
<file path=[Content_Types].xml><?xml version="1.0" encoding="utf-8"?>
<Types xmlns="http://schemas.openxmlformats.org/package/2006/content-types"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明细" sheetId="3" r:id="rId1"/>
    <sheet name="Sheet1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5" name="ID_12A23DDD37A64027AFFCE9515BBFE99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362440" y="24133175"/>
          <a:ext cx="10544175" cy="3390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88D41E00EFC84CBEB603F858EDEECBF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43365" y="1516380"/>
          <a:ext cx="922020" cy="8140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0D638F01B5A04449806B6FFB06585AD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33535" y="14711045"/>
          <a:ext cx="1386840" cy="782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F8453E1A3EEB483D86B5E5D851FB45A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131935" y="13338175"/>
          <a:ext cx="2869565" cy="19164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578FB87610144F7D9E1EB71F9B4714D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066530" y="2550160"/>
          <a:ext cx="953770" cy="8782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10109FC0709F48D78B5BF5E0230EDED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145905" y="4850130"/>
          <a:ext cx="864870" cy="6076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B60941923D82488D91DCE9493D7B14A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58275" y="21711285"/>
          <a:ext cx="10125075" cy="6858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AD5BB6D53B334671988E250E37160DF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144635" y="21044535"/>
          <a:ext cx="10601325" cy="7258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7A957C99E5DF43718E27CB2D08574F9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130665" y="3705225"/>
          <a:ext cx="918210" cy="8902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EFB31ED600DD4AAD8F94C35E93BC54D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392285" y="24827865"/>
          <a:ext cx="10125075" cy="7658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5175E5AF78344BF7B9DDB7C2D29CACD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270365" y="25796240"/>
          <a:ext cx="8324850" cy="6972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0FFCB2D3C05242898C2E75B33356A66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279890" y="7434580"/>
          <a:ext cx="1778635" cy="14776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0B36BE9BAE3342FCA21F7649C39AD1C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239885" y="28750260"/>
          <a:ext cx="9848850" cy="7038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1B5104095A204060B491BABFA9A9ED5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143365" y="9725025"/>
          <a:ext cx="907415" cy="7219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2C26633580D04197B9B87B2EA394318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112885" y="9763760"/>
          <a:ext cx="933450" cy="4991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329D607DE9214C9F9AFE1EDB6D82489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376410" y="27988260"/>
          <a:ext cx="7972425" cy="6934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FCE70449E748420F835C4885A04B4A4C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340215" y="16977360"/>
          <a:ext cx="5296535" cy="3460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3F587C292F9A49FDA847C6211F0A3ECD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153525" y="17797145"/>
          <a:ext cx="6739255" cy="54565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12ABB19036EC405FB4DDD5A75786FDC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138285" y="5657215"/>
          <a:ext cx="923925" cy="565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B255F8A023AF46F68B8F43FADD6DEBF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251315" y="18736310"/>
          <a:ext cx="9115425" cy="3448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270986D9ECD54E228DCF9BD8047AE02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120505" y="6372860"/>
          <a:ext cx="861060" cy="8153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F71FD9452B124875AE0780BF49270C0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163050" y="19608800"/>
          <a:ext cx="8324850" cy="5029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485C731A8AA4456ABA1F1110D4368FC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417050" y="23630255"/>
          <a:ext cx="9906000" cy="4410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3F9729471DC84E37A3EFC6E40573CF64" descr="微信图片_20250523112616_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9312275" y="20318730"/>
          <a:ext cx="7087870" cy="9182735"/>
        </a:xfrm>
        <a:prstGeom prst="rect">
          <a:avLst/>
        </a:prstGeom>
      </xdr:spPr>
    </xdr:pic>
  </etc:cellImage>
  <etc:cellImage>
    <xdr:pic>
      <xdr:nvPicPr>
        <xdr:cNvPr id="55" name="ID_6AFDD0697ED4400496256181FFFF9471" descr="微信图片_20250530104703_1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9611995" y="26568400"/>
          <a:ext cx="10139045" cy="10140315"/>
        </a:xfrm>
        <a:prstGeom prst="rect">
          <a:avLst/>
        </a:prstGeom>
      </xdr:spPr>
    </xdr:pic>
  </etc:cellImage>
  <etc:cellImage>
    <xdr:pic>
      <xdr:nvPicPr>
        <xdr:cNvPr id="56" name="ID_82250C8718714AC7A9F5E9DD851A80A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705340" y="1741170"/>
          <a:ext cx="943610" cy="9448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A21A2B360DCD48288E79C6C0B653A51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9787890" y="2828290"/>
          <a:ext cx="2042160" cy="2296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AA8441BE2ABE432EAA7343B4D2B2A03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9637395" y="4171950"/>
          <a:ext cx="1021080" cy="685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B2011D3854E94D0AA91B3796699CFEB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9068435" y="10756900"/>
          <a:ext cx="1047115" cy="87058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<sst xmlns="http://schemas.openxmlformats.org/spreadsheetml/2006/main" count="138" uniqueCount="87">
  <si>
    <t>中山大学附属第一医院不锈钢车、置物架等采购项目报价单</t>
  </si>
  <si>
    <t>序号</t>
  </si>
  <si>
    <t>产品名称</t>
  </si>
  <si>
    <t>规格/型号（单位mm）</t>
  </si>
  <si>
    <t>参数</t>
  </si>
  <si>
    <t>单位</t>
  </si>
  <si>
    <t>数量</t>
  </si>
  <si>
    <t>单价（元）</t>
  </si>
  <si>
    <t>总价（元）</t>
  </si>
  <si>
    <t>备注</t>
  </si>
  <si>
    <t>304#不锈钢车</t>
  </si>
  <si>
    <t>800*500*760</t>
  </si>
  <si>
    <t>304#1.2厚不锈钢25圆管
304#1.2厚不锈钢板
万向带刹车医疗静音轮</t>
  </si>
  <si>
    <t>部</t>
  </si>
  <si>
    <t>800*500*1260</t>
  </si>
  <si>
    <t>560*560*890</t>
  </si>
  <si>
    <t>304#1.2厚不锈钢25圆管
304#1.2厚不锈钢板
万向带刹车重型静音轮</t>
  </si>
  <si>
    <t>1200*600*750</t>
  </si>
  <si>
    <t>304#1.2厚不锈钢25方管
层板、侧板、背面封304#1.2厚不锈钢板
层板下面加10厘复合木板
顶部开圆孔做可活动式门
轮子采用重型静音万向轮带刹车</t>
  </si>
  <si>
    <t>1200*600*880</t>
  </si>
  <si>
    <t>304#1.2厚不锈钢23方管
层板、侧板、背面封304#1.2厚不锈钢板
层板下面加10厘复合木板
轮子采用重型静音万向轮带刹车</t>
  </si>
  <si>
    <t>1000*600*880</t>
  </si>
  <si>
    <t>304#不锈钢置物车</t>
  </si>
  <si>
    <t>700*400*900</t>
  </si>
  <si>
    <t>304#1.2厚不锈钢25方管
层板封304#1.2厚不锈钢板
万向带刹车医疗静音轮</t>
  </si>
  <si>
    <t>个</t>
  </si>
  <si>
    <t>600*400*850</t>
  </si>
  <si>
    <t>304#1.2厚不锈钢25圆管
层板封304#1.2厚不锈钢板
万向带刹车医疗静音轮</t>
  </si>
  <si>
    <t>660*440*860</t>
  </si>
  <si>
    <t>304#不锈钢治疗车</t>
  </si>
  <si>
    <t>300*400*890</t>
  </si>
  <si>
    <t>640*450*880</t>
  </si>
  <si>
    <t>680*450*850</t>
  </si>
  <si>
    <t>304#不锈钢置物架</t>
  </si>
  <si>
    <t>1780*600*2000</t>
  </si>
  <si>
    <t>304#1.2厚38*38不锈钢管
304#1.2厚不锈钢板</t>
  </si>
  <si>
    <t>850*700*200</t>
  </si>
  <si>
    <t>304#1.2厚不锈钢38方管</t>
  </si>
  <si>
    <t>590*400*800</t>
  </si>
  <si>
    <t>304#1.2厚不锈钢38方管
层板封304#1.2厚不锈钢板
四个脚用高度可调式不锈钢脚</t>
  </si>
  <si>
    <t>304#不锈钢架</t>
  </si>
  <si>
    <t>500*400*800</t>
  </si>
  <si>
    <t>410*580*1820</t>
  </si>
  <si>
    <t>304#1.2厚30*30不锈钢管
304#1.2厚不锈钢板
轮子用重型万向带刹车静音轮</t>
  </si>
  <si>
    <t>600*100*110</t>
  </si>
  <si>
    <t>304#1.2厚不锈钢板
现场安装固定</t>
  </si>
  <si>
    <t>280*190*200</t>
  </si>
  <si>
    <t>304#1.2厚23*11不锈钢管
304#2.0厚不锈钢板
现场安装固定</t>
  </si>
  <si>
    <t>304#不锈钢引流固定架</t>
  </si>
  <si>
    <t>300*130*180</t>
  </si>
  <si>
    <t>304#5厘实心条
U型不锈钢夹</t>
  </si>
  <si>
    <t>304#脚踏板</t>
  </si>
  <si>
    <t>400*300*200</t>
  </si>
  <si>
    <t>304#1.2厚38*38不锈钢管
5厘厚铝合金防滑板</t>
  </si>
  <si>
    <t>304#置物架</t>
  </si>
  <si>
    <t>1800*600*1520</t>
  </si>
  <si>
    <t>304#1.2厚38*38不锈钢管
304#1.2厚不锈钢板
分开两个制作</t>
  </si>
  <si>
    <t>570*270*40</t>
  </si>
  <si>
    <t>304#1.5厚不锈钢板</t>
  </si>
  <si>
    <t>550*250*50</t>
  </si>
  <si>
    <t>304#5厘实心条</t>
  </si>
  <si>
    <t>可移动污物框</t>
  </si>
  <si>
    <t>800*550</t>
  </si>
  <si>
    <t>304#1.2厚25圆管
万向带刹车医疗静音轮
标配蓝色污物袋</t>
  </si>
  <si>
    <t>平板支架</t>
  </si>
  <si>
    <t>90*65*400</t>
  </si>
  <si>
    <t>铝合金、铁、塑料
现场需打孔加免钉胶安装固定</t>
  </si>
  <si>
    <t>304#不锈钢挂钩（8钩）</t>
  </si>
  <si>
    <t>620*30*38</t>
  </si>
  <si>
    <t>背板用3.0厚不锈钢板
现场瓷砖开孔上螺丝加免钉胶安装固定（需先用玻璃钻头开孔）</t>
  </si>
  <si>
    <t>枪灰色太空铝毛巾架</t>
  </si>
  <si>
    <t>500*230*195</t>
  </si>
  <si>
    <t>加厚太空铝材质
现场瓷砖开孔上螺丝加免钉胶安装固定（需先用玻璃钻头开孔）</t>
  </si>
  <si>
    <t>枪灰色不锈钢吹风机置物架</t>
  </si>
  <si>
    <t>158*890*80</t>
  </si>
  <si>
    <t>加厚太空铝材质
现场瓷砖免钉胶安装固定</t>
  </si>
  <si>
    <t>黑色304#不锈钢纸巾置物架</t>
  </si>
  <si>
    <t>140*100*100</t>
  </si>
  <si>
    <t>304#1.5厚不锈钢板
上层置物平层，下层挂置纸巾
现场需打孔上螺丝加免钉胶固定（需用玻璃钻头在瓷砖上面开孔）</t>
  </si>
  <si>
    <t>合计（小写RMB）：</t>
  </si>
  <si>
    <t>合计（大写RMB）：</t>
  </si>
  <si>
    <t>说明：以上报价含税、运输及安装费。</t>
  </si>
  <si>
    <t xml:space="preserve">                                                                 项目名称：不锈钢车、置物架等采购项目</t>
  </si>
  <si>
    <r>
      <rPr>
        <sz val="14"/>
        <rFont val="等线"/>
        <charset val="134"/>
      </rPr>
      <t xml:space="preserve">                    报价单位：
                 （加盖公章）</t>
    </r>
    <r>
      <rPr>
        <u/>
        <sz val="14"/>
        <rFont val="等线"/>
        <charset val="134"/>
      </rPr>
      <t xml:space="preserve">                                          </t>
    </r>
  </si>
  <si>
    <r>
      <rPr>
        <sz val="14"/>
        <rFont val="等线"/>
        <charset val="134"/>
      </rPr>
      <t xml:space="preserve">                     联  系  人：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</si>
  <si>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电       话： 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</si>
  <si>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日        期： </t>
    </r>
    <r>
      <rPr>
        <u/>
        <sz val="14"/>
        <rFont val="等线"/>
        <charset val="134"/>
      </rPr>
      <t xml:space="preserve">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</si>
</sst>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7">
    <font>
      <sz val="11"/>
      <color theme="1"/>
      <name val="等线"/>
      <charset val="134"/>
      <scheme val="minor"/>
    </font>
    <font>
      <sz val="11"/>
      <name val="等线"/>
      <charset val="134"/>
    </font>
    <font>
      <sz val="20"/>
      <name val="等线"/>
      <charset val="134"/>
    </font>
    <font>
      <sz val="14"/>
      <name val="等线"/>
      <charset val="134"/>
    </font>
    <font>
      <sz val="12"/>
      <name val="等线"/>
      <charset val="134"/>
    </font>
    <font>
      <sz val="10"/>
      <name val="等线"/>
      <charset val="134"/>
    </font>
    <font>
      <sz val="11"/>
      <color rgb="FFFF0000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4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6" borderId="11" applyNumberFormat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3" xfId="0" applyFont="1" applyFill="1" applyBorder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76" fontId="3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center" vertical="center" wrapText="1"/>
    </xf>
    <xf numFmtId="0" fontId="1" fillId="2" borderId="0" xfId="0" applyFont="1" applyFill="1" applyBorder="1">
      <alignment vertical="center"/>
    </xf>
    <xf numFmtId="0" fontId="0" fillId="2" borderId="0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wmf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wmf"/><Relationship Id="rId5" Type="http://schemas.openxmlformats.org/officeDocument/2006/relationships/image" Target="media/image5.wmf"/><Relationship Id="rId4" Type="http://schemas.openxmlformats.org/officeDocument/2006/relationships/image" Target="media/image4.wmf"/><Relationship Id="rId3" Type="http://schemas.openxmlformats.org/officeDocument/2006/relationships/image" Target="media/image3.wmf"/><Relationship Id="rId29" Type="http://schemas.openxmlformats.org/officeDocument/2006/relationships/image" Target="media/image29.wmf"/><Relationship Id="rId28" Type="http://schemas.openxmlformats.org/officeDocument/2006/relationships/image" Target="media/image28.wmf"/><Relationship Id="rId27" Type="http://schemas.openxmlformats.org/officeDocument/2006/relationships/image" Target="media/image27.wmf"/><Relationship Id="rId26" Type="http://schemas.openxmlformats.org/officeDocument/2006/relationships/image" Target="media/image26.wmf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png"/><Relationship Id="rId22" Type="http://schemas.openxmlformats.org/officeDocument/2006/relationships/image" Target="media/image22.wmf"/><Relationship Id="rId21" Type="http://schemas.openxmlformats.org/officeDocument/2006/relationships/image" Target="media/image21.wmf"/><Relationship Id="rId20" Type="http://schemas.openxmlformats.org/officeDocument/2006/relationships/image" Target="media/image20.wmf"/><Relationship Id="rId2" Type="http://schemas.openxmlformats.org/officeDocument/2006/relationships/image" Target="media/image2.wmf"/><Relationship Id="rId19" Type="http://schemas.openxmlformats.org/officeDocument/2006/relationships/image" Target="media/image19.wmf"/><Relationship Id="rId18" Type="http://schemas.openxmlformats.org/officeDocument/2006/relationships/image" Target="media/image18.wmf"/><Relationship Id="rId17" Type="http://schemas.openxmlformats.org/officeDocument/2006/relationships/image" Target="media/image17.wmf"/><Relationship Id="rId16" Type="http://schemas.openxmlformats.org/officeDocument/2006/relationships/image" Target="media/image16.wmf"/><Relationship Id="rId15" Type="http://schemas.openxmlformats.org/officeDocument/2006/relationships/image" Target="media/image15.wmf"/><Relationship Id="rId14" Type="http://schemas.openxmlformats.org/officeDocument/2006/relationships/image" Target="media/image14.wmf"/><Relationship Id="rId13" Type="http://schemas.openxmlformats.org/officeDocument/2006/relationships/image" Target="media/image13.wmf"/><Relationship Id="rId12" Type="http://schemas.openxmlformats.org/officeDocument/2006/relationships/image" Target="media/image12.wmf"/><Relationship Id="rId11" Type="http://schemas.openxmlformats.org/officeDocument/2006/relationships/image" Target="media/image11.wmf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5"/>
  <sheetViews>
    <sheetView tabSelected="1" zoomScale="115" zoomScaleNormal="115" workbookViewId="0">
      <selection activeCell="A1" sqref="A1:I1"/>
    </sheetView>
  </sheetViews>
  <sheetFormatPr defaultColWidth="9" defaultRowHeight="14.25"/>
  <cols>
    <col min="1" max="1" width="5.125" style="3" customWidth="1"/>
    <col min="2" max="2" width="25.75" style="3" customWidth="1"/>
    <col min="3" max="3" width="27.625" style="3" customWidth="1"/>
    <col min="4" max="4" width="32.25" style="3" customWidth="1"/>
    <col min="5" max="5" width="6.75" style="3" customWidth="1"/>
    <col min="6" max="6" width="7.5" style="3" customWidth="1"/>
    <col min="7" max="7" width="13.125" style="3" customWidth="1"/>
    <col min="8" max="8" width="12.375" style="3" customWidth="1"/>
    <col min="9" max="9" width="13.875" style="3" customWidth="1"/>
    <col min="10" max="16384" width="9" style="3"/>
  </cols>
  <sheetData>
    <row r="1" ht="60.75" customHeight="1" spans="1:9">
      <c r="A1" s="4" t="s">
        <v>0</v>
      </c>
      <c r="B1" s="5"/>
      <c r="C1" s="5"/>
      <c r="D1" s="5"/>
      <c r="E1" s="5"/>
      <c r="F1" s="5"/>
      <c r="G1" s="5"/>
      <c r="H1" s="5"/>
      <c r="I1" s="5"/>
    </row>
    <row r="2" ht="66" customHeight="1" spans="1:9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7" t="s">
        <v>8</v>
      </c>
      <c r="I2" s="7" t="s">
        <v>9</v>
      </c>
    </row>
    <row r="3" ht="60.95" customHeight="1" spans="1:9">
      <c r="A3" s="9">
        <v>1</v>
      </c>
      <c r="B3" s="10" t="s">
        <v>10</v>
      </c>
      <c r="C3" s="10" t="s">
        <v>11</v>
      </c>
      <c r="D3" s="11" t="s">
        <v>12</v>
      </c>
      <c r="E3" s="10" t="s">
        <v>13</v>
      </c>
      <c r="F3" s="10">
        <v>1</v>
      </c>
      <c r="G3" s="10"/>
      <c r="H3" s="10"/>
      <c r="I3" s="10" t="str">
        <f>_xlfn.DISPIMG("ID_88D41E00EFC84CBEB603F858EDEECBF7",1)</f>
        <v>=DISPIMG("ID_88D41E00EFC84CBEB603F858EDEECBF7",1)</v>
      </c>
    </row>
    <row r="4" ht="59.1" customHeight="1" spans="1:9">
      <c r="A4" s="9">
        <v>2</v>
      </c>
      <c r="B4" s="10" t="s">
        <v>10</v>
      </c>
      <c r="C4" s="10" t="s">
        <v>14</v>
      </c>
      <c r="D4" s="11" t="s">
        <v>12</v>
      </c>
      <c r="E4" s="10" t="s">
        <v>13</v>
      </c>
      <c r="F4" s="10">
        <v>1</v>
      </c>
      <c r="G4" s="10"/>
      <c r="H4" s="10"/>
      <c r="I4" s="10" t="str">
        <f>_xlfn.DISPIMG("ID_578FB87610144F7D9E1EB71F9B4714DC",1)</f>
        <v>=DISPIMG("ID_578FB87610144F7D9E1EB71F9B4714DC",1)</v>
      </c>
    </row>
    <row r="5" ht="44.1" customHeight="1" spans="1:9">
      <c r="A5" s="9">
        <v>3</v>
      </c>
      <c r="B5" s="10" t="s">
        <v>10</v>
      </c>
      <c r="C5" s="10" t="s">
        <v>15</v>
      </c>
      <c r="D5" s="11" t="s">
        <v>16</v>
      </c>
      <c r="E5" s="10" t="s">
        <v>13</v>
      </c>
      <c r="F5" s="10">
        <v>1</v>
      </c>
      <c r="G5" s="10"/>
      <c r="H5" s="10"/>
      <c r="I5" s="10" t="str">
        <f>_xlfn.DISPIMG("ID_7A957C99E5DF43718E27CB2D08574F9B",1)</f>
        <v>=DISPIMG("ID_7A957C99E5DF43718E27CB2D08574F9B",1)</v>
      </c>
    </row>
    <row r="6" ht="63" customHeight="1" spans="1:9">
      <c r="A6" s="9">
        <v>4</v>
      </c>
      <c r="B6" s="10" t="s">
        <v>10</v>
      </c>
      <c r="C6" s="10" t="s">
        <v>17</v>
      </c>
      <c r="D6" s="11" t="s">
        <v>18</v>
      </c>
      <c r="E6" s="10" t="s">
        <v>13</v>
      </c>
      <c r="F6" s="10">
        <v>1</v>
      </c>
      <c r="G6" s="10"/>
      <c r="H6" s="10"/>
      <c r="I6" s="10" t="str">
        <f>_xlfn.DISPIMG("ID_F8453E1A3EEB483D86B5E5D851FB45A2",1)</f>
        <v>=DISPIMG("ID_F8453E1A3EEB483D86B5E5D851FB45A2",1)</v>
      </c>
    </row>
    <row r="7" ht="66" customHeight="1" spans="1:9">
      <c r="A7" s="9">
        <v>5</v>
      </c>
      <c r="B7" s="10" t="s">
        <v>10</v>
      </c>
      <c r="C7" s="10" t="s">
        <v>19</v>
      </c>
      <c r="D7" s="11" t="s">
        <v>20</v>
      </c>
      <c r="E7" s="10" t="s">
        <v>13</v>
      </c>
      <c r="F7" s="10">
        <v>1</v>
      </c>
      <c r="G7" s="10"/>
      <c r="H7" s="10"/>
      <c r="I7" s="10" t="str">
        <f>_xlfn.DISPIMG("ID_0D638F01B5A04449806B6FFB06585AD8",1)</f>
        <v>=DISPIMG("ID_0D638F01B5A04449806B6FFB06585AD8",1)</v>
      </c>
    </row>
    <row r="8" ht="54" customHeight="1" spans="1:9">
      <c r="A8" s="9">
        <v>6</v>
      </c>
      <c r="B8" s="10" t="s">
        <v>10</v>
      </c>
      <c r="C8" s="10" t="s">
        <v>21</v>
      </c>
      <c r="D8" s="11" t="s">
        <v>20</v>
      </c>
      <c r="E8" s="10" t="s">
        <v>13</v>
      </c>
      <c r="F8" s="10">
        <v>1</v>
      </c>
      <c r="G8" s="10"/>
      <c r="H8" s="10"/>
      <c r="I8" s="10" t="str">
        <f>_xlfn.DISPIMG("ID_0D638F01B5A04449806B6FFB06585AD8",1)</f>
        <v>=DISPIMG("ID_0D638F01B5A04449806B6FFB06585AD8",1)</v>
      </c>
    </row>
    <row r="9" ht="54.95" customHeight="1" spans="1:9">
      <c r="A9" s="9">
        <v>7</v>
      </c>
      <c r="B9" s="10" t="s">
        <v>22</v>
      </c>
      <c r="C9" s="10" t="s">
        <v>23</v>
      </c>
      <c r="D9" s="11" t="s">
        <v>24</v>
      </c>
      <c r="E9" s="10" t="s">
        <v>25</v>
      </c>
      <c r="F9" s="10">
        <v>1</v>
      </c>
      <c r="G9" s="10"/>
      <c r="H9" s="10"/>
      <c r="I9" s="10" t="str">
        <f>_xlfn.DISPIMG("ID_AD5BB6D53B334671988E250E37160DF9",1)</f>
        <v>=DISPIMG("ID_AD5BB6D53B334671988E250E37160DF9",1)</v>
      </c>
    </row>
    <row r="10" ht="54.95" customHeight="1" spans="1:9">
      <c r="A10" s="9">
        <v>8</v>
      </c>
      <c r="B10" s="10" t="s">
        <v>22</v>
      </c>
      <c r="C10" s="10" t="s">
        <v>26</v>
      </c>
      <c r="D10" s="11" t="s">
        <v>27</v>
      </c>
      <c r="E10" s="10" t="s">
        <v>25</v>
      </c>
      <c r="F10" s="10">
        <v>1</v>
      </c>
      <c r="G10" s="10"/>
      <c r="H10" s="10"/>
      <c r="I10" s="10" t="str">
        <f>_xlfn.DISPIMG("ID_B60941923D82488D91DCE9493D7B14A2",1)</f>
        <v>=DISPIMG("ID_B60941923D82488D91DCE9493D7B14A2",1)</v>
      </c>
    </row>
    <row r="11" ht="54.95" customHeight="1" spans="1:9">
      <c r="A11" s="9">
        <v>9</v>
      </c>
      <c r="B11" s="10" t="s">
        <v>10</v>
      </c>
      <c r="C11" s="10" t="s">
        <v>28</v>
      </c>
      <c r="D11" s="11" t="s">
        <v>12</v>
      </c>
      <c r="E11" s="10" t="s">
        <v>13</v>
      </c>
      <c r="F11" s="10">
        <v>4</v>
      </c>
      <c r="G11" s="10"/>
      <c r="H11" s="10"/>
      <c r="I11" s="10" t="str">
        <f>_xlfn.DISPIMG("ID_10109FC0709F48D78B5BF5E0230EDEDD",1)</f>
        <v>=DISPIMG("ID_10109FC0709F48D78B5BF5E0230EDEDD",1)</v>
      </c>
    </row>
    <row r="12" ht="54.95" customHeight="1" spans="1:9">
      <c r="A12" s="9">
        <v>10</v>
      </c>
      <c r="B12" s="10" t="s">
        <v>29</v>
      </c>
      <c r="C12" s="10" t="s">
        <v>30</v>
      </c>
      <c r="D12" s="11" t="s">
        <v>27</v>
      </c>
      <c r="E12" s="10" t="s">
        <v>25</v>
      </c>
      <c r="F12" s="10">
        <v>1</v>
      </c>
      <c r="G12" s="10"/>
      <c r="H12" s="10"/>
      <c r="I12" s="10" t="str">
        <f>_xlfn.DISPIMG("ID_EFB31ED600DD4AAD8F94C35E93BC54D2",1)</f>
        <v>=DISPIMG("ID_EFB31ED600DD4AAD8F94C35E93BC54D2",1)</v>
      </c>
    </row>
    <row r="13" ht="47.1" customHeight="1" spans="1:9">
      <c r="A13" s="9">
        <v>11</v>
      </c>
      <c r="B13" s="10" t="s">
        <v>29</v>
      </c>
      <c r="C13" s="10" t="s">
        <v>31</v>
      </c>
      <c r="D13" s="11" t="s">
        <v>27</v>
      </c>
      <c r="E13" s="10" t="s">
        <v>13</v>
      </c>
      <c r="F13" s="10">
        <v>1</v>
      </c>
      <c r="G13" s="10"/>
      <c r="H13" s="10"/>
      <c r="I13" s="10" t="str">
        <f>_xlfn.DISPIMG("ID_5175E5AF78344BF7B9DDB7C2D29CACD4",1)</f>
        <v>=DISPIMG("ID_5175E5AF78344BF7B9DDB7C2D29CACD4",1)</v>
      </c>
    </row>
    <row r="14" ht="52.5" customHeight="1" spans="1:9">
      <c r="A14" s="9">
        <v>12</v>
      </c>
      <c r="B14" s="10" t="s">
        <v>29</v>
      </c>
      <c r="C14" s="10" t="s">
        <v>32</v>
      </c>
      <c r="D14" s="11" t="s">
        <v>16</v>
      </c>
      <c r="E14" s="10" t="s">
        <v>13</v>
      </c>
      <c r="F14" s="10">
        <v>1</v>
      </c>
      <c r="G14" s="10"/>
      <c r="H14" s="10"/>
      <c r="I14" s="10" t="str">
        <f>_xlfn.DISPIMG("ID_0B36BE9BAE3342FCA21F7649C39AD1C0",1)</f>
        <v>=DISPIMG("ID_0B36BE9BAE3342FCA21F7649C39AD1C0",1)</v>
      </c>
    </row>
    <row r="15" ht="56.1" customHeight="1" spans="1:9">
      <c r="A15" s="9">
        <v>13</v>
      </c>
      <c r="B15" s="10" t="s">
        <v>33</v>
      </c>
      <c r="C15" s="10" t="s">
        <v>34</v>
      </c>
      <c r="D15" s="11" t="s">
        <v>35</v>
      </c>
      <c r="E15" s="10" t="s">
        <v>25</v>
      </c>
      <c r="F15" s="10">
        <v>1</v>
      </c>
      <c r="G15" s="10"/>
      <c r="H15" s="10"/>
      <c r="I15" s="10" t="str">
        <f>_xlfn.DISPIMG("ID_0FFCB2D3C05242898C2E75B33356A668",1)</f>
        <v>=DISPIMG("ID_0FFCB2D3C05242898C2E75B33356A668",1)</v>
      </c>
    </row>
    <row r="16" ht="60" customHeight="1" spans="1:9">
      <c r="A16" s="9">
        <v>14</v>
      </c>
      <c r="B16" s="10" t="s">
        <v>33</v>
      </c>
      <c r="C16" s="10" t="s">
        <v>36</v>
      </c>
      <c r="D16" s="11" t="s">
        <v>37</v>
      </c>
      <c r="E16" s="10" t="s">
        <v>25</v>
      </c>
      <c r="F16" s="10">
        <v>1</v>
      </c>
      <c r="G16" s="10"/>
      <c r="H16" s="10"/>
      <c r="I16" s="10" t="str">
        <f>_xlfn.DISPIMG("ID_1B5104095A204060B491BABFA9A9ED57",1)</f>
        <v>=DISPIMG("ID_1B5104095A204060B491BABFA9A9ED57",1)</v>
      </c>
    </row>
    <row r="17" ht="48" customHeight="1" spans="1:9">
      <c r="A17" s="9">
        <v>15</v>
      </c>
      <c r="B17" s="10" t="s">
        <v>33</v>
      </c>
      <c r="C17" s="10" t="s">
        <v>38</v>
      </c>
      <c r="D17" s="11" t="s">
        <v>39</v>
      </c>
      <c r="E17" s="10" t="s">
        <v>25</v>
      </c>
      <c r="F17" s="10">
        <v>1</v>
      </c>
      <c r="G17" s="10"/>
      <c r="H17" s="10"/>
      <c r="I17" s="10" t="str">
        <f>_xlfn.DISPIMG("ID_2C26633580D04197B9B87B2EA3943189",1)</f>
        <v>=DISPIMG("ID_2C26633580D04197B9B87B2EA3943189",1)</v>
      </c>
    </row>
    <row r="18" ht="51" customHeight="1" spans="1:9">
      <c r="A18" s="9">
        <v>16</v>
      </c>
      <c r="B18" s="10" t="s">
        <v>40</v>
      </c>
      <c r="C18" s="10" t="s">
        <v>41</v>
      </c>
      <c r="D18" s="12" t="s">
        <v>35</v>
      </c>
      <c r="E18" s="10" t="s">
        <v>25</v>
      </c>
      <c r="F18" s="10">
        <v>1</v>
      </c>
      <c r="G18" s="10"/>
      <c r="H18" s="10"/>
      <c r="I18" s="10" t="str">
        <f>_xlfn.DISPIMG("ID_FCE70449E748420F835C4885A04B4A4C",1)</f>
        <v>=DISPIMG("ID_FCE70449E748420F835C4885A04B4A4C",1)</v>
      </c>
    </row>
    <row r="19" customFormat="1" ht="51" customHeight="1" spans="1:9">
      <c r="A19" s="9">
        <v>17</v>
      </c>
      <c r="B19" s="10" t="s">
        <v>40</v>
      </c>
      <c r="C19" s="10" t="s">
        <v>42</v>
      </c>
      <c r="D19" s="12" t="s">
        <v>43</v>
      </c>
      <c r="E19" s="10" t="s">
        <v>25</v>
      </c>
      <c r="F19" s="10">
        <v>1</v>
      </c>
      <c r="G19" s="10"/>
      <c r="H19" s="10"/>
      <c r="I19" s="10" t="str">
        <f>_xlfn.DISPIMG("ID_3F587C292F9A49FDA847C6211F0A3ECD",1)</f>
        <v>=DISPIMG("ID_3F587C292F9A49FDA847C6211F0A3ECD",1)</v>
      </c>
    </row>
    <row r="20" customFormat="1" ht="51" customHeight="1" spans="1:9">
      <c r="A20" s="9">
        <v>18</v>
      </c>
      <c r="B20" s="10" t="s">
        <v>33</v>
      </c>
      <c r="C20" s="10" t="s">
        <v>44</v>
      </c>
      <c r="D20" s="12" t="s">
        <v>45</v>
      </c>
      <c r="E20" s="10" t="s">
        <v>25</v>
      </c>
      <c r="F20" s="10">
        <v>4</v>
      </c>
      <c r="G20" s="10"/>
      <c r="H20" s="10"/>
      <c r="I20" s="10" t="str">
        <f>_xlfn.DISPIMG("ID_12ABB19036EC405FB4DDD5A75786FDCB",1)</f>
        <v>=DISPIMG("ID_12ABB19036EC405FB4DDD5A75786FDCB",1)</v>
      </c>
    </row>
    <row r="21" s="1" customFormat="1" ht="51" customHeight="1" spans="1:9">
      <c r="A21" s="9">
        <v>19</v>
      </c>
      <c r="B21" s="10" t="s">
        <v>33</v>
      </c>
      <c r="C21" s="10" t="s">
        <v>46</v>
      </c>
      <c r="D21" s="13" t="s">
        <v>47</v>
      </c>
      <c r="E21" s="10" t="s">
        <v>25</v>
      </c>
      <c r="F21" s="10">
        <v>4</v>
      </c>
      <c r="G21" s="10"/>
      <c r="H21" s="10"/>
      <c r="I21" s="10" t="str">
        <f>_xlfn.DISPIMG("ID_270986D9ECD54E228DCF9BD8047AE025",1)</f>
        <v>=DISPIMG("ID_270986D9ECD54E228DCF9BD8047AE025",1)</v>
      </c>
    </row>
    <row r="22" s="1" customFormat="1" ht="51" customHeight="1" spans="1:9">
      <c r="A22" s="9">
        <v>20</v>
      </c>
      <c r="B22" s="10" t="s">
        <v>48</v>
      </c>
      <c r="C22" s="10" t="s">
        <v>49</v>
      </c>
      <c r="D22" s="13" t="s">
        <v>50</v>
      </c>
      <c r="E22" s="10" t="s">
        <v>25</v>
      </c>
      <c r="F22" s="10">
        <v>10</v>
      </c>
      <c r="G22" s="10"/>
      <c r="H22" s="10"/>
      <c r="I22" s="10" t="str">
        <f>_xlfn.DISPIMG("ID_F71FD9452B124875AE0780BF49270C01",1)</f>
        <v>=DISPIMG("ID_F71FD9452B124875AE0780BF49270C01",1)</v>
      </c>
    </row>
    <row r="23" s="1" customFormat="1" ht="51" customHeight="1" spans="1:9">
      <c r="A23" s="9">
        <v>21</v>
      </c>
      <c r="B23" s="10" t="s">
        <v>51</v>
      </c>
      <c r="C23" s="10" t="s">
        <v>52</v>
      </c>
      <c r="D23" s="13" t="s">
        <v>53</v>
      </c>
      <c r="E23" s="10" t="s">
        <v>25</v>
      </c>
      <c r="F23" s="10">
        <v>4</v>
      </c>
      <c r="G23" s="10"/>
      <c r="H23" s="10"/>
      <c r="I23" s="10" t="str">
        <f>_xlfn.DISPIMG("ID_B255F8A023AF46F68B8F43FADD6DEBF6",1)</f>
        <v>=DISPIMG("ID_B255F8A023AF46F68B8F43FADD6DEBF6",1)</v>
      </c>
    </row>
    <row r="24" s="1" customFormat="1" ht="51" customHeight="1" spans="1:9">
      <c r="A24" s="9">
        <v>22</v>
      </c>
      <c r="B24" s="10" t="s">
        <v>54</v>
      </c>
      <c r="C24" s="10" t="s">
        <v>55</v>
      </c>
      <c r="D24" s="13" t="s">
        <v>56</v>
      </c>
      <c r="E24" s="10" t="s">
        <v>25</v>
      </c>
      <c r="F24" s="10">
        <v>1</v>
      </c>
      <c r="G24" s="10"/>
      <c r="H24" s="10"/>
      <c r="I24" s="10" t="str">
        <f>_xlfn.DISPIMG("ID_329D607DE9214C9F9AFE1EDB6D824894",1)</f>
        <v>=DISPIMG("ID_329D607DE9214C9F9AFE1EDB6D824894",1)</v>
      </c>
    </row>
    <row r="25" s="1" customFormat="1" ht="51" customHeight="1" spans="1:9">
      <c r="A25" s="9">
        <v>23</v>
      </c>
      <c r="B25" s="10" t="s">
        <v>40</v>
      </c>
      <c r="C25" s="10" t="s">
        <v>57</v>
      </c>
      <c r="D25" s="13" t="s">
        <v>58</v>
      </c>
      <c r="E25" s="10" t="s">
        <v>25</v>
      </c>
      <c r="F25" s="10">
        <v>2</v>
      </c>
      <c r="G25" s="10"/>
      <c r="H25" s="10"/>
      <c r="I25" s="10" t="str">
        <f>_xlfn.DISPIMG("ID_485C731A8AA4456ABA1F1110D4368FC1",1)</f>
        <v>=DISPIMG("ID_485C731A8AA4456ABA1F1110D4368FC1",1)</v>
      </c>
    </row>
    <row r="26" s="1" customFormat="1" ht="51" customHeight="1" spans="1:9">
      <c r="A26" s="9">
        <v>24</v>
      </c>
      <c r="B26" s="10" t="s">
        <v>40</v>
      </c>
      <c r="C26" s="10" t="s">
        <v>59</v>
      </c>
      <c r="D26" s="13" t="s">
        <v>60</v>
      </c>
      <c r="E26" s="10" t="s">
        <v>25</v>
      </c>
      <c r="F26" s="10">
        <v>1</v>
      </c>
      <c r="G26" s="10"/>
      <c r="H26" s="10"/>
      <c r="I26" s="10" t="str">
        <f>_xlfn.DISPIMG("ID_12A23DDD37A64027AFFCE9515BBFE99D",1)</f>
        <v>=DISPIMG("ID_12A23DDD37A64027AFFCE9515BBFE99D",1)</v>
      </c>
    </row>
    <row r="27" s="1" customFormat="1" ht="51" customHeight="1" spans="1:9">
      <c r="A27" s="9">
        <v>25</v>
      </c>
      <c r="B27" s="10" t="s">
        <v>61</v>
      </c>
      <c r="C27" s="10" t="s">
        <v>62</v>
      </c>
      <c r="D27" s="13" t="s">
        <v>63</v>
      </c>
      <c r="E27" s="10" t="s">
        <v>25</v>
      </c>
      <c r="F27" s="10">
        <v>5</v>
      </c>
      <c r="G27" s="10"/>
      <c r="H27" s="10"/>
      <c r="I27" s="10" t="str">
        <f>_xlfn.DISPIMG("ID_3F9729471DC84E37A3EFC6E40573CF64",1)</f>
        <v>=DISPIMG("ID_3F9729471DC84E37A3EFC6E40573CF64",1)</v>
      </c>
    </row>
    <row r="28" s="1" customFormat="1" ht="51" customHeight="1" spans="1:9">
      <c r="A28" s="9">
        <v>26</v>
      </c>
      <c r="B28" s="10" t="s">
        <v>64</v>
      </c>
      <c r="C28" s="10" t="s">
        <v>65</v>
      </c>
      <c r="D28" s="13" t="s">
        <v>66</v>
      </c>
      <c r="E28" s="10" t="s">
        <v>25</v>
      </c>
      <c r="F28" s="10">
        <v>8</v>
      </c>
      <c r="G28" s="10"/>
      <c r="H28" s="10"/>
      <c r="I28" s="10" t="str">
        <f>_xlfn.DISPIMG("ID_6AFDD0697ED4400496256181FFFF9471",1)</f>
        <v>=DISPIMG("ID_6AFDD0697ED4400496256181FFFF9471",1)</v>
      </c>
    </row>
    <row r="29" s="1" customFormat="1" ht="51" customHeight="1" spans="1:9">
      <c r="A29" s="9">
        <v>27</v>
      </c>
      <c r="B29" s="10" t="s">
        <v>67</v>
      </c>
      <c r="C29" s="10" t="s">
        <v>68</v>
      </c>
      <c r="D29" s="13" t="s">
        <v>69</v>
      </c>
      <c r="E29" s="10" t="s">
        <v>25</v>
      </c>
      <c r="F29" s="10">
        <v>25</v>
      </c>
      <c r="G29" s="10"/>
      <c r="H29" s="10"/>
      <c r="I29" s="10" t="str">
        <f>_xlfn.DISPIMG("ID_82250C8718714AC7A9F5E9DD851A80A0",1)</f>
        <v>=DISPIMG("ID_82250C8718714AC7A9F5E9DD851A80A0",1)</v>
      </c>
    </row>
    <row r="30" s="1" customFormat="1" ht="51" customHeight="1" spans="1:9">
      <c r="A30" s="9">
        <v>28</v>
      </c>
      <c r="B30" s="10" t="s">
        <v>70</v>
      </c>
      <c r="C30" s="10" t="s">
        <v>71</v>
      </c>
      <c r="D30" s="13" t="s">
        <v>72</v>
      </c>
      <c r="E30" s="10" t="s">
        <v>25</v>
      </c>
      <c r="F30" s="10">
        <v>14</v>
      </c>
      <c r="G30" s="10"/>
      <c r="H30" s="10"/>
      <c r="I30" s="10" t="str">
        <f>_xlfn.DISPIMG("ID_A21A2B360DCD48288E79C6C0B653A517",1)</f>
        <v>=DISPIMG("ID_A21A2B360DCD48288E79C6C0B653A517",1)</v>
      </c>
    </row>
    <row r="31" s="1" customFormat="1" ht="51" customHeight="1" spans="1:9">
      <c r="A31" s="9">
        <v>29</v>
      </c>
      <c r="B31" s="10" t="s">
        <v>73</v>
      </c>
      <c r="C31" s="10" t="s">
        <v>74</v>
      </c>
      <c r="D31" s="13" t="s">
        <v>75</v>
      </c>
      <c r="E31" s="10" t="s">
        <v>25</v>
      </c>
      <c r="F31" s="10">
        <v>12</v>
      </c>
      <c r="G31" s="10"/>
      <c r="H31" s="10"/>
      <c r="I31" s="10" t="str">
        <f>_xlfn.DISPIMG("ID_AA8441BE2ABE432EAA7343B4D2B2A034",1)</f>
        <v>=DISPIMG("ID_AA8441BE2ABE432EAA7343B4D2B2A034",1)</v>
      </c>
    </row>
    <row r="32" s="1" customFormat="1" ht="51" customHeight="1" spans="1:9">
      <c r="A32" s="9">
        <v>30</v>
      </c>
      <c r="B32" s="10" t="s">
        <v>76</v>
      </c>
      <c r="C32" s="10" t="s">
        <v>77</v>
      </c>
      <c r="D32" s="13" t="s">
        <v>78</v>
      </c>
      <c r="E32" s="10" t="s">
        <v>25</v>
      </c>
      <c r="F32" s="10">
        <v>5</v>
      </c>
      <c r="G32" s="10"/>
      <c r="H32" s="10"/>
      <c r="I32" s="10" t="str">
        <f>_xlfn.DISPIMG("ID_B2011D3854E94D0AA91B3796699CFEB0",1)</f>
        <v>=DISPIMG("ID_B2011D3854E94D0AA91B3796699CFEB0",1)</v>
      </c>
    </row>
    <row r="33" s="1" customFormat="1" ht="24.95" customHeight="1" spans="1:9">
      <c r="A33" s="14" t="s">
        <v>79</v>
      </c>
      <c r="B33" s="14"/>
      <c r="C33" s="14">
        <f>SUM(H3:H32)</f>
        <v>0</v>
      </c>
      <c r="D33" s="14"/>
      <c r="E33" s="14"/>
      <c r="F33" s="14"/>
      <c r="G33" s="14"/>
      <c r="H33" s="14"/>
      <c r="I33" s="22"/>
    </row>
    <row r="34" s="1" customFormat="1" ht="24.95" customHeight="1" spans="1:9">
      <c r="A34" s="14" t="s">
        <v>80</v>
      </c>
      <c r="B34" s="14"/>
      <c r="C34" s="15">
        <f>SUM(C33:C33)</f>
        <v>0</v>
      </c>
      <c r="D34" s="15"/>
      <c r="E34" s="15"/>
      <c r="F34" s="15"/>
      <c r="G34" s="15"/>
      <c r="H34" s="15"/>
      <c r="I34" s="23"/>
    </row>
    <row r="35" s="1" customFormat="1" ht="24.95" customHeight="1" spans="1:9">
      <c r="A35" s="16" t="s">
        <v>81</v>
      </c>
      <c r="B35" s="16"/>
      <c r="C35" s="16"/>
      <c r="D35" s="16"/>
      <c r="E35" s="16"/>
      <c r="F35" s="16"/>
      <c r="G35" s="16"/>
      <c r="H35" s="16"/>
      <c r="I35" s="24"/>
    </row>
    <row r="36" s="2" customFormat="1" spans="1:8">
      <c r="A36" s="17"/>
      <c r="F36" s="18"/>
      <c r="G36" s="18"/>
      <c r="H36" s="19"/>
    </row>
    <row r="37" s="2" customFormat="1" spans="6:8">
      <c r="F37" s="18"/>
      <c r="G37" s="18"/>
      <c r="H37" s="19"/>
    </row>
    <row r="38" s="2" customFormat="1" ht="18" spans="1:10">
      <c r="A38" s="20" t="s">
        <v>82</v>
      </c>
      <c r="B38" s="20"/>
      <c r="C38" s="20"/>
      <c r="D38" s="20"/>
      <c r="E38" s="20"/>
      <c r="F38" s="20"/>
      <c r="G38" s="20"/>
      <c r="H38" s="20"/>
      <c r="I38" s="25"/>
      <c r="J38" s="26"/>
    </row>
    <row r="39" s="2" customFormat="1" ht="18" customHeight="1" spans="1:10">
      <c r="A39" s="21" t="s">
        <v>83</v>
      </c>
      <c r="B39" s="21"/>
      <c r="C39" s="21"/>
      <c r="D39" s="21"/>
      <c r="E39" s="21"/>
      <c r="F39" s="21"/>
      <c r="G39" s="21"/>
      <c r="H39" s="21"/>
      <c r="I39" s="25"/>
      <c r="J39" s="27"/>
    </row>
    <row r="40" s="2" customFormat="1" ht="18" spans="1:10">
      <c r="A40" s="20" t="s">
        <v>84</v>
      </c>
      <c r="B40" s="20"/>
      <c r="C40" s="20"/>
      <c r="D40" s="20"/>
      <c r="E40" s="20"/>
      <c r="F40" s="20"/>
      <c r="G40" s="20"/>
      <c r="H40" s="20"/>
      <c r="I40" s="25"/>
      <c r="J40" s="27"/>
    </row>
    <row r="41" s="2" customFormat="1" ht="18" spans="1:10">
      <c r="A41" s="20" t="s">
        <v>85</v>
      </c>
      <c r="B41" s="20"/>
      <c r="C41" s="20"/>
      <c r="D41" s="20"/>
      <c r="E41" s="20"/>
      <c r="F41" s="20"/>
      <c r="G41" s="20"/>
      <c r="H41" s="20"/>
      <c r="I41" s="25"/>
      <c r="J41" s="27"/>
    </row>
    <row r="42" s="2" customFormat="1" ht="18" spans="1:10">
      <c r="A42" s="20" t="s">
        <v>86</v>
      </c>
      <c r="B42" s="20"/>
      <c r="C42" s="20"/>
      <c r="D42" s="20"/>
      <c r="E42" s="20"/>
      <c r="F42" s="20"/>
      <c r="G42" s="20"/>
      <c r="H42" s="20"/>
      <c r="I42" s="25"/>
      <c r="J42" s="27"/>
    </row>
    <row r="43" s="2" customFormat="1" spans="6:8">
      <c r="F43" s="18"/>
      <c r="G43" s="18"/>
      <c r="H43" s="19"/>
    </row>
    <row r="44" s="2" customFormat="1" spans="6:8">
      <c r="F44" s="18"/>
      <c r="G44" s="18"/>
      <c r="H44" s="19"/>
    </row>
    <row r="45" s="2" customFormat="1" spans="6:8">
      <c r="F45" s="18"/>
      <c r="G45" s="18"/>
      <c r="H45" s="19"/>
    </row>
  </sheetData>
  <mergeCells count="11">
    <mergeCell ref="A1:I1"/>
    <mergeCell ref="A33:B33"/>
    <mergeCell ref="C33:I33"/>
    <mergeCell ref="A34:B34"/>
    <mergeCell ref="C34:I34"/>
    <mergeCell ref="A35:I35"/>
    <mergeCell ref="A38:H38"/>
    <mergeCell ref="A39:H39"/>
    <mergeCell ref="A40:H40"/>
    <mergeCell ref="A41:H41"/>
    <mergeCell ref="A42:H42"/>
  </mergeCells>
  <pageMargins left="0.432638888888889" right="0.31496062992126" top="0.984027777777778" bottom="0.551181102362205" header="0.31496062992126" footer="0.31496062992126"/>
  <pageSetup paperSize="9" scale="86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GYK</dc:creator>
  <cp:lastModifiedBy>BANDAI</cp:lastModifiedBy>
  <dcterms:created xsi:type="dcterms:W3CDTF">2020-04-20T08:52:00Z</dcterms:created>
  <cp:lastPrinted>2020-04-20T09:28:00Z</cp:lastPrinted>
  <dcterms:modified xsi:type="dcterms:W3CDTF">2025-06-16T03:11:09Z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3511BBD5C7804C5B8C00451B9BBC825A_13</vt:lpwstr>
  </property>
  <property fmtid="{D5CDD505-2E9C-101B-9397-08002B2CF9AE}" pid="3" name="KSOProductBuildVer">
    <vt:lpwstr>2052-12.1.0.21541</vt:lpwstr>
  </property>
  <property fmtid="{D5CDD505-2E9C-101B-9397-08002B2CF9AE}" pid="4" name="KSOReadingLayout">
    <vt:bool>false</vt:bool>
  </property>
</Properties>
</file>