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资金" sheetId="10" r:id="rId1"/>
    <sheet name="20-22年抗疫资金项目汇总表 (2)" sheetId="97" state="hidden" r:id="rId2"/>
    <sheet name="腾讯重症" sheetId="88" state="hidden" r:id="rId3"/>
    <sheet name="腾讯医护" sheetId="89" state="hidden" r:id="rId4"/>
    <sheet name="腾讯新冠疫苗" sheetId="90" state="hidden" r:id="rId5"/>
    <sheet name="1.同朋周卉仙" sheetId="12" state="hidden" r:id="rId6"/>
    <sheet name="2-1.曾宪梓百年院庆（人才培养）" sheetId="13" state="hidden" r:id="rId7"/>
    <sheet name="2-2.曾宪梓百年院庆 (肾科)" sheetId="14" state="hidden" r:id="rId8"/>
    <sheet name="3、4.碧桂园扶贫" sheetId="15" state="hidden" r:id="rId9"/>
    <sheet name="5.天河城科研" sheetId="16" state="hidden" r:id="rId10"/>
    <sheet name="6.先声" sheetId="17" state="hidden" r:id="rId11"/>
    <sheet name="7.碧迪" sheetId="18" state="hidden" r:id="rId12"/>
    <sheet name="8.吴华林" sheetId="19" state="hidden" r:id="rId13"/>
    <sheet name="9.曾宪梓科研" sheetId="20" state="hidden" r:id="rId14"/>
    <sheet name="10.特需" sheetId="21" state="hidden" r:id="rId15"/>
    <sheet name="11.15.广发" sheetId="22" state="hidden" r:id="rId16"/>
    <sheet name="12.大药房" sheetId="23" state="hidden" r:id="rId17"/>
    <sheet name="13.曾宪梓临床医学出国" sheetId="25" state="hidden" r:id="rId18"/>
    <sheet name="14.深圳维世达" sheetId="24" state="hidden" r:id="rId19"/>
    <sheet name="16.易方达管理培训" sheetId="26" state="hidden" r:id="rId20"/>
    <sheet name="17.澳门柯麟奖" sheetId="27" state="hidden" r:id="rId21"/>
    <sheet name="18.刘銮雄医学综合大楼" sheetId="28" state="hidden" r:id="rId22"/>
    <sheet name="19.易方达短期研修" sheetId="29" state="hidden" r:id="rId23"/>
    <sheet name="20.碧桂园人才培养项目" sheetId="30" state="hidden" r:id="rId24"/>
    <sheet name="21.时代地产-院长基金" sheetId="32" state="hidden" r:id="rId25"/>
    <sheet name="22.刘銮雄医疗器材" sheetId="33" state="hidden" r:id="rId26"/>
    <sheet name="23.合生珠江" sheetId="34" state="hidden" r:id="rId27"/>
    <sheet name="24-1刘永生（出境）" sheetId="35" state="hidden" r:id="rId28"/>
    <sheet name="24-2刘永生期刊" sheetId="36" state="hidden" r:id="rId29"/>
    <sheet name="25.Q121雅居乐" sheetId="37" state="hidden" r:id="rId30"/>
    <sheet name="26-1.祈紫禧" sheetId="38" state="hidden" r:id="rId31"/>
    <sheet name="26-2.祈紫禧利息" sheetId="39" state="hidden" r:id="rId32"/>
    <sheet name="27.玖龙管理" sheetId="40" state="hidden" r:id="rId33"/>
    <sheet name="28.Q151玖龙柯星" sheetId="41" state="hidden" r:id="rId34"/>
    <sheet name="29.Ocean博济" sheetId="42" state="hidden" r:id="rId35"/>
    <sheet name="30.易方达柯星" sheetId="43" state="hidden" r:id="rId36"/>
    <sheet name="31.恒大" sheetId="44" state="hidden" r:id="rId37"/>
    <sheet name="32.汇领移植" sheetId="45" state="hidden" r:id="rId38"/>
    <sheet name="33.时代学者" sheetId="46" state="hidden" r:id="rId39"/>
    <sheet name="34.长江妇科" sheetId="47" state="hidden" r:id="rId40"/>
    <sheet name="35.新世界地产-高水平医院" sheetId="48" state="hidden" r:id="rId41"/>
    <sheet name="36.彩虹桥" sheetId="49" state="hidden" r:id="rId42"/>
    <sheet name="37.许智宏博济" sheetId="50" state="hidden" r:id="rId43"/>
    <sheet name="38.承毓" sheetId="51" state="hidden" r:id="rId44"/>
    <sheet name="39-1炳胜眼科" sheetId="52" state="hidden" r:id="rId45"/>
    <sheet name="39-2炳胜耳科" sheetId="53" state="hidden" r:id="rId46"/>
    <sheet name="39-3.炳胜学科" sheetId="54" state="hidden" r:id="rId47"/>
    <sheet name="40.大湾区精准人才（国强）" sheetId="55" state="hidden" r:id="rId48"/>
    <sheet name="41.呼吸人才" sheetId="56" state="hidden" r:id="rId49"/>
    <sheet name="42.中地君豪学科" sheetId="58" state="hidden" r:id="rId50"/>
    <sheet name="43.炳胜学科（二）" sheetId="59" state="hidden" r:id="rId51"/>
    <sheet name="44.陈思嫦博济" sheetId="60" state="hidden" r:id="rId52"/>
    <sheet name="45.省慈善总会" sheetId="61" state="hidden" r:id="rId53"/>
    <sheet name="47.62.胡斌锋" sheetId="57" state="hidden" r:id="rId54"/>
    <sheet name="48.南湖" sheetId="62" state="hidden" r:id="rId55"/>
    <sheet name="49.柯麟优秀护理人才" sheetId="63" state="hidden" r:id="rId56"/>
    <sheet name="50.国家医学中心" sheetId="64" state="hidden" r:id="rId57"/>
    <sheet name="51.不凡之星（三）" sheetId="85" state="hidden" r:id="rId58"/>
    <sheet name="52.安利医学技术交流" sheetId="66" state="hidden" r:id="rId59"/>
    <sheet name="53.梅骅临床专科" sheetId="67" state="hidden" r:id="rId60"/>
    <sheet name="54.三七临床" sheetId="68" state="hidden" r:id="rId61"/>
    <sheet name="55.唯爱同行（一）" sheetId="69" state="hidden" r:id="rId62"/>
    <sheet name="56.易娱妇科" sheetId="71" state="hidden" r:id="rId63"/>
    <sheet name="57.极尚妇科" sheetId="72" state="hidden" r:id="rId64"/>
    <sheet name="58.恒力医学" sheetId="86" state="hidden" r:id="rId65"/>
    <sheet name="59.嘉元学科" sheetId="74" state="hidden" r:id="rId66"/>
    <sheet name="60.金岭糖业" sheetId="87" state="hidden" r:id="rId67"/>
    <sheet name="61.Q058易方达柯星（2023-2027）" sheetId="76" state="hidden" r:id="rId68"/>
    <sheet name="63.Q217捷成" sheetId="79" state="hidden" r:id="rId69"/>
    <sheet name="64.中烟优质医疗" sheetId="78" state="hidden" r:id="rId70"/>
    <sheet name="65.胃肠外科青年人才培养项目" sheetId="84" state="hidden" r:id="rId71"/>
    <sheet name="66.Q220广汽集团" sheetId="80" state="hidden" r:id="rId72"/>
    <sheet name="67.Q221明珠讲坛" sheetId="81" state="hidden" r:id="rId73"/>
    <sheet name="68.Q222基层医疗帮扶义诊" sheetId="82" state="hidden" r:id="rId74"/>
    <sheet name="69.Q503吴金龙" sheetId="91" state="hidden" r:id="rId75"/>
    <sheet name="70.Q223唯爱同行（三）" sheetId="93" state="hidden" r:id="rId76"/>
    <sheet name="71.Q225教育捐赠（TCL）" sheetId="94" state="hidden" r:id="rId77"/>
    <sheet name="72.Q226教育捐赠（腾讯）" sheetId="95" state="hidden" r:id="rId78"/>
    <sheet name="73.Q601益世界" sheetId="98" state="hidden" r:id="rId79"/>
    <sheet name="74.Q602Scott爱心计划" sheetId="99" state="hidden" r:id="rId80"/>
    <sheet name="75.金岭糖业2025年捐赠项目" sheetId="100" state="hidden" r:id="rId81"/>
  </sheets>
  <definedNames>
    <definedName name="_xlnm._FilterDatabase" localSheetId="37" hidden="1">'32.汇领移植'!$A$83:$AG$104</definedName>
    <definedName name="_xlnm._FilterDatabase" localSheetId="0" hidden="1">资金!$A$1:$X$82</definedName>
    <definedName name="_xlnm._FilterDatabase" localSheetId="67" hidden="1">'61.Q058易方达柯星（2023-2027）'!$A$22:$X$2294</definedName>
    <definedName name="_xlnm._FilterDatabase" localSheetId="8" hidden="1">'3、4.碧桂园扶贫'!$L$2:$O$128</definedName>
    <definedName name="_xlnm.Print_Area" localSheetId="8">'3、4.碧桂园扶贫'!$A$1:$H$17</definedName>
    <definedName name="_xlnm.Print_Area" localSheetId="11">'7.碧迪'!$A$1:$H$28</definedName>
    <definedName name="_xlnm.Print_Titles" localSheetId="11">'7.碧迪'!$1:$3</definedName>
    <definedName name="_xlnm.Print_Area" localSheetId="12">'8.吴华林'!$A$1:$H$17</definedName>
    <definedName name="_xlnm.Print_Area" localSheetId="13">'9.曾宪梓科研'!$A$1:$H$17</definedName>
    <definedName name="_xlnm._FilterDatabase" localSheetId="14" hidden="1">'10.特需'!#REF!</definedName>
    <definedName name="_xlnm.Print_Area" localSheetId="14">'10.特需'!$A$1:$H$21</definedName>
    <definedName name="_xlnm.Print_Area" localSheetId="15">'11.15.广发'!$A$1:$H$20</definedName>
    <definedName name="_xlnm._FilterDatabase" localSheetId="17" hidden="1">'13.曾宪梓临床医学出国'!$L$4:$Q$38</definedName>
    <definedName name="_xlnm.Print_Area" localSheetId="17">'13.曾宪梓临床医学出国'!$A$1:$H$21</definedName>
    <definedName name="_xlnm.Print_Area" localSheetId="20">'17.澳门柯麟奖'!$A$1:$H$30</definedName>
    <definedName name="_xlnm.Print_Titles" localSheetId="21">'18.刘銮雄医学综合大楼'!$1:$6</definedName>
    <definedName name="_xlnm._FilterDatabase" localSheetId="24" hidden="1">'21.时代地产-院长基金'!$L$45:$Q$62</definedName>
    <definedName name="_xlnm.Print_Area" localSheetId="24">'21.时代地产-院长基金'!$A$1:$H$34</definedName>
    <definedName name="_xlnm.Print_Area" localSheetId="26">'23.合生珠江'!$A$1:$H$24</definedName>
    <definedName name="_xlnm._FilterDatabase" localSheetId="29" hidden="1">'25.Q121雅居乐'!$A$27:$AL$642</definedName>
    <definedName name="_xlnm.Print_Area" localSheetId="29">'25.Q121雅居乐'!$A$1:$H$21</definedName>
    <definedName name="_xlnm._FilterDatabase" localSheetId="30" hidden="1">'26-1.祈紫禧'!$H$53:$Z$71</definedName>
    <definedName name="_xlnm._FilterDatabase" localSheetId="31" hidden="1">'26-2.祈紫禧利息'!$H$33:$I$51</definedName>
    <definedName name="_xlnm._FilterDatabase" localSheetId="32" hidden="1">'27.玖龙管理'!$A$6:$Q$34</definedName>
    <definedName name="_xlnm.Print_Area" localSheetId="32">'27.玖龙管理'!$A$1:$H$34</definedName>
    <definedName name="_xlnm._FilterDatabase" localSheetId="33" hidden="1">'28.Q151玖龙柯星'!#REF!</definedName>
    <definedName name="_xlnm.Print_Area" localSheetId="33">'28.Q151玖龙柯星'!$A$1:$H$19</definedName>
    <definedName name="_xlnm.Print_Area" localSheetId="34">'29.Ocean博济'!$A$1:$H$16</definedName>
    <definedName name="_xlnm._FilterDatabase" localSheetId="35" hidden="1">'30.易方达柯星'!#REF!</definedName>
    <definedName name="_xlnm.Print_Area" localSheetId="35">'30.易方达柯星'!$A$1:$H$29</definedName>
    <definedName name="_xlnm.Print_Area" localSheetId="36">'31.恒大'!$A$1:$H$20</definedName>
    <definedName name="_xlnm._FilterDatabase" localSheetId="38" hidden="1">'33.时代学者'!#REF!</definedName>
    <definedName name="_xlnm.Print_Area" localSheetId="38">'33.时代学者'!$A$1:$H$21</definedName>
    <definedName name="_xlnm._FilterDatabase" localSheetId="41" hidden="1">'36.彩虹桥'!#REF!</definedName>
    <definedName name="_xlnm.Print_Area" localSheetId="41">'36.彩虹桥'!$A$1:$H$17</definedName>
    <definedName name="_xlnm.Print_Area" localSheetId="42">'37.许智宏博济'!$A$1:$H$15</definedName>
    <definedName name="_xlnm.Print_Area" localSheetId="51">'44.陈思嫦博济'!$A$1:$H$15</definedName>
    <definedName name="_xlnm._FilterDatabase" localSheetId="52" hidden="1">'45.省慈善总会'!#REF!</definedName>
    <definedName name="_xlnm.Print_Area" localSheetId="52">'45.省慈善总会'!$A$1:$H$17</definedName>
    <definedName name="_xlnm._FilterDatabase" localSheetId="54" hidden="1">'48.南湖'!$A$18:$AP$18</definedName>
    <definedName name="_xlnm.Print_Area" localSheetId="54">'48.南湖'!$A$1:$H$17</definedName>
    <definedName name="_xlnm._FilterDatabase" localSheetId="55" hidden="1">'49.柯麟优秀护理人才'!#REF!</definedName>
    <definedName name="_xlnm.Print_Area" localSheetId="55">'49.柯麟优秀护理人才'!$A$1:$H$26</definedName>
    <definedName name="_xlnm._FilterDatabase" localSheetId="56" hidden="1">'50.国家医学中心'!#REF!</definedName>
    <definedName name="_xlnm.Print_Area" localSheetId="56">'50.国家医学中心'!$A$1:$H$16</definedName>
    <definedName name="_xlnm._FilterDatabase" localSheetId="58" hidden="1">'52.安利医学技术交流'!#REF!</definedName>
    <definedName name="_xlnm.Print_Area" localSheetId="58">'52.安利医学技术交流'!$A$1:$H$17</definedName>
    <definedName name="_xlnm._FilterDatabase" localSheetId="59" hidden="1">'53.梅骅临床专科'!#REF!</definedName>
    <definedName name="_xlnm.Print_Area" localSheetId="59">'53.梅骅临床专科'!$A$1:$H$16</definedName>
    <definedName name="_xlnm._FilterDatabase" localSheetId="60" hidden="1">'54.三七临床'!#REF!</definedName>
    <definedName name="_xlnm.Print_Area" localSheetId="60">'54.三七临床'!$A$1:$H$16</definedName>
    <definedName name="_xlnm._FilterDatabase" localSheetId="61" hidden="1">'55.唯爱同行（一）'!#REF!</definedName>
    <definedName name="_xlnm.Print_Area" localSheetId="61">'55.唯爱同行（一）'!$A$1:$H$16</definedName>
    <definedName name="_xlnm._FilterDatabase" localSheetId="62" hidden="1">'56.易娱妇科'!#REF!</definedName>
    <definedName name="_xlnm.Print_Area" localSheetId="62">'56.易娱妇科'!$A$1:$H$16</definedName>
    <definedName name="_xlnm._FilterDatabase" localSheetId="63" hidden="1">'57.极尚妇科'!#REF!</definedName>
    <definedName name="_xlnm.Print_Area" localSheetId="63">'57.极尚妇科'!$A$1:$H$16</definedName>
    <definedName name="_xlnm._FilterDatabase" localSheetId="65" hidden="1">'59.嘉元学科'!#REF!</definedName>
    <definedName name="_xlnm.Print_Area" localSheetId="65">'59.嘉元学科'!$A$1:$H$17</definedName>
    <definedName name="_xlnm.Print_Area" localSheetId="67">'61.Q058易方达柯星（2023-2027）'!$A$1:$H$18</definedName>
    <definedName name="_xlnm._FilterDatabase" localSheetId="57" hidden="1">'51.不凡之星（三）'!#REF!</definedName>
    <definedName name="_xlnm.Print_Area" localSheetId="57">'51.不凡之星（三）'!$A$1:$H$16</definedName>
    <definedName name="_xlnm._FilterDatabase" localSheetId="64" hidden="1">'58.恒力医学'!#REF!</definedName>
    <definedName name="_xlnm.Print_Area" localSheetId="64">'58.恒力医学'!$A$1:$H$16</definedName>
    <definedName name="_xlnm._FilterDatabase" localSheetId="66" hidden="1">'60.金岭糖业'!#REF!</definedName>
    <definedName name="_xlnm.Print_Area" localSheetId="66">'60.金岭糖业'!$A$1:$H$16</definedName>
    <definedName name="_xlnm.Print_Area" localSheetId="5">'1.同朋周卉仙'!$A$1:$H$30</definedName>
    <definedName name="_xlnm.Print_Area" localSheetId="6">'2-1.曾宪梓百年院庆（人才培养）'!$A$1:$H$16</definedName>
    <definedName name="_xlnm.Print_Area" localSheetId="7">'2-2.曾宪梓百年院庆 (肾科)'!$A$1:$H$15</definedName>
    <definedName name="_xlnm.Print_Area" localSheetId="9">'5.天河城科研'!$A$1:$H$14</definedName>
    <definedName name="_xlnm.Print_Area" localSheetId="10">'6.先声'!$A$1:$H$26</definedName>
    <definedName name="_xlnm.Print_Area" localSheetId="16">'12.大药房'!$A$1:$H$16</definedName>
    <definedName name="_xlnm.Print_Area" localSheetId="18">'14.深圳维世达'!$A$1:$H$17</definedName>
    <definedName name="_xlnm.Print_Area" localSheetId="19">'16.易方达管理培训'!$A$1:$H$14</definedName>
    <definedName name="_xlnm.Print_Area" localSheetId="21">'18.刘銮雄医学综合大楼'!$A$1:$H$25</definedName>
    <definedName name="_xlnm.Print_Area" localSheetId="22">'19.易方达短期研修'!$A$1:$H$14</definedName>
    <definedName name="_xlnm.Print_Area" localSheetId="23">'20.碧桂园人才培养项目'!$A$1:$H$20</definedName>
    <definedName name="_xlnm.Print_Area" localSheetId="25">'22.刘銮雄医疗器材'!$A$1:$H$20</definedName>
    <definedName name="_xlnm.Print_Area" localSheetId="27">'24-1刘永生（出境）'!$A$1:$H$17</definedName>
    <definedName name="_xlnm.Print_Area" localSheetId="28">'24-2刘永生期刊'!$A$1:$H$26</definedName>
    <definedName name="_xlnm.Print_Area" localSheetId="30">'26-1.祈紫禧'!$A$1:$H$21</definedName>
    <definedName name="_xlnm.Print_Area" localSheetId="31">'26-2.祈紫禧利息'!$A$1:$H$27</definedName>
    <definedName name="_xlnm.Print_Area" localSheetId="37">'32.汇领移植'!$A$1:$H$18</definedName>
    <definedName name="_xlnm.Print_Area" localSheetId="39">'34.长江妇科'!$A$1:$H$18</definedName>
    <definedName name="_xlnm.Print_Area" localSheetId="40">'35.新世界地产-高水平医院'!$A$1:$H$22</definedName>
    <definedName name="_xlnm.Print_Area" localSheetId="43">'38.承毓'!$A$1:$H$18</definedName>
    <definedName name="_xlnm.Print_Area" localSheetId="44">'39-1炳胜眼科'!$A$1:$H$35</definedName>
    <definedName name="_xlnm.Print_Area" localSheetId="45">'39-2炳胜耳科'!$A$1:$H$18</definedName>
    <definedName name="_xlnm.Print_Area" localSheetId="46">'39-3.炳胜学科'!$A$1:$H$14</definedName>
    <definedName name="_xlnm.Print_Area" localSheetId="47">'40.大湾区精准人才（国强）'!$A$1:$H$25</definedName>
    <definedName name="_xlnm.Print_Area" localSheetId="48">'41.呼吸人才'!$A$1:$H$18</definedName>
    <definedName name="_xlnm.Print_Area" localSheetId="53">'47.62.胡斌锋'!$A$1:$H$18</definedName>
    <definedName name="_xlnm.Print_Area" localSheetId="49">'42.中地君豪学科'!$A$1:$H$14</definedName>
    <definedName name="_xlnm.Print_Area" localSheetId="50">'43.炳胜学科（二）'!$A$1:$H$15</definedName>
    <definedName name="_xlnm.Print_Area" localSheetId="68">'63.Q217捷成'!$A$1:$H$17</definedName>
    <definedName name="_xlnm.Print_Area" localSheetId="69">'64.中烟优质医疗'!$A$1:$H$37</definedName>
    <definedName name="_xlnm.Print_Area" localSheetId="70">'65.胃肠外科青年人才培养项目'!$A$1:$H$16</definedName>
    <definedName name="_xlnm.Print_Area" localSheetId="71">'66.Q220广汽集团'!$A$1:$H$15</definedName>
    <definedName name="_xlnm.Print_Area" localSheetId="72">'67.Q221明珠讲坛'!$A$1:$H$14</definedName>
    <definedName name="_xlnm.Print_Area" localSheetId="73">'68.Q222基层医疗帮扶义诊'!$A$1:$H$14</definedName>
    <definedName name="_xlnm.Print_Area" localSheetId="0">资金!$A$1:$S$86</definedName>
    <definedName name="_xlnm._FilterDatabase" localSheetId="4" hidden="1">腾讯新冠疫苗!#REF!</definedName>
    <definedName name="_xlnm.Print_Area" localSheetId="4">腾讯新冠疫苗!$A$1:$H$16</definedName>
    <definedName name="_xlnm.Print_Titles" localSheetId="0">资金!$1:$1</definedName>
    <definedName name="_xlnm.Print_Area" localSheetId="2">腾讯重症!$A$1:$H$20</definedName>
    <definedName name="_xlnm.Print_Area" localSheetId="3">腾讯医护!$A$1:$H$17</definedName>
    <definedName name="_xlnm._FilterDatabase" localSheetId="21" hidden="1">'18.刘銮雄医学综合大楼'!#REF!</definedName>
    <definedName name="_xlnm._FilterDatabase" localSheetId="36" hidden="1">'31.恒大'!#REF!</definedName>
    <definedName name="_xlnm.Print_Area" localSheetId="74">'69.Q503吴金龙'!$A$1:$H$14</definedName>
    <definedName name="_xlnm.Print_Area" localSheetId="75">'70.Q223唯爱同行（三）'!$A$1:$H$15</definedName>
    <definedName name="_xlnm.Print_Area" localSheetId="76">'71.Q225教育捐赠（TCL）'!$A$1:$H$14</definedName>
    <definedName name="_xlnm.Print_Area" localSheetId="77">'72.Q226教育捐赠（腾讯）'!$A$1:$H$14</definedName>
    <definedName name="_xlnm.Print_Area" localSheetId="1">'20-22年抗疫资金项目汇总表 (2)'!$A$1:$I$203</definedName>
    <definedName name="_xlnm.Print_Area" localSheetId="78">'73.Q601益世界'!$A$1:$H$14</definedName>
    <definedName name="_xlnm.Print_Area" localSheetId="79">'74.Q602Scott爱心计划'!$A$1:$H$14</definedName>
    <definedName name="_xlnm.Print_Area" localSheetId="80">'75.金岭糖业2025年捐赠项目'!$A$1:$H$14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O30" authorId="0">
      <text>
        <r>
          <rPr>
            <b/>
            <sz val="9"/>
            <rFont val="宋体"/>
            <charset val="134"/>
          </rPr>
          <t>Administrator</t>
        </r>
        <r>
          <rPr>
            <sz val="9"/>
            <rFont val="宋体"/>
            <charset val="134"/>
          </rPr>
          <t xml:space="preserve">
凭证金额合计：2016年9月（210600元）、2019年-调整（26607元）。合计237207元</t>
        </r>
      </text>
    </comment>
  </commentList>
</comments>
</file>

<file path=xl/sharedStrings.xml><?xml version="1.0" encoding="utf-8"?>
<sst xmlns="http://schemas.openxmlformats.org/spreadsheetml/2006/main" count="33803" uniqueCount="8661">
  <si>
    <t>序号</t>
  </si>
  <si>
    <t>预算号</t>
  </si>
  <si>
    <t>项目流程
（院内/基金会）</t>
  </si>
  <si>
    <t>状态</t>
  </si>
  <si>
    <t>项目名称</t>
  </si>
  <si>
    <t>捐赠方</t>
  </si>
  <si>
    <t>捐赠时间</t>
  </si>
  <si>
    <t>用途</t>
  </si>
  <si>
    <t>捐赠协议金额</t>
  </si>
  <si>
    <t>港币</t>
  </si>
  <si>
    <t>已到账金额</t>
  </si>
  <si>
    <r>
      <rPr>
        <b/>
        <sz val="16"/>
        <color theme="0"/>
        <rFont val="Microsoft YaHei"/>
        <charset val="134"/>
      </rPr>
      <t>已使用金额</t>
    </r>
    <r>
      <rPr>
        <b/>
        <sz val="11"/>
        <color theme="0"/>
        <rFont val="Microsoft YaHei"/>
        <charset val="134"/>
      </rPr>
      <t>（截至2023年底）</t>
    </r>
  </si>
  <si>
    <r>
      <rPr>
        <b/>
        <sz val="12"/>
        <color theme="0"/>
        <rFont val="Microsoft YaHei"/>
        <charset val="134"/>
      </rPr>
      <t xml:space="preserve">剩余金额
</t>
    </r>
    <r>
      <rPr>
        <b/>
        <sz val="11"/>
        <color theme="0"/>
        <rFont val="Microsoft YaHei"/>
        <charset val="134"/>
      </rPr>
      <t>（截至2023年底）</t>
    </r>
  </si>
  <si>
    <t>备注</t>
  </si>
  <si>
    <t>累计收入</t>
  </si>
  <si>
    <t>2025年1-12月支出</t>
  </si>
  <si>
    <t>累计支出</t>
  </si>
  <si>
    <t>结余</t>
  </si>
  <si>
    <t>Ctrl</t>
  </si>
  <si>
    <t>Q003</t>
  </si>
  <si>
    <t>基金会流程
309029</t>
  </si>
  <si>
    <t>在行</t>
  </si>
  <si>
    <t>同朋-周卉仙基金</t>
  </si>
  <si>
    <t>同朋金属制品（东莞）有限公司</t>
  </si>
  <si>
    <t>肾移植项目的临床与教学实践</t>
  </si>
  <si>
    <t>不定期捐赠，首期￥30万元，以后每月捐赠人民币1万元，截至20210331已到账1329433.56</t>
  </si>
  <si>
    <t>2-1</t>
  </si>
  <si>
    <t>Q078</t>
  </si>
  <si>
    <t>基金会流程
309151</t>
  </si>
  <si>
    <t>百年院庆捐资项目</t>
  </si>
  <si>
    <t>曾宪梓</t>
  </si>
  <si>
    <t>100万用于中山大学附属第一医院人才培养项目</t>
  </si>
  <si>
    <t>港币200万，当时汇率折合人民币1708165.36元</t>
  </si>
  <si>
    <t>2010（2笔）</t>
  </si>
  <si>
    <t>2-2</t>
  </si>
  <si>
    <t>Q167</t>
  </si>
  <si>
    <t>100万医院肾科人才培养及科研等项目</t>
  </si>
  <si>
    <t>Q051</t>
  </si>
  <si>
    <t>基金会流程
309152</t>
  </si>
  <si>
    <t>碧桂园扶贫捐赠项目</t>
  </si>
  <si>
    <t>碧桂园控股有限公司</t>
  </si>
  <si>
    <t>500万元用于资助全省贫困患者的临床诊断及治疗，
200万元用于贫困患者的临床研究，
300万元用于购置医疗设备</t>
  </si>
  <si>
    <t>杨国强先生捐赠（并入碧桂园扶贫项目序号3）</t>
  </si>
  <si>
    <t>杨国强</t>
  </si>
  <si>
    <t>杨国强10万元捐赠</t>
  </si>
  <si>
    <t>与财务院内对账时查出</t>
  </si>
  <si>
    <t>Q145</t>
  </si>
  <si>
    <t>院内流程</t>
  </si>
  <si>
    <t>中山一院科研建设</t>
  </si>
  <si>
    <t>广东天河城（集团）股份有限公司</t>
  </si>
  <si>
    <t>资助中山一院科研建设</t>
  </si>
  <si>
    <t>2011（2笔）</t>
  </si>
  <si>
    <t>Q049</t>
  </si>
  <si>
    <t>江苏先声药业有限公司捐赠项目</t>
  </si>
  <si>
    <t>江苏先声药业有限公司</t>
  </si>
  <si>
    <t>中山大学附属第一医院行政管理人员培训</t>
  </si>
  <si>
    <t>Q059</t>
  </si>
  <si>
    <t>中山一院感染控制有效管理，质量持续改善的项目</t>
  </si>
  <si>
    <t>碧迪医疗器械（上海）有限公司</t>
  </si>
  <si>
    <t>用于中山一院感染控制有效管理，质量持续改善的项目</t>
  </si>
  <si>
    <t>分二期，2012、2013各30万元，均已到账</t>
  </si>
  <si>
    <t>Q061</t>
  </si>
  <si>
    <t>基金会流程
309212</t>
  </si>
  <si>
    <t>吴华林捐赠项目</t>
  </si>
  <si>
    <t>吴华林</t>
  </si>
  <si>
    <t>用于中山大学附属第一医院的贫困儿童的诊疗项目</t>
  </si>
  <si>
    <t>Q103</t>
  </si>
  <si>
    <t>基金会流程
305042</t>
  </si>
  <si>
    <t>曾宪梓科研专项基金</t>
  </si>
  <si>
    <t>用于中山一院胃肠外科等学科的学科发展、科研建设以及学术交流</t>
  </si>
  <si>
    <t>财务报名显示未支出</t>
  </si>
  <si>
    <t>Q046</t>
  </si>
  <si>
    <t>平安健康保险股份有限公司项目</t>
  </si>
  <si>
    <t>平安健康保险股份有限公司</t>
  </si>
  <si>
    <t>用于中山一院特需医疗中心学科建设与人才培养</t>
  </si>
  <si>
    <t>Q070</t>
  </si>
  <si>
    <t>基金会流程
302007</t>
  </si>
  <si>
    <t>广发基金国际交流与人才培养项目（一）</t>
  </si>
  <si>
    <t>广发基金管理有限公司</t>
  </si>
  <si>
    <t>医院业务肯干国际交流与人才培养项目</t>
  </si>
  <si>
    <t>与15号Q070同个项目，自2017年以来未支出</t>
  </si>
  <si>
    <t>Q053</t>
  </si>
  <si>
    <t>基金会流程
309242</t>
  </si>
  <si>
    <t>大药房捐赠项目</t>
  </si>
  <si>
    <t>广州市中山一大药房</t>
  </si>
  <si>
    <t>用于中山大学附属第一医院设备购置</t>
  </si>
  <si>
    <t>2015（6笔）</t>
  </si>
  <si>
    <t>基金会流程
302011</t>
  </si>
  <si>
    <t>曾宪梓临床医学出国交流基金</t>
  </si>
  <si>
    <t>用于临床专家短期出国交流项目</t>
  </si>
  <si>
    <t>Q080</t>
  </si>
  <si>
    <t>基金会流程
302012</t>
  </si>
  <si>
    <t>中山一院人才培养项目（一）</t>
  </si>
  <si>
    <t>深圳维世达胜凯医疗有限公司</t>
  </si>
  <si>
    <t>30万元用于医院业务骨干国际交流经费、行政干部进行国内国际交流经费、邀请国外专家来院工作或讲学经费；20万元用于消化内科人才培养经费</t>
  </si>
  <si>
    <t>广发基金国际交流与人才培养项目（二）</t>
  </si>
  <si>
    <t>与11号Q070同个项目，自2017年以来未支出</t>
  </si>
  <si>
    <t>Q058</t>
  </si>
  <si>
    <t>中山一院人才培养项目（二）</t>
  </si>
  <si>
    <t>广东省易方达公益基金会</t>
  </si>
  <si>
    <t>医教研系列优秀青年人才外出进修项目</t>
  </si>
  <si>
    <t>Q093</t>
  </si>
  <si>
    <t>“柯麟奖”</t>
  </si>
  <si>
    <t>澳门基金会</t>
  </si>
  <si>
    <t>资助中山大学附属第一医院设立常设奖项“柯麟奖”</t>
  </si>
  <si>
    <t>分期，2016年500万，2017年500万，已全部到账</t>
  </si>
  <si>
    <t>补充利息收入</t>
  </si>
  <si>
    <t>Q095</t>
  </si>
  <si>
    <t>基金会流程/3040012</t>
  </si>
  <si>
    <t>刘銮雄医学综合大楼项目</t>
  </si>
  <si>
    <t>刘銮雄慈善基金</t>
  </si>
  <si>
    <t>用于刘銮雄医学综合大楼建设</t>
  </si>
  <si>
    <t>分期，已全部到账（20210909）</t>
  </si>
  <si>
    <t>中山一院人才培养项目（三）</t>
  </si>
  <si>
    <t>用于中山大学附属第一医院人才培养项目中的“优秀青年人才赴境外短期研修方案”</t>
  </si>
  <si>
    <t>Q102</t>
  </si>
  <si>
    <t>中山一院人才培养项目（四）</t>
  </si>
  <si>
    <t>碧桂园控股有限公司/广东省国强公益基金会</t>
  </si>
  <si>
    <t>用于支持医护人员的在职培训</t>
  </si>
  <si>
    <t>Q113/Q137</t>
  </si>
  <si>
    <t>基金会流程/3030051</t>
  </si>
  <si>
    <t>中山大学时代发展基金-附属第一医院院长基金项目</t>
  </si>
  <si>
    <t>广州市时代地产公益基金会</t>
  </si>
  <si>
    <t>用于支持中山大学附属第一医院人才建设工作</t>
  </si>
  <si>
    <t>分期，每年200w，19年来函改为按项目进度捐赠，已到账300万</t>
  </si>
  <si>
    <t>Q112</t>
  </si>
  <si>
    <t>基金会流程/3040013</t>
  </si>
  <si>
    <t>附属第一医院医疗器材项目</t>
  </si>
  <si>
    <t>中南财务03有限公司（刘銮雄）</t>
  </si>
  <si>
    <t>用于中山一院购买医疗器材</t>
  </si>
  <si>
    <t>Q118</t>
  </si>
  <si>
    <t>基金会流程/3020024</t>
  </si>
  <si>
    <t>中山一院人才建设项目-合生珠江捐赠项目</t>
  </si>
  <si>
    <t>广东省合生珠江教育发展基金会</t>
  </si>
  <si>
    <t>1. 用于中山一院产科、儿科骨干培训项目（180w）
2. 用于支持基层医院（潮州地区）产科、妇科骨干医生来中山一院进修学习（20w）</t>
  </si>
  <si>
    <t>24-1</t>
  </si>
  <si>
    <t>Q122</t>
  </si>
  <si>
    <t>基金会流程/3030053</t>
  </si>
  <si>
    <t>刘永生资助项目</t>
  </si>
  <si>
    <t>刘永生</t>
  </si>
  <si>
    <t xml:space="preserve">1. 90w港币用于资助中山一院院领导、职能部门负责人及高层次人才出境参会、交流学习相关费用
</t>
  </si>
  <si>
    <t>24-2</t>
  </si>
  <si>
    <t>Q123</t>
  </si>
  <si>
    <t>2. 10w港币用于《中华显微外科杂志》编辑部的期刊建设</t>
  </si>
  <si>
    <t>Q121</t>
  </si>
  <si>
    <t>（通过孙中山基金会）</t>
  </si>
  <si>
    <t>雅居乐-柯麟新锐人才计划</t>
  </si>
  <si>
    <t>广东省雅居乐公益基金会</t>
  </si>
  <si>
    <t>定向资助中山一院雅居乐-柯麟新锐人才计划的实施</t>
  </si>
  <si>
    <r>
      <rPr>
        <sz val="10"/>
        <color rgb="FFFF0000"/>
        <rFont val="黑体"/>
        <charset val="134"/>
      </rPr>
      <t>分九期</t>
    </r>
    <r>
      <rPr>
        <sz val="10"/>
        <rFont val="黑体"/>
        <charset val="134"/>
      </rPr>
      <t>，已到账三期（1500万）（20210909）</t>
    </r>
  </si>
  <si>
    <t>超支10759271.1元，暂由医院经费垫支。</t>
  </si>
  <si>
    <t>26-1</t>
  </si>
  <si>
    <t>Q117</t>
  </si>
  <si>
    <t>基金会流程/3090278</t>
  </si>
  <si>
    <t>中山一院"祈紫禧·听未来"专项经费</t>
  </si>
  <si>
    <t>广州市尚泰投资有限公司</t>
  </si>
  <si>
    <t>用于资助贫困听障儿童手术治疗，捐赠款产生的利息用于该项目医务人员培训、宣传推广及受助患儿的随访、资料收集等</t>
  </si>
  <si>
    <t>26-2</t>
  </si>
  <si>
    <t>Q133</t>
  </si>
  <si>
    <t>中山一院"祈紫禧·听未来"专项经费利息</t>
  </si>
  <si>
    <t>捐赠款产生的利息用于该项目医务人员培训、宣传推广及受助患儿的随访、资料收集等</t>
  </si>
  <si>
    <t>Q125</t>
  </si>
  <si>
    <t>基金会流程/3090279</t>
  </si>
  <si>
    <r>
      <rPr>
        <sz val="10"/>
        <rFont val="黑体"/>
        <charset val="134"/>
      </rPr>
      <t>中山一院柯麟新星人才计划</t>
    </r>
    <r>
      <rPr>
        <sz val="10"/>
        <color rgb="FFFF0000"/>
        <rFont val="黑体"/>
        <charset val="134"/>
      </rPr>
      <t>（后并入中山大学玖龙人才基金-附属第一医院人才培养项目</t>
    </r>
    <r>
      <rPr>
        <sz val="10"/>
        <rFont val="黑体"/>
        <charset val="134"/>
      </rPr>
      <t>）</t>
    </r>
  </si>
  <si>
    <t>玖龙纸业（控股）有限公司</t>
  </si>
  <si>
    <t>用于支持中山大学附属第一医院“柯麟新星人才计划项目”</t>
  </si>
  <si>
    <t>原本是分期捐赠，到账200万，剩余800万已协议停止捐赠。</t>
  </si>
  <si>
    <t>2018（6笔），
不算同创就是5笔</t>
  </si>
  <si>
    <t>Q151</t>
  </si>
  <si>
    <t>基金会流程/3020036</t>
  </si>
  <si>
    <t>中山大学玖龙人才基金-附属第一医院人才培养项目</t>
  </si>
  <si>
    <t>2018.10</t>
  </si>
  <si>
    <t>用于中山大学附属第一医院人才培养</t>
  </si>
  <si>
    <r>
      <rPr>
        <sz val="10"/>
        <color rgb="FFFF0000"/>
        <rFont val="黑体"/>
        <charset val="134"/>
      </rPr>
      <t>分5期</t>
    </r>
    <r>
      <rPr>
        <sz val="10"/>
        <rFont val="黑体"/>
        <charset val="134"/>
      </rPr>
      <t>，2019-2023年每年1.31前1000万，已到账3期,3000万（20210909）</t>
    </r>
  </si>
  <si>
    <t>Q132</t>
  </si>
  <si>
    <t>基金会流程/3090280</t>
  </si>
  <si>
    <t>博济儿童肾病救助专项资助经费（一）</t>
  </si>
  <si>
    <t>Ocean Partners UK Ltd</t>
  </si>
  <si>
    <t>用于中山大学附属第一医院儿科贫困肾病患儿的救治，捐赠款产生的利息用于该项目医务人员培训、宣传推广及受助患儿的随访、资料收集等</t>
  </si>
  <si>
    <t>USD 3150</t>
  </si>
  <si>
    <t>USD 3150 ，未使用Q132</t>
  </si>
  <si>
    <t>中山大学附属第一医院“柯麟新星计划“</t>
  </si>
  <si>
    <t>捐助中山大学附属第一医院”柯麟新星计划“</t>
  </si>
  <si>
    <r>
      <rPr>
        <sz val="10"/>
        <color rgb="FFFF0000"/>
        <rFont val="黑体"/>
        <charset val="134"/>
      </rPr>
      <t>分5期</t>
    </r>
    <r>
      <rPr>
        <sz val="10"/>
        <rFont val="黑体"/>
        <charset val="134"/>
      </rPr>
      <t>，2018-2022每年12.31前200万元，已到账三期，600万，（20210909）</t>
    </r>
  </si>
  <si>
    <t>收支明细表收入总额为1600万，有600万元已支出完毕，项目号已从该报表中删除</t>
  </si>
  <si>
    <t>Q127</t>
  </si>
  <si>
    <t>基金会流程/3040015</t>
  </si>
  <si>
    <t>中山大学附属第一医院“恒大医疗中心”建设项目</t>
  </si>
  <si>
    <t>恒大集团有限公司</t>
  </si>
  <si>
    <t>用于建设中山大学附属第一医院“恒大医疗中心”建设项目</t>
  </si>
  <si>
    <t>分期，2018-2022.5.25每年1亿元，已到账三期</t>
  </si>
  <si>
    <t>Q141</t>
  </si>
  <si>
    <t>基金会流程/3090288</t>
  </si>
  <si>
    <t>中山大学附属第一医院“汇领移植”专项经费项目</t>
  </si>
  <si>
    <t>广州市天河百淘文化娱乐广场有限公司</t>
  </si>
  <si>
    <t>用于中山大学附属第一医院器官移植科学科建设与人才培养</t>
  </si>
  <si>
    <t>Q141，财务报表显示未使用</t>
  </si>
  <si>
    <t>2019（12笔）</t>
  </si>
  <si>
    <t>Q147</t>
  </si>
  <si>
    <t>“时代学者”资助计划</t>
  </si>
  <si>
    <t>广东省时代公益基金会</t>
  </si>
  <si>
    <t>1. 奖励中山大学附属第一医院现有的医教研业绩突出的优秀人才；
2. 设立“时代学者”计划，引进、聘用海内外杰出、优秀医学人才加盟中山大学附属第一医院</t>
  </si>
  <si>
    <r>
      <rPr>
        <sz val="10"/>
        <color rgb="FFFF0000"/>
        <rFont val="黑体"/>
        <charset val="134"/>
      </rPr>
      <t>分5期，</t>
    </r>
    <r>
      <rPr>
        <sz val="10"/>
        <rFont val="黑体"/>
        <charset val="134"/>
      </rPr>
      <t>2019年1千万，2020-2023年每年500万，已到2期（1500万，第二期by孙中山基金会打款）</t>
    </r>
  </si>
  <si>
    <t>超支3018334.15元，已修改至Q151支出</t>
  </si>
  <si>
    <t>Q140</t>
  </si>
  <si>
    <t>广东省长江公益基金会捐赠项目</t>
  </si>
  <si>
    <t>广东省长江公益基金会</t>
  </si>
  <si>
    <t>用于支持中山大学附属第一医院妇科学科建设与人才培养</t>
  </si>
  <si>
    <t>Q143</t>
  </si>
  <si>
    <t>基金会流程/3090290</t>
  </si>
  <si>
    <t>中山一院高水平医院建设项目</t>
  </si>
  <si>
    <t>新世界（中国）地产投资有限公司</t>
  </si>
  <si>
    <r>
      <rPr>
        <sz val="10"/>
        <rFont val="黑体"/>
        <charset val="134"/>
      </rPr>
      <t>用于中山一院高水平医院建设项目</t>
    </r>
    <r>
      <rPr>
        <sz val="10"/>
        <color rgb="FFFF0000"/>
        <rFont val="黑体"/>
        <charset val="134"/>
      </rPr>
      <t>（已确定项目用途为：与哈佛医学院附属机构系列合作）</t>
    </r>
  </si>
  <si>
    <r>
      <rPr>
        <sz val="10"/>
        <rFont val="黑体"/>
        <charset val="134"/>
      </rPr>
      <t xml:space="preserve">      </t>
    </r>
    <r>
      <rPr>
        <sz val="10"/>
        <color rgb="FFFF0000"/>
        <rFont val="黑体"/>
        <charset val="134"/>
      </rPr>
      <t xml:space="preserve">     分五期</t>
    </r>
    <r>
      <rPr>
        <sz val="10"/>
        <rFont val="黑体"/>
        <charset val="134"/>
      </rPr>
      <t xml:space="preserve">，已到三期（1200万） </t>
    </r>
  </si>
  <si>
    <t>Q166</t>
  </si>
  <si>
    <t>在行小额</t>
  </si>
  <si>
    <t>彩虹桥公益活动专项经费</t>
  </si>
  <si>
    <t>陈守义</t>
  </si>
  <si>
    <t>博济儿童肾病救助基金Q132（二）</t>
  </si>
  <si>
    <t>许智宏</t>
  </si>
  <si>
    <t>博济儿童肾病救助基金Q132</t>
  </si>
  <si>
    <t>Q126</t>
  </si>
  <si>
    <t>承毓资助专项经费</t>
  </si>
  <si>
    <t>李伦</t>
  </si>
  <si>
    <t>39-1</t>
  </si>
  <si>
    <t>Q149</t>
  </si>
  <si>
    <t>基金会流程/3090291</t>
  </si>
  <si>
    <t>中山一院“不凡之星”项目（一）</t>
  </si>
  <si>
    <t>深圳市炳胜品味餐饮有限公司</t>
  </si>
  <si>
    <t>用于支持中山大学附属第一医院眼科</t>
  </si>
  <si>
    <t>39-2</t>
  </si>
  <si>
    <t>Q142</t>
  </si>
  <si>
    <t>用于支持中山大学附属第一医院耳科</t>
  </si>
  <si>
    <t>39-3</t>
  </si>
  <si>
    <t>Q150</t>
  </si>
  <si>
    <t>用于支持中山大学附属第一医院其他学科</t>
  </si>
  <si>
    <t>Q148</t>
  </si>
  <si>
    <t>大湾区精准医学大科学平台领军人才引育项目</t>
  </si>
  <si>
    <t>广东省国强公益基金会</t>
  </si>
  <si>
    <r>
      <rPr>
        <b/>
        <sz val="10"/>
        <color rgb="FFFF0000"/>
        <rFont val="黑体"/>
        <charset val="134"/>
      </rPr>
      <t>用于支持中山一院国际交流合作、学科建设、科学研究项目</t>
    </r>
    <r>
      <rPr>
        <sz val="10"/>
        <rFont val="黑体"/>
        <charset val="134"/>
      </rPr>
      <t>（旧用途：用于大湾区精准医学大科学平台领军人才引育项目）</t>
    </r>
  </si>
  <si>
    <r>
      <rPr>
        <sz val="10"/>
        <rFont val="黑体"/>
        <charset val="134"/>
      </rPr>
      <t xml:space="preserve">分3期，2019-2021每年12.30前1千万，已到2期，2000万，（20210909）
</t>
    </r>
    <r>
      <rPr>
        <b/>
        <sz val="10"/>
        <rFont val="黑体"/>
        <charset val="134"/>
      </rPr>
      <t>大湾区精准医学大科学平台领军人才引育项目用途改为：</t>
    </r>
    <r>
      <rPr>
        <b/>
        <sz val="10"/>
        <color rgb="FFFF0000"/>
        <rFont val="黑体"/>
        <charset val="134"/>
      </rPr>
      <t>支持中山一院国际交流合作、学科建设、科学研究项目</t>
    </r>
  </si>
  <si>
    <t>Q152</t>
  </si>
  <si>
    <t>李丽卿公益基金-中山大学附属第一医院呼吸与危重症医学科学科建设和人才培养专项经费</t>
  </si>
  <si>
    <t>用于支持中山大学附属第一医院呼吸与危重症医学科学科建设和人才培养</t>
  </si>
  <si>
    <r>
      <rPr>
        <sz val="10"/>
        <color rgb="FFFF0000"/>
        <rFont val="黑体"/>
        <charset val="134"/>
      </rPr>
      <t>分5期</t>
    </r>
    <r>
      <rPr>
        <sz val="10"/>
        <rFont val="黑体"/>
        <charset val="134"/>
      </rPr>
      <t>，2019-2021每年12.31前250万；2022.12.31 150万；2023.100万，</t>
    </r>
    <r>
      <rPr>
        <sz val="10"/>
        <color rgb="FFFF0000"/>
        <rFont val="黑体"/>
        <charset val="134"/>
      </rPr>
      <t>已到2期500万</t>
    </r>
  </si>
  <si>
    <t>Q202</t>
  </si>
  <si>
    <t>基金会流程/3090311</t>
  </si>
  <si>
    <t>中山大学附属第一医院学科建设项目（一）</t>
  </si>
  <si>
    <t>中地君豪建筑工程有限公司</t>
  </si>
  <si>
    <t>用于中山大学附属第一医院学科建设、人才培养及医疗设备购置</t>
  </si>
  <si>
    <r>
      <rPr>
        <sz val="10"/>
        <color rgb="FFFF0000"/>
        <rFont val="黑体"/>
        <charset val="134"/>
      </rPr>
      <t>分5期</t>
    </r>
    <r>
      <rPr>
        <sz val="10"/>
        <rFont val="黑体"/>
        <charset val="134"/>
      </rPr>
      <t>，2020年及2021年5月20日前拨付300万元，2022年5月20日前400万元，未按约定转款。</t>
    </r>
    <r>
      <rPr>
        <sz val="10"/>
        <color rgb="FFFF0000"/>
        <rFont val="黑体"/>
        <charset val="134"/>
      </rPr>
      <t>2021.05转款100万</t>
    </r>
  </si>
  <si>
    <t>Q165</t>
  </si>
  <si>
    <t>中山一院“不凡之星”项目（二）</t>
  </si>
  <si>
    <t>广州市炳胜风味餐饮有限公司</t>
  </si>
  <si>
    <t>用于支持中山大学附属第一医院的科学研究、学科建设、人才培养、国际交流等方面</t>
  </si>
  <si>
    <t>博济肾病儿童专项经费（三）</t>
  </si>
  <si>
    <t>陈思嫦</t>
  </si>
  <si>
    <t>用于中山一院儿科贫困肾病患儿救治</t>
  </si>
  <si>
    <t>立项是基金会，此笔是直接捐给院内</t>
  </si>
  <si>
    <t>Q154-Q163</t>
  </si>
  <si>
    <t>广东省慈善总会捐赠项目</t>
  </si>
  <si>
    <t>广东省慈善总会</t>
  </si>
  <si>
    <t>资助中山一院10个癌症项目的研究</t>
  </si>
  <si>
    <t>/</t>
  </si>
  <si>
    <t>东院资金捐赠项目</t>
  </si>
  <si>
    <t>喜威（中国）投资有限公司</t>
  </si>
  <si>
    <t>用于支持东院抗疫等方面宣传工作</t>
  </si>
  <si>
    <t>由东院提供</t>
  </si>
  <si>
    <t>Q136</t>
  </si>
  <si>
    <t>甲乳外科学科建设项目（二）</t>
  </si>
  <si>
    <t>胡斌峰</t>
  </si>
  <si>
    <t>支持甲乳外科学科建设项目，用于“进展期乳腺癌个体化预后评估和药敏检测的精准体系构建”项目的科学研究</t>
  </si>
  <si>
    <t>Q201</t>
  </si>
  <si>
    <t>基金会流程
3090332</t>
  </si>
  <si>
    <t>“南湖荔景”听障学生资助项目</t>
  </si>
  <si>
    <t>三技精密技术（广东）股份有限公司</t>
  </si>
  <si>
    <t>用于资助听障学生（限于全日制普通高等学校、职业高中、普通高中、初中、小学）的人工听觉植入（指耳蜗、声桥、骨桥）手术治疗</t>
  </si>
  <si>
    <t>Q203</t>
  </si>
  <si>
    <t>柯麟“优秀护理人才”表彰及奖励项目</t>
  </si>
  <si>
    <t>北京永利多房地产有限公司</t>
  </si>
  <si>
    <t>支持中山一院柯麟“优秀护理人才”的表彰及奖励</t>
  </si>
  <si>
    <r>
      <rPr>
        <sz val="10"/>
        <color rgb="FFFF0000"/>
        <rFont val="黑体"/>
        <charset val="134"/>
      </rPr>
      <t>分5期</t>
    </r>
    <r>
      <rPr>
        <sz val="10"/>
        <rFont val="黑体"/>
        <charset val="134"/>
      </rPr>
      <t>，每期人民币100万元，除第一期于2021年8月30日前支付给乙方之外，其余四期将于2022年至2025年间每年的5月12日前向乙方支付。(</t>
    </r>
    <r>
      <rPr>
        <sz val="10"/>
        <color rgb="FFFF0000"/>
        <rFont val="黑体"/>
        <charset val="134"/>
      </rPr>
      <t>已到2021年第一期）</t>
    </r>
  </si>
  <si>
    <t>Q205</t>
  </si>
  <si>
    <t>国家医学中心文化建设捐赠项目</t>
  </si>
  <si>
    <t>新世界（中国）地产投资有限公司、孙中山基金会（三方协议）</t>
  </si>
  <si>
    <t>国家医学中心文化建设</t>
  </si>
  <si>
    <t>Q207</t>
  </si>
  <si>
    <t>基金会流程/</t>
  </si>
  <si>
    <t>“不凡之星”捐赠项目（三）</t>
  </si>
  <si>
    <t>广州炳胜风味餐饮有限公司</t>
  </si>
  <si>
    <t>用于中山大学附属第一医院的科学研究、学科建设、人才培养、国际交流等方面。</t>
  </si>
  <si>
    <t>Q206</t>
  </si>
  <si>
    <t>中山一院医学技术交流项目</t>
  </si>
  <si>
    <t>安利（中国）日用品有限公司</t>
  </si>
  <si>
    <t>Q501</t>
  </si>
  <si>
    <t>梅骅教授500万捐赠项目</t>
  </si>
  <si>
    <t>梅骅、姚莉芬</t>
  </si>
  <si>
    <t>中山大学附属第一医院临床专科能力建设</t>
  </si>
  <si>
    <t>Q208</t>
  </si>
  <si>
    <t>临床医学青年人才培养捐赠项目</t>
  </si>
  <si>
    <t>广州三七极创网络科技有限公司</t>
  </si>
  <si>
    <t>临床医学青年人才培养</t>
  </si>
  <si>
    <t>Q209</t>
  </si>
  <si>
    <t>“医”路相伴“唯”爱同行捐赠项目（一）</t>
  </si>
  <si>
    <t>广东省唯品会慈善基金会</t>
  </si>
  <si>
    <t>支持中山一院进行科学研究、国际交流、文化建设</t>
  </si>
  <si>
    <t>Q213</t>
  </si>
  <si>
    <t>中山一院妇科科学研究项目</t>
  </si>
  <si>
    <t>广州市易娱公益基金会</t>
  </si>
  <si>
    <t>支持中山一院妇科科学研究的发展</t>
  </si>
  <si>
    <t xml:space="preserve">￥1,000,000.00 </t>
  </si>
  <si>
    <t>Q218</t>
  </si>
  <si>
    <t>广州极尚网络技术有限公司</t>
  </si>
  <si>
    <t>用于中山一院妇科科学研究</t>
  </si>
  <si>
    <t>Q211</t>
  </si>
  <si>
    <t>恒力医学科学家人才孵化及科学研究项目</t>
  </si>
  <si>
    <t>江苏恒力慈善基金会</t>
  </si>
  <si>
    <t>设立恒力医学科学家人才孵化专项基金，用于支持中山一院医学科学家人才孵化、科学研究等方面</t>
  </si>
  <si>
    <t>Q214</t>
  </si>
  <si>
    <t>中山一院学科建设项目</t>
  </si>
  <si>
    <t>广东省嘉元云天公益基金会</t>
  </si>
  <si>
    <t>支持中山一院学科建设、人才培养、科学研究等方面</t>
  </si>
  <si>
    <t>Q212</t>
  </si>
  <si>
    <t>金岭糖业捐赠项目</t>
  </si>
  <si>
    <t>广东金岭糖业集团有限公司</t>
  </si>
  <si>
    <t>支持中山一院学科建设、科学研究、人才培养、国际合作</t>
  </si>
  <si>
    <t>乳腺外科科学研究</t>
  </si>
  <si>
    <t>胡斌锋</t>
  </si>
  <si>
    <t>2023.05/
2025.04</t>
  </si>
  <si>
    <t>用于中山大学附属第一医院乳腺外科科学研究项目</t>
  </si>
  <si>
    <t>Q217</t>
  </si>
  <si>
    <t>捷成-中山大学附属第一医院本研贯通式拔尖创新人才培养计划</t>
  </si>
  <si>
    <t>捷成洋行有限公司</t>
  </si>
  <si>
    <t>用于捷成-中山大学附属第一医院本研贯通式拔尖创新人才培养计划</t>
  </si>
  <si>
    <t>Q219</t>
  </si>
  <si>
    <t>广东中烟工业有限责任公司（通过广东省慈善总会划拨）</t>
  </si>
  <si>
    <t>用于支持中山一院优质医疗资源扩容下沉及人才队伍建设等项目</t>
  </si>
  <si>
    <t>Q224</t>
  </si>
  <si>
    <t>基金会流程</t>
  </si>
  <si>
    <t>中山大学附属第一医院胃肠外科青年人才培养项目</t>
  </si>
  <si>
    <t>蒋鹂北</t>
  </si>
  <si>
    <t xml:space="preserve">用于奖励胃肠外科中心表现优秀的在读研究生（包括学术型和专业型）和在站博士后 </t>
  </si>
  <si>
    <t>Q220</t>
  </si>
  <si>
    <t>通过广州市慈善会</t>
  </si>
  <si>
    <t>广汽定向捐赠项目</t>
  </si>
  <si>
    <t>广州汽车工业集团有限公司　</t>
  </si>
  <si>
    <t>用于医院购置二台医疗帮扶保障用车，车辆用于支持中山一院的医疗帮扶、援助等工作。</t>
  </si>
  <si>
    <t>项目已执行完毕</t>
  </si>
  <si>
    <t>Q221</t>
  </si>
  <si>
    <t>中山一院医学人文大师明珠讲坛</t>
  </si>
  <si>
    <t>广东省广发证券社会公益基金会</t>
  </si>
  <si>
    <t>支持中山大学附属第一医院举办医学人文大师明珠讲坛系列讲座活动</t>
  </si>
  <si>
    <t>Q222</t>
  </si>
  <si>
    <t>中山一院基层医疗帮扶义诊项目</t>
  </si>
  <si>
    <t>2023.10</t>
  </si>
  <si>
    <t>用于支持中山一院开展基层医疗帮扶义诊等活动</t>
  </si>
  <si>
    <t>Q503</t>
  </si>
  <si>
    <t>吴金龙先生捐赠项目</t>
  </si>
  <si>
    <t>吴金龙</t>
  </si>
  <si>
    <t>2024.2</t>
  </si>
  <si>
    <t>用于人才培养、学科建设与科学研究项目</t>
  </si>
  <si>
    <t>Q223</t>
  </si>
  <si>
    <t>“医”路相伴“唯”爱同行捐赠项目（三）</t>
  </si>
  <si>
    <t>2024.3</t>
  </si>
  <si>
    <t>用于人才培养、科学研究、国际交流等</t>
  </si>
  <si>
    <t>Q225</t>
  </si>
  <si>
    <t>中山大学附属第一医院教育捐赠项目（TCL捐赠）</t>
  </si>
  <si>
    <t>深圳市TCL公益基金会</t>
  </si>
  <si>
    <t>2024.5</t>
  </si>
  <si>
    <t>用于支持中山大学附属第一医院开展教材建设、教育教学工作</t>
  </si>
  <si>
    <t>Q226</t>
  </si>
  <si>
    <t>中山大学附属第一医院教育捐赠项目</t>
  </si>
  <si>
    <t>腾讯公益慈善基金会</t>
  </si>
  <si>
    <t>2024.10</t>
  </si>
  <si>
    <t>助力中山大学附属第一医院的医学教育与人才培养</t>
  </si>
  <si>
    <t>Q601</t>
  </si>
  <si>
    <t>益世界公益捐赠项目</t>
  </si>
  <si>
    <t>益世界网络科技（广东）有限公司</t>
  </si>
  <si>
    <t>2025.02</t>
  </si>
  <si>
    <t>用于支持胰腺、胆管恶性肿瘤的基础与临床研究;机器人肝胆胰手术与人工智能(AI)的应用、推广与研究;胆胰外科的人才培养、学术交流等方面。</t>
  </si>
  <si>
    <t>Q602</t>
  </si>
  <si>
    <t>Scott爱心计划（科赛德思）</t>
  </si>
  <si>
    <t>科赛德思电子（深圳）有限公司</t>
  </si>
  <si>
    <t>2025.04</t>
  </si>
  <si>
    <t>支持中山大学附属第一医院新型健康服务体系“中山一院 DNA”模式(医生(Doctor)、护士(Nurse)和人工智能(AI))建设</t>
  </si>
  <si>
    <t>Q603</t>
  </si>
  <si>
    <t>金岭糖业2025年捐赠项目</t>
  </si>
  <si>
    <t>2025.07</t>
  </si>
  <si>
    <t>支持医院学科建设、科学研究、人才培养、国际合作</t>
  </si>
  <si>
    <t>合计</t>
  </si>
  <si>
    <t>核算科经办人：</t>
  </si>
  <si>
    <t>预算与会计科经办人：</t>
  </si>
  <si>
    <t>核算科科长：</t>
  </si>
  <si>
    <t>预算与会计科科长：</t>
  </si>
  <si>
    <t>财务与资产管理处负责人：</t>
  </si>
  <si>
    <t>检查步骤</t>
  </si>
  <si>
    <t>1、需检查捐赠收入总额</t>
  </si>
  <si>
    <t>2、需每个捐赠项目检查事业支出年度总额</t>
  </si>
  <si>
    <t>3、需检查总收入、总支出、结余以及自己加的几个公式、总表对应公式是否正确</t>
  </si>
  <si>
    <t>4、各类人才项目要调整</t>
  </si>
  <si>
    <t>5、“差旅费、劳务费”等敏感字眼，可以用培训费或ＸＸ项目费</t>
  </si>
  <si>
    <t>6、Q143调账</t>
  </si>
  <si>
    <t>7、Q219的执行报告统计至2025年</t>
  </si>
  <si>
    <t xml:space="preserve">附件：（表一）
</t>
  </si>
  <si>
    <t xml:space="preserve">医院抗击新冠肺炎疫情社会捐赠专项资金明细
</t>
  </si>
  <si>
    <t>Q439</t>
  </si>
  <si>
    <t>金额（元）</t>
  </si>
  <si>
    <t>捐赠用途</t>
  </si>
  <si>
    <t>新世界中国地产有限公司</t>
  </si>
  <si>
    <t>支持中山一院抗击新型冠状病毒肺炎疫情</t>
  </si>
  <si>
    <t>Q408</t>
  </si>
  <si>
    <r>
      <rPr>
        <sz val="10"/>
        <color theme="1"/>
        <rFont val="宋体"/>
        <charset val="134"/>
        <scheme val="minor"/>
      </rPr>
      <t>芜湖三七互娱网络科技集团股份有限公司</t>
    </r>
    <r>
      <rPr>
        <sz val="10"/>
        <color indexed="8"/>
        <rFont val="Calibri"/>
        <charset val="134"/>
      </rPr>
      <t> </t>
    </r>
  </si>
  <si>
    <t>Q401</t>
  </si>
  <si>
    <t>Q402</t>
  </si>
  <si>
    <t>深圳市城市投资发展（集团）有限公司</t>
  </si>
  <si>
    <t>用于慰问中山一院抗击新冠肺炎医护人员</t>
  </si>
  <si>
    <t>Q423</t>
  </si>
  <si>
    <t>深圳市深港机动车驾驶培训集团有限公司</t>
  </si>
  <si>
    <t>Q405</t>
  </si>
  <si>
    <t>广东同创不动产运营管理有限公司</t>
  </si>
  <si>
    <t>支持中山一院武汉前线抗击新冠病毒感染肺炎疫情</t>
  </si>
  <si>
    <t>Q414</t>
  </si>
  <si>
    <t>中山一院武汉医疗队医护人员慰问金</t>
  </si>
  <si>
    <t>Q403</t>
  </si>
  <si>
    <t>Just Wish Foundation</t>
  </si>
  <si>
    <t>Q406</t>
  </si>
  <si>
    <r>
      <rPr>
        <sz val="10"/>
        <color theme="1"/>
        <rFont val="宋体"/>
        <charset val="134"/>
        <scheme val="minor"/>
      </rPr>
      <t>广东省慈善总会</t>
    </r>
    <r>
      <rPr>
        <sz val="10"/>
        <color indexed="8"/>
        <rFont val="宋体"/>
        <charset val="134"/>
      </rPr>
      <t xml:space="preserve">
</t>
    </r>
    <r>
      <rPr>
        <b/>
        <sz val="10"/>
        <color indexed="8"/>
        <rFont val="宋体"/>
        <charset val="134"/>
      </rPr>
      <t>(实际捐赠方：广东省尚东公益基金会）</t>
    </r>
  </si>
  <si>
    <t>中山一院赴武汉医疗队购买医疗物资</t>
  </si>
  <si>
    <t>Q404</t>
  </si>
  <si>
    <r>
      <rPr>
        <sz val="10"/>
        <color theme="1"/>
        <rFont val="宋体"/>
        <charset val="134"/>
        <scheme val="minor"/>
      </rPr>
      <t xml:space="preserve">广东省慈善总会
</t>
    </r>
    <r>
      <rPr>
        <b/>
        <sz val="10"/>
        <color indexed="8"/>
        <rFont val="宋体"/>
        <charset val="134"/>
      </rPr>
      <t>（实际捐赠方：深圳市盐田区慈善会）</t>
    </r>
  </si>
  <si>
    <t>中山一院赴武汉医疗队开展新冠肺炎防治工作及购买生活物资</t>
  </si>
  <si>
    <t>Q425</t>
  </si>
  <si>
    <r>
      <rPr>
        <sz val="10"/>
        <color theme="1"/>
        <rFont val="宋体"/>
        <charset val="134"/>
        <scheme val="minor"/>
      </rPr>
      <t xml:space="preserve">广东省慈善总会
</t>
    </r>
    <r>
      <rPr>
        <b/>
        <sz val="10"/>
        <color indexed="8"/>
        <rFont val="宋体"/>
        <charset val="134"/>
      </rPr>
      <t>(实际捐赠方：广东省潮人海外联谊会）</t>
    </r>
  </si>
  <si>
    <t>Q426</t>
  </si>
  <si>
    <t>广州深海软件股份有限公司</t>
  </si>
  <si>
    <t>Q407</t>
  </si>
  <si>
    <t>广州速游网络科技有限公司</t>
  </si>
  <si>
    <t>Q410</t>
  </si>
  <si>
    <t>广州茂畅医疗科技有限公司</t>
  </si>
  <si>
    <t>Q411</t>
  </si>
  <si>
    <t>广东康德科技发展有限公司</t>
  </si>
  <si>
    <t>Q422</t>
  </si>
  <si>
    <t>广州朗臣医疗器械有限公司</t>
  </si>
  <si>
    <t>Q417</t>
  </si>
  <si>
    <t>Q418</t>
  </si>
  <si>
    <t>广州广建和工程造价咨询有限公司</t>
  </si>
  <si>
    <t>Q421</t>
  </si>
  <si>
    <t>广州建筑工程监理有限公司</t>
  </si>
  <si>
    <t>Q419</t>
  </si>
  <si>
    <r>
      <rPr>
        <sz val="10"/>
        <color theme="1"/>
        <rFont val="宋体"/>
        <charset val="134"/>
        <scheme val="minor"/>
      </rPr>
      <t xml:space="preserve">广州市番禺区慈善会
</t>
    </r>
    <r>
      <rPr>
        <sz val="10"/>
        <color indexed="8"/>
        <rFont val="宋体"/>
        <charset val="134"/>
      </rPr>
      <t>（</t>
    </r>
    <r>
      <rPr>
        <b/>
        <sz val="10"/>
        <color indexed="8"/>
        <rFont val="宋体"/>
        <charset val="134"/>
      </rPr>
      <t>广州市浩洋电子股份有限公司）</t>
    </r>
  </si>
  <si>
    <t>中山一院驰援武汉一线医疗队员生活物资采购</t>
  </si>
  <si>
    <t>Q430</t>
  </si>
  <si>
    <r>
      <rPr>
        <sz val="10"/>
        <color theme="1"/>
        <rFont val="宋体"/>
        <charset val="134"/>
        <scheme val="minor"/>
      </rPr>
      <t xml:space="preserve">广州市番禺区慈善会
</t>
    </r>
    <r>
      <rPr>
        <b/>
        <sz val="10"/>
        <color indexed="8"/>
        <rFont val="宋体"/>
        <charset val="134"/>
      </rPr>
      <t>（广州市番禺区女企业家协会）</t>
    </r>
  </si>
  <si>
    <t>Q427</t>
  </si>
  <si>
    <t>杭州八桂医疗器械有限公司</t>
  </si>
  <si>
    <t>Q420</t>
  </si>
  <si>
    <t>支持中山大学附属第一医院重症医学科团队</t>
  </si>
  <si>
    <t>根据业务科室反馈，研究项目仍在开展中，拟于2025年支出完毕</t>
  </si>
  <si>
    <t>广州市汽车工业集团有限公司（广州市慈善会）</t>
  </si>
  <si>
    <t>防控疫情或购买急需的防护医疗物资</t>
  </si>
  <si>
    <t>Q431</t>
  </si>
  <si>
    <r>
      <rPr>
        <sz val="10"/>
        <color theme="1"/>
        <rFont val="宋体"/>
        <charset val="134"/>
        <scheme val="minor"/>
      </rPr>
      <t xml:space="preserve">广州市番禺区慈善会
</t>
    </r>
    <r>
      <rPr>
        <sz val="10"/>
        <color indexed="8"/>
        <rFont val="宋体"/>
        <charset val="134"/>
      </rPr>
      <t>（实际捐赠方：广州市番禺区仲元教育发展促进会）</t>
    </r>
  </si>
  <si>
    <t>新冠肺炎疫情防控物资采购用途</t>
  </si>
  <si>
    <t>Q433</t>
  </si>
  <si>
    <t>广东生生集团有限公司</t>
  </si>
  <si>
    <t>Q429</t>
  </si>
  <si>
    <t>广州信日信息科技有限公司</t>
  </si>
  <si>
    <t>Q428</t>
  </si>
  <si>
    <t>广州市金滢广告有限公司</t>
  </si>
  <si>
    <t>Q434</t>
  </si>
  <si>
    <t>广东省侨心慈善基金会
(实际捐赠方：德国波恩华侨中文学校）</t>
  </si>
  <si>
    <t>Q435</t>
  </si>
  <si>
    <t>抗击新冠肺炎医护人员健康管理及培训项目</t>
  </si>
  <si>
    <t>Q438</t>
  </si>
  <si>
    <t>总计</t>
  </si>
  <si>
    <t>易方达基金管理有限公司</t>
  </si>
  <si>
    <t>中山大学附属第一医院核酸检测设备及防疫采样隔离舱购置项目</t>
  </si>
  <si>
    <t>Q436</t>
  </si>
  <si>
    <t xml:space="preserve"> 总计</t>
  </si>
  <si>
    <t xml:space="preserve">附件：（表二）
</t>
  </si>
  <si>
    <t>捐赠人（转账人）</t>
  </si>
  <si>
    <t>李玮晴</t>
  </si>
  <si>
    <t>抗击新冠肺炎专款</t>
  </si>
  <si>
    <t>付杰（乔璐）</t>
  </si>
  <si>
    <t>刘向宏（乔璐）</t>
  </si>
  <si>
    <t>蔡锋</t>
  </si>
  <si>
    <t>周小雯</t>
  </si>
  <si>
    <t>赖家彦（乔璐）</t>
  </si>
  <si>
    <t>邱伟平</t>
  </si>
  <si>
    <t>米仁禧（李玮晴）</t>
  </si>
  <si>
    <t>贺颖</t>
  </si>
  <si>
    <t>周育璇</t>
  </si>
  <si>
    <t>方思庆</t>
  </si>
  <si>
    <t>梅雪等20人（龚琳）</t>
  </si>
  <si>
    <t>陈小泽</t>
  </si>
  <si>
    <t>罗兰兰</t>
  </si>
  <si>
    <t>陈清</t>
  </si>
  <si>
    <t>王佳伟</t>
  </si>
  <si>
    <t>甄英龙</t>
  </si>
  <si>
    <t>庄翠霞</t>
  </si>
  <si>
    <t>郑灵英</t>
  </si>
  <si>
    <t>吴毅丹</t>
  </si>
  <si>
    <t>余喜</t>
  </si>
  <si>
    <t>邝健玲</t>
  </si>
  <si>
    <t>谭晓桐（邝健玲）</t>
  </si>
  <si>
    <t>林小玲</t>
  </si>
  <si>
    <t>支援武汉抗击新冠肺炎医疗队医生护士专款</t>
  </si>
  <si>
    <t>龙孟</t>
  </si>
  <si>
    <t>支援武汉抗击新冠肺炎医疗队专款</t>
  </si>
  <si>
    <t>容中秋</t>
  </si>
  <si>
    <t>彭玉仪</t>
  </si>
  <si>
    <t>梁玉琼</t>
  </si>
  <si>
    <t>周涛</t>
  </si>
  <si>
    <t>凌娇、李颖（凌娇）</t>
  </si>
  <si>
    <t>张铭昌</t>
  </si>
  <si>
    <t>徐亦骏</t>
  </si>
  <si>
    <t>邬林静（凌娇）</t>
  </si>
  <si>
    <t>乔洪林（乔璐）</t>
  </si>
  <si>
    <t>黄焕志、张荻罡（周睿婕）</t>
  </si>
  <si>
    <t>刘萍</t>
  </si>
  <si>
    <t>唐永壮</t>
  </si>
  <si>
    <t>张晓彤曾威汉（张晓彤）</t>
  </si>
  <si>
    <t>揭雯丽</t>
  </si>
  <si>
    <t>叶远</t>
  </si>
  <si>
    <t>赵俊梅</t>
  </si>
  <si>
    <t>卢梓杰（林惠勤）</t>
  </si>
  <si>
    <t>林惠勤</t>
  </si>
  <si>
    <t>陈涛等75人（陈清）</t>
  </si>
  <si>
    <t>卢育文等33人（陈清）</t>
  </si>
  <si>
    <t>江门市台山玉石协会133人</t>
  </si>
  <si>
    <t>第一批驰援武汉医疗队购买医疗装备专款</t>
  </si>
  <si>
    <t>章大姐（郭改霞）</t>
  </si>
  <si>
    <t>武汉疫情物资专用</t>
  </si>
  <si>
    <t>原帅让
（广州市四季园林设计工程有限公司）</t>
  </si>
  <si>
    <t>劳燕南</t>
  </si>
  <si>
    <t>王辉生（王德）</t>
  </si>
  <si>
    <t>番禺市民（谭斯允）</t>
  </si>
  <si>
    <t>官昱丞，陈宥燊，徐炜杰，
方杰，方心悦，陈贤哲（王佳）</t>
  </si>
  <si>
    <t>陈建强（文笑凤）</t>
  </si>
  <si>
    <t>苏志斌（郭志勇）</t>
  </si>
  <si>
    <t>罗铭</t>
  </si>
  <si>
    <t>杨东杰、黄雪玲、曾慧佳、杨桐荧
（杨东杰）</t>
  </si>
  <si>
    <t>梁文</t>
  </si>
  <si>
    <t>张日达</t>
  </si>
  <si>
    <t>穆小芳</t>
  </si>
  <si>
    <t>李健锵、黄艺（李健锵）</t>
  </si>
  <si>
    <t>中国生命关怀协会爱心人士（黄鹏燕）</t>
  </si>
  <si>
    <t>医疗防护口罩和防护服</t>
  </si>
  <si>
    <t>马虹</t>
  </si>
  <si>
    <t>刘沃彬（李耀祖）</t>
  </si>
  <si>
    <t>广东省育才幼儿院一院家长与孩子
（刘伟）</t>
  </si>
  <si>
    <t>刘敬莉</t>
  </si>
  <si>
    <t>袁秋燕</t>
  </si>
  <si>
    <t>张丹</t>
  </si>
  <si>
    <t>杜文彬</t>
  </si>
  <si>
    <t>王玉紫</t>
  </si>
  <si>
    <t>韩菊梅</t>
  </si>
  <si>
    <t>吴利秋</t>
  </si>
  <si>
    <t>林彦</t>
  </si>
  <si>
    <t>王星蓓</t>
  </si>
  <si>
    <t>明晓燕等9人</t>
  </si>
  <si>
    <t>陈永佳</t>
  </si>
  <si>
    <t>谷育瑛</t>
  </si>
  <si>
    <t>李艳清</t>
  </si>
  <si>
    <t>芮丽涵</t>
  </si>
  <si>
    <t>陈肖霞</t>
  </si>
  <si>
    <t>池广源</t>
  </si>
  <si>
    <t>池霞</t>
  </si>
  <si>
    <t>王娟</t>
  </si>
  <si>
    <t>许洁恒</t>
  </si>
  <si>
    <t>章荣茜</t>
  </si>
  <si>
    <t>捐武汉疫情物资专用</t>
  </si>
  <si>
    <t>徐克林</t>
  </si>
  <si>
    <t>姚陈</t>
  </si>
  <si>
    <t>上海银行深圳前海支行</t>
  </si>
  <si>
    <t>周倩</t>
  </si>
  <si>
    <t>周灿权等15人</t>
  </si>
  <si>
    <t>毛婷婷、唐蕾、元刚、李夏颍</t>
  </si>
  <si>
    <t>新世界中国</t>
  </si>
  <si>
    <t>詹红</t>
  </si>
  <si>
    <t>吴依蔓</t>
  </si>
  <si>
    <t>吴晓睿</t>
  </si>
  <si>
    <t>吴家斌</t>
  </si>
  <si>
    <t>张弛</t>
  </si>
  <si>
    <t>玄奘佛医、百草箱团队、园林96、新寰亚会员、双湖湾业主等</t>
  </si>
  <si>
    <t>茂石化油一中校友</t>
  </si>
  <si>
    <t>包勇</t>
  </si>
  <si>
    <t>黄文起</t>
  </si>
  <si>
    <t>李礼安等9人</t>
  </si>
  <si>
    <t>孙毅明</t>
  </si>
  <si>
    <t>蔚鹏</t>
  </si>
  <si>
    <t>朱炯耀</t>
  </si>
  <si>
    <t>李紫嫣</t>
  </si>
  <si>
    <t>肖海鹏</t>
  </si>
  <si>
    <t>骆腾</t>
  </si>
  <si>
    <t>何晓顺</t>
  </si>
  <si>
    <t>周灿权</t>
  </si>
  <si>
    <t>陈旻湖</t>
  </si>
  <si>
    <t>曾进胜</t>
  </si>
  <si>
    <t>文卫平</t>
  </si>
  <si>
    <t>祁少海</t>
  </si>
  <si>
    <t>匡铭</t>
  </si>
  <si>
    <t>谢文</t>
  </si>
  <si>
    <t>陆缨</t>
  </si>
  <si>
    <t>附表二捐赠款合计</t>
  </si>
  <si>
    <t>2021年新增</t>
  </si>
  <si>
    <t>广州市华侨文化发展基金会（林辉勇）</t>
  </si>
  <si>
    <t>用于支持中山一院抗击新型冠状病毒感染肺炎疫情</t>
  </si>
  <si>
    <t>Q442</t>
  </si>
  <si>
    <t>苏育鹏</t>
  </si>
  <si>
    <t>用于中山一院一线抗疫人员的奖励、慰问以及抗击新冠疫情相关的其它工作</t>
  </si>
  <si>
    <t>Q443</t>
  </si>
  <si>
    <t>新世界（中国）地产投资有限公司，
孙中山基金会（三方协议）</t>
  </si>
  <si>
    <t>用于医院防疫和抗疫行动</t>
  </si>
  <si>
    <t>Q440</t>
  </si>
  <si>
    <t>广东省尚东公益基金会</t>
  </si>
  <si>
    <t>Q441</t>
  </si>
  <si>
    <t>广东鼎龙实业集团有限公司，
孙中山基金会（三方协议）</t>
  </si>
  <si>
    <t>Q444</t>
  </si>
  <si>
    <r>
      <rPr>
        <sz val="12"/>
        <color theme="1"/>
        <rFont val="宋体"/>
        <charset val="134"/>
        <scheme val="minor"/>
      </rPr>
      <t xml:space="preserve">广东省广发基金公益基金会
</t>
    </r>
    <r>
      <rPr>
        <sz val="11"/>
        <color theme="1"/>
        <rFont val="宋体"/>
        <charset val="134"/>
        <scheme val="minor"/>
      </rPr>
      <t>（通过广州市红十字会）</t>
    </r>
  </si>
  <si>
    <t>Q446</t>
  </si>
  <si>
    <r>
      <rPr>
        <sz val="12"/>
        <color theme="1"/>
        <rFont val="宋体"/>
        <charset val="134"/>
        <scheme val="minor"/>
      </rPr>
      <t xml:space="preserve">广东省慈善总会
</t>
    </r>
    <r>
      <rPr>
        <sz val="9"/>
        <color theme="1"/>
        <rFont val="宋体"/>
        <charset val="134"/>
        <scheme val="minor"/>
      </rPr>
      <t>（实际捐赠方：上海自然美海丽化妆品有限公司）</t>
    </r>
  </si>
  <si>
    <t>Q445</t>
  </si>
  <si>
    <t>用于支持中山一院新冠疫苗方面的科学研究及疫苗相关专业人才的培养</t>
  </si>
  <si>
    <t>Q204</t>
  </si>
  <si>
    <t>2024年执行完毕</t>
  </si>
  <si>
    <t>2022年新增</t>
  </si>
  <si>
    <t>广州市红十字会</t>
  </si>
  <si>
    <t>用于医院负责的方舱医院组织后勤保障管理服务及相关防控工作</t>
  </si>
  <si>
    <t>Q215</t>
  </si>
  <si>
    <t>用于医院负责的琶洲方舱医院组织后勤保障管理服务及相关防控工作</t>
  </si>
  <si>
    <t>Q216</t>
  </si>
  <si>
    <t>东院抗疫捐赠</t>
  </si>
  <si>
    <t>崔喜华等爱心人士</t>
  </si>
  <si>
    <t>用于新冠肺炎防护物资</t>
  </si>
  <si>
    <t>广州市黄埔区社会组织联合会</t>
  </si>
  <si>
    <t>马彩枝</t>
  </si>
  <si>
    <t>刘佰深</t>
  </si>
  <si>
    <t>广州市昊森医药咨询服务有限公司</t>
  </si>
  <si>
    <t>用于抗击新冠肺炎防护</t>
  </si>
  <si>
    <t>用于抗击新冠肺炎疫情宣传</t>
  </si>
  <si>
    <t>根据业务科室反馈，余款拟用于制作新冠肺炎康复后的宣传册，于2023-2024年完毕。</t>
  </si>
  <si>
    <t>项目(截至2024年12月31日）</t>
  </si>
  <si>
    <t>院本部抗疫资金</t>
  </si>
  <si>
    <t>东院抗疫资金</t>
  </si>
  <si>
    <t>财资处负责人：</t>
  </si>
  <si>
    <t>中山大学附属第一医院“腾讯公益慈善基金会战役科研后备基金-支持重症医学科团队项目款”
执行情况报告</t>
  </si>
  <si>
    <t>财务收支报告：</t>
  </si>
  <si>
    <t>捐赠项目名称</t>
  </si>
  <si>
    <t>腾讯公益慈善基金会战役科研后备基金-支持重症医学科团队项目款</t>
  </si>
  <si>
    <t>捐赠项目号</t>
  </si>
  <si>
    <t>“腾讯公益慈善基金会战役科研后备基金-支持重症医学科团队项目款”执行情况附录</t>
  </si>
  <si>
    <t>捐赠收支情况表</t>
  </si>
  <si>
    <t>2021年</t>
  </si>
  <si>
    <t>凭证号</t>
  </si>
  <si>
    <t>摘要</t>
  </si>
  <si>
    <t>金额</t>
  </si>
  <si>
    <t>收入</t>
  </si>
  <si>
    <t>支出</t>
  </si>
  <si>
    <t>月</t>
  </si>
  <si>
    <t>日</t>
  </si>
  <si>
    <t>借方</t>
  </si>
  <si>
    <t>捐赠金额</t>
  </si>
  <si>
    <t>时间</t>
  </si>
  <si>
    <t>支出金额</t>
  </si>
  <si>
    <t>01</t>
  </si>
  <si>
    <t>记-0618</t>
  </si>
  <si>
    <t>重症医学科宋文亮请款付医学实验技术平台充值费用（2021-1-1198#已冲账）</t>
  </si>
  <si>
    <t>重症一科报动物实验中心实验费（捐赠）</t>
  </si>
  <si>
    <t>2025年</t>
  </si>
  <si>
    <t>记-1391</t>
  </si>
  <si>
    <t>重症一科报科研材料费用（捐赠）</t>
  </si>
  <si>
    <t>重症一科报检测费（捐赠）</t>
  </si>
  <si>
    <t>记-2039</t>
  </si>
  <si>
    <t>重症一科报科研检测费用（捐赠）</t>
  </si>
  <si>
    <t>重症一科报科研试剂购买费用（捐赠）</t>
  </si>
  <si>
    <t>02</t>
  </si>
  <si>
    <t>04</t>
  </si>
  <si>
    <t>记-0615</t>
  </si>
  <si>
    <t>重症医学报科研检测费（捐赠）</t>
  </si>
  <si>
    <t>重症一科报科研电镜费用（捐赠）</t>
  </si>
  <si>
    <t>记-1168</t>
  </si>
  <si>
    <t>重症一科报重症医学科学术讨论会讲课费（捐赠）</t>
  </si>
  <si>
    <t>科研业务支出</t>
  </si>
  <si>
    <t>记-1170</t>
  </si>
  <si>
    <t>2023年</t>
  </si>
  <si>
    <t>重症一科报培训费（捐赠）</t>
  </si>
  <si>
    <t>记-1171</t>
  </si>
  <si>
    <t>重症一科报重症医学科博士后出站报告会评审费、系列讲座讲课费（捐赠）</t>
  </si>
  <si>
    <t>2024年</t>
  </si>
  <si>
    <t>重症一科报中国医药教育协会会员费</t>
  </si>
  <si>
    <t>03</t>
  </si>
  <si>
    <t>记-0831</t>
  </si>
  <si>
    <t>重症一科报实验材料费（捐赠）</t>
  </si>
  <si>
    <t>重症一科报实验材料费、培训费</t>
  </si>
  <si>
    <t>记-1080</t>
  </si>
  <si>
    <t>重症一科报销实验材料费（捐赠）</t>
  </si>
  <si>
    <t>本项目收入合计</t>
  </si>
  <si>
    <t>记-1630</t>
  </si>
  <si>
    <t>本项目支出合计</t>
  </si>
  <si>
    <t>记-1670</t>
  </si>
  <si>
    <t>项目结余</t>
  </si>
  <si>
    <t>记-2181</t>
  </si>
  <si>
    <t>单位盖章：中山大学附属第一医院</t>
  </si>
  <si>
    <t>记-2304</t>
  </si>
  <si>
    <t>日期：2025-10-22</t>
  </si>
  <si>
    <t>记-0282</t>
  </si>
  <si>
    <t>备注：项目结余=上一年结余+本年收支</t>
  </si>
  <si>
    <t>06</t>
  </si>
  <si>
    <t>记-0309</t>
  </si>
  <si>
    <t>09</t>
  </si>
  <si>
    <t>记-0659</t>
  </si>
  <si>
    <t>记-0673</t>
  </si>
  <si>
    <t>重症一科宋文亮请款付中大公共技术平台充值（捐赠）（2021-9-1527#已冲账）</t>
  </si>
  <si>
    <t>记-0758</t>
  </si>
  <si>
    <t>重症医学科报销实验材料费（捐赠）</t>
  </si>
  <si>
    <t>05</t>
  </si>
  <si>
    <t>记-1328</t>
  </si>
  <si>
    <t>记-1975</t>
  </si>
  <si>
    <t>记-2115</t>
  </si>
  <si>
    <t>记-872</t>
  </si>
  <si>
    <t>07</t>
  </si>
  <si>
    <t>记-1089</t>
  </si>
  <si>
    <t>重症一科报销检测费（捐赠）</t>
  </si>
  <si>
    <t>记-1301</t>
  </si>
  <si>
    <t>记-0462</t>
  </si>
  <si>
    <t>重症医学科报销资料费（捐赠）</t>
  </si>
  <si>
    <t>记-0487</t>
  </si>
  <si>
    <t>重症一科报销医学查新检索费（捐赠）</t>
  </si>
  <si>
    <t>08</t>
  </si>
  <si>
    <t>记-1091</t>
  </si>
  <si>
    <t>重症一科宋文亮请款付使用中山大学核医学平台实验设备款项（捐赠）（2021-9-1561#已冲账）</t>
  </si>
  <si>
    <t>记-2528</t>
  </si>
  <si>
    <t>记-0495</t>
  </si>
  <si>
    <t>重症医学科报销检测费（捐赠）</t>
  </si>
  <si>
    <t>记-1561</t>
  </si>
  <si>
    <t>重症一科报科研业务费（捐赠）-2021-8-1091#</t>
  </si>
  <si>
    <t>重症一科报仪器设备费（捐赠）-2021-8-1091#</t>
  </si>
  <si>
    <t>记-1696</t>
  </si>
  <si>
    <t>重症医学科报销合作协议快递费（捐赠）</t>
  </si>
  <si>
    <t>记-2037</t>
  </si>
  <si>
    <t>记-2042</t>
  </si>
  <si>
    <t>记-1616</t>
  </si>
  <si>
    <t>重症医学科报专家评审费（捐赠）</t>
  </si>
  <si>
    <t>记-1619</t>
  </si>
  <si>
    <t>重症医学科报专家讲课费（捐赠）</t>
  </si>
  <si>
    <t>记-2132</t>
  </si>
  <si>
    <t>重症医学科报专家咨询费（捐赠）</t>
  </si>
  <si>
    <t>记-2509</t>
  </si>
  <si>
    <t>重症医学科报销刻章费（捐赠）</t>
  </si>
  <si>
    <t>记-3192</t>
  </si>
  <si>
    <t>重症一科报科研业务费（捐赠）</t>
  </si>
  <si>
    <t>中山大学附属第一医院“腾讯公益慈善基金会战役科研后备基金-抗击新冠肺炎医护人员健康管理及培训项目”
执行情况报告</t>
  </si>
  <si>
    <t>腾讯公益慈善基金会战役科研后备基金-抗击新冠肺炎医护人员健康管理及培训项目</t>
  </si>
  <si>
    <t>“腾讯公益慈善基金会战役科研后备基金-抗击新冠肺炎医护人员健康管理及培训项目”2021年执行情况附录</t>
  </si>
  <si>
    <t>“腾讯公益慈善基金会战役科研后备基金-抗击新冠肺炎医护人员健康管理及培训项目”2022年执行情况附录</t>
  </si>
  <si>
    <t>2022年</t>
  </si>
  <si>
    <t>临床研究中心报新型冠状病毒肺炎综合防控诊疗体系医学科技成果评估费与查新费</t>
  </si>
  <si>
    <t>记-1790</t>
  </si>
  <si>
    <t>临床研究中心报销咨询费（捐赠）</t>
  </si>
  <si>
    <t>记-0005</t>
  </si>
  <si>
    <t>临床研究中心报销实验材料费（捐赠）</t>
  </si>
  <si>
    <t>记-0254</t>
  </si>
  <si>
    <t>临床研究中心李丹请款付中山医学院科研平台充值（捐赠）（2021-10-1175#已冲账）</t>
  </si>
  <si>
    <t>实验材料费</t>
  </si>
  <si>
    <t>记-0393</t>
  </si>
  <si>
    <t>临床研究中心报销检测费（捐赠）</t>
  </si>
  <si>
    <t>记-0192</t>
  </si>
  <si>
    <t>记-0931</t>
  </si>
  <si>
    <t>临床研究中心报销润色费（捐赠）</t>
  </si>
  <si>
    <t>记-1368</t>
  </si>
  <si>
    <t>记-0747</t>
  </si>
  <si>
    <t>记-1972</t>
  </si>
  <si>
    <t>记-1352</t>
  </si>
  <si>
    <t>记-0867</t>
  </si>
  <si>
    <t>记-1300</t>
  </si>
  <si>
    <t>记-1603</t>
  </si>
  <si>
    <t>日期：2024-12-31</t>
  </si>
  <si>
    <t>记-1556</t>
  </si>
  <si>
    <t>记-2224</t>
  </si>
  <si>
    <t>记-1830</t>
  </si>
  <si>
    <t>临床研究中心报测序费（捐赠）</t>
  </si>
  <si>
    <t>记-2227</t>
  </si>
  <si>
    <t>记-2293</t>
  </si>
  <si>
    <t>记-1416</t>
  </si>
  <si>
    <t>记-1740</t>
  </si>
  <si>
    <t>临床研究中心报销精准平台仪器使用费（捐赠）</t>
  </si>
  <si>
    <t>记-0094</t>
  </si>
  <si>
    <t>记-1956</t>
  </si>
  <si>
    <t>记-2527</t>
  </si>
  <si>
    <t>记-0106</t>
  </si>
  <si>
    <t>记-0363</t>
  </si>
  <si>
    <t>记-0107</t>
  </si>
  <si>
    <t>记-0692</t>
  </si>
  <si>
    <t>记-2424</t>
  </si>
  <si>
    <t>记-0137</t>
  </si>
  <si>
    <t>记-0125</t>
  </si>
  <si>
    <t>记-1176</t>
  </si>
  <si>
    <t>记-0779</t>
  </si>
  <si>
    <t>临床研究中心报销动物试验费(捐赠）</t>
  </si>
  <si>
    <t>记-1319</t>
  </si>
  <si>
    <t>记-0785</t>
  </si>
  <si>
    <t>记-0367</t>
  </si>
  <si>
    <t>记-1207</t>
  </si>
  <si>
    <t>记-0556</t>
  </si>
  <si>
    <t>记-0823</t>
  </si>
  <si>
    <t>临床研究中心报销专家咨询费（捐赠）</t>
  </si>
  <si>
    <t>记-0910</t>
  </si>
  <si>
    <t>记-1175</t>
  </si>
  <si>
    <t>记-2447</t>
  </si>
  <si>
    <t>记-3011</t>
  </si>
  <si>
    <t>记-0549</t>
  </si>
  <si>
    <t>记-1655</t>
  </si>
  <si>
    <t>记-3000</t>
  </si>
  <si>
    <t>记-3722</t>
  </si>
  <si>
    <t>记-4105</t>
  </si>
  <si>
    <t>记-4106</t>
  </si>
  <si>
    <t>临床研究中心曹思婷请款付科研平台充值（捐赠）（2022-7-783#已冲账）</t>
  </si>
  <si>
    <t>中山大学附属第一医院“中山一院新冠疫苗方面的科学研究及疫苗相关专业人才培养项目”捐赠
执行情况报告</t>
  </si>
  <si>
    <t>中山一院新冠疫苗方面的科学研究及疫苗相关专业人才培养项目</t>
  </si>
  <si>
    <t>科研业务费用</t>
  </si>
  <si>
    <t>“中山一院新冠疫苗方面的科学研究及疫苗相关专业人才培养项目”执行情况附录</t>
  </si>
  <si>
    <t>记-2256</t>
  </si>
  <si>
    <t>精准医学研究院报课题验收审计费</t>
  </si>
  <si>
    <t>记-0927</t>
  </si>
  <si>
    <t>记-2680</t>
  </si>
  <si>
    <t>临床研究中心报精准医学研究院仪器共享费用（捐赠）</t>
  </si>
  <si>
    <t>记-0433</t>
  </si>
  <si>
    <t>精准医学研究院报销实验材料费（捐赠）</t>
  </si>
  <si>
    <t>记-0717</t>
  </si>
  <si>
    <t>记-0703</t>
  </si>
  <si>
    <t>记-1217</t>
  </si>
  <si>
    <t>临床研究中心报销实验测序检验费（捐赠）</t>
  </si>
  <si>
    <t>记-2383</t>
  </si>
  <si>
    <t>临床研究中心报实验测序检验费（捐赠）</t>
  </si>
  <si>
    <t>记-1397</t>
  </si>
  <si>
    <t>临床研究中心报销捐赠实验材料费（捐赠）</t>
  </si>
  <si>
    <t>记-3030</t>
  </si>
  <si>
    <t>记-3480</t>
  </si>
  <si>
    <t>记-3482</t>
  </si>
  <si>
    <t>记-1100</t>
  </si>
  <si>
    <t>临床研究中心报专家讲课费（捐赠）</t>
  </si>
  <si>
    <t>记-1312</t>
  </si>
  <si>
    <t>临床研究中心李丹请款付动物实验费（捐赠）</t>
  </si>
  <si>
    <t>记-1103</t>
  </si>
  <si>
    <t>临床研究中心报专家讲课费</t>
  </si>
  <si>
    <t>记-1313</t>
  </si>
  <si>
    <t>记-1104</t>
  </si>
  <si>
    <t>记-1314</t>
  </si>
  <si>
    <t>记-1106</t>
  </si>
  <si>
    <t>记-1315</t>
  </si>
  <si>
    <t>记-1386</t>
  </si>
  <si>
    <t>记-1316</t>
  </si>
  <si>
    <t>记-1387</t>
  </si>
  <si>
    <t>记-1317</t>
  </si>
  <si>
    <t>记-1682</t>
  </si>
  <si>
    <t>记-2810</t>
  </si>
  <si>
    <t>记-1704</t>
  </si>
  <si>
    <t>记-2821</t>
  </si>
  <si>
    <t>临床研究中心报销动物饲养费(捐赠）</t>
  </si>
  <si>
    <t>记-1705</t>
  </si>
  <si>
    <t>记-3298</t>
  </si>
  <si>
    <t>记-1706</t>
  </si>
  <si>
    <t>记-4336</t>
  </si>
  <si>
    <t>记-2459</t>
  </si>
  <si>
    <t>临床研究中心报销专家讲课费（捐赠）</t>
  </si>
  <si>
    <t>记-5049</t>
  </si>
  <si>
    <t>记-2462</t>
  </si>
  <si>
    <t>记-2463</t>
  </si>
  <si>
    <t>记-2464</t>
  </si>
  <si>
    <t>记-2466</t>
  </si>
  <si>
    <t>记-0033</t>
  </si>
  <si>
    <t>记-0410</t>
  </si>
  <si>
    <t>记-0413</t>
  </si>
  <si>
    <t>记-0418</t>
  </si>
  <si>
    <t>记-0426</t>
  </si>
  <si>
    <t>记-0428</t>
  </si>
  <si>
    <t>记-0432</t>
  </si>
  <si>
    <t>记-1161</t>
  </si>
  <si>
    <t>记-1269</t>
  </si>
  <si>
    <t>记-1272</t>
  </si>
  <si>
    <t>记-1273</t>
  </si>
  <si>
    <t>记-2204</t>
  </si>
  <si>
    <t>记-2209</t>
  </si>
  <si>
    <t>记-2212</t>
  </si>
  <si>
    <t>记-2215</t>
  </si>
  <si>
    <t>记-0845</t>
  </si>
  <si>
    <t>记-0854</t>
  </si>
  <si>
    <t>记-0863</t>
  </si>
  <si>
    <t>记-0866</t>
  </si>
  <si>
    <t>记-0876</t>
  </si>
  <si>
    <t>记-0906</t>
  </si>
  <si>
    <t>记-1173</t>
  </si>
  <si>
    <t>记-1205</t>
  </si>
  <si>
    <t>记-1208</t>
  </si>
  <si>
    <t>记-1302</t>
  </si>
  <si>
    <t>临床研究中心报实验材料费（捐赠）</t>
  </si>
  <si>
    <t>记-1303</t>
  </si>
  <si>
    <t>记-1304</t>
  </si>
  <si>
    <t>记-1305</t>
  </si>
  <si>
    <t>记-1306</t>
  </si>
  <si>
    <t>记-1465</t>
  </si>
  <si>
    <t>记-1468</t>
  </si>
  <si>
    <t>记-2667</t>
  </si>
  <si>
    <t>临床研究中心报打印资料费</t>
  </si>
  <si>
    <t>记-2671</t>
  </si>
  <si>
    <t>记-1053</t>
  </si>
  <si>
    <t>临床研究中心报销专家讲课费</t>
  </si>
  <si>
    <t>记-1055</t>
  </si>
  <si>
    <t>记-1058</t>
  </si>
  <si>
    <t>记-1098</t>
  </si>
  <si>
    <t>记-1102</t>
  </si>
  <si>
    <t>记-1107</t>
  </si>
  <si>
    <t>记-1112</t>
  </si>
  <si>
    <t>记-1139</t>
  </si>
  <si>
    <t>记-1142</t>
  </si>
  <si>
    <t>记-1151</t>
  </si>
  <si>
    <t>记-2054</t>
  </si>
  <si>
    <t>临床研究中心报销SCI版面费（捐赠经费）</t>
  </si>
  <si>
    <t>记-3238</t>
  </si>
  <si>
    <t>记-0064</t>
  </si>
  <si>
    <t>记-0923</t>
  </si>
  <si>
    <t>记-0929</t>
  </si>
  <si>
    <t>记-0932</t>
  </si>
  <si>
    <t>记-0934</t>
  </si>
  <si>
    <t>记-0936</t>
  </si>
  <si>
    <t>记-1544</t>
  </si>
  <si>
    <t>记-1545</t>
  </si>
  <si>
    <t>记-1546</t>
  </si>
  <si>
    <t>记-1547</t>
  </si>
  <si>
    <t>记-1549</t>
  </si>
  <si>
    <t>记-0439</t>
  </si>
  <si>
    <t>记-0538</t>
  </si>
  <si>
    <t>记-0539</t>
  </si>
  <si>
    <t>记-0540</t>
  </si>
  <si>
    <t>记-0541</t>
  </si>
  <si>
    <t>记-0542</t>
  </si>
  <si>
    <t>记-0543</t>
  </si>
  <si>
    <t>记-0544</t>
  </si>
  <si>
    <t>记-0545</t>
  </si>
  <si>
    <t>记-0546</t>
  </si>
  <si>
    <t>记-0921</t>
  </si>
  <si>
    <t>记-2778</t>
  </si>
  <si>
    <t>临床研究中心报资料打印费（捐赠）</t>
  </si>
  <si>
    <t>记-2856</t>
  </si>
  <si>
    <t>临床研究中心报刘贻豪希腊差旅费（捐赠）</t>
  </si>
  <si>
    <t>中山大学附属第一医院“同朋-周卉仙基金”基金
执行情况报告</t>
  </si>
  <si>
    <t>2008年-2016年</t>
  </si>
  <si>
    <t>广东省中山大学教育发展基金会【同朋金属制品（东莞）有限公司】</t>
  </si>
  <si>
    <t>资助患者医疗费</t>
  </si>
  <si>
    <t>资助患者-曾招生</t>
  </si>
  <si>
    <t>资助患者-退周明余款</t>
  </si>
  <si>
    <t>资助患者-史兰梅</t>
  </si>
  <si>
    <t>资助患者-退史兰梅余款</t>
  </si>
  <si>
    <t>资助患者-唐红兵</t>
  </si>
  <si>
    <t>资助患者-刘年梅</t>
  </si>
  <si>
    <t>资助患者-陈俊羲</t>
  </si>
  <si>
    <t>资助患者-退陈俊羲余款</t>
  </si>
  <si>
    <t>退回医疗费</t>
  </si>
  <si>
    <t>资助患者-池俞璇</t>
  </si>
  <si>
    <t>资助患者-郑钰哲</t>
  </si>
  <si>
    <t>资助患者-蓝梓滢</t>
  </si>
  <si>
    <t>资助患者-谢名玮</t>
  </si>
  <si>
    <t>资助患者-李心怡</t>
  </si>
  <si>
    <t>资助患者-刘梓涛</t>
  </si>
  <si>
    <t>资助患者-贺财安</t>
  </si>
  <si>
    <t>中山大学附属第一医院“曾宪梓中山一院百年院庆捐资项目”
执行情况报告</t>
  </si>
  <si>
    <t>曾宪梓中山一院百年院庆捐资项目（用于人才培养）</t>
  </si>
  <si>
    <t>医院人才培养、医院肾科人才培养及科研等项目</t>
  </si>
  <si>
    <t>成守珍、龚凤球、梁小玉伦敦学术交流费</t>
  </si>
  <si>
    <t>曾宪梓中山一院百年院庆捐资项目（用于肾科人才培养及科研等项目）</t>
  </si>
  <si>
    <t>中山大学附属第一医院“碧桂园扶贫捐赠”
执行情况报告</t>
  </si>
  <si>
    <t>碧桂园扶贫捐赠明细表</t>
  </si>
  <si>
    <t>日期</t>
  </si>
  <si>
    <t>碧桂园扶贫捐赠</t>
  </si>
  <si>
    <t>20110531</t>
  </si>
  <si>
    <t>资助陈钦浩医疗款</t>
  </si>
  <si>
    <t>20110602</t>
  </si>
  <si>
    <t>资助吴婷婷医疗款</t>
  </si>
  <si>
    <t>20110629</t>
  </si>
  <si>
    <t>资助谢和余医疗款</t>
  </si>
  <si>
    <t>20110726</t>
  </si>
  <si>
    <t>资助赵文峰医疗款</t>
  </si>
  <si>
    <t>碧桂园</t>
  </si>
  <si>
    <t>2011年-2016年</t>
  </si>
  <si>
    <t>资助贫困患者医疗费用</t>
  </si>
  <si>
    <t>20110816</t>
  </si>
  <si>
    <t>资助杨会珍医疗款</t>
  </si>
  <si>
    <t>购彩色多普勒超声诊断仪</t>
  </si>
  <si>
    <t>20111019</t>
  </si>
  <si>
    <t>资助陈心怡医疗款</t>
  </si>
  <si>
    <t>退贫困患者医疗费用</t>
  </si>
  <si>
    <t>20111031</t>
  </si>
  <si>
    <t>资助罗家伟医疗款</t>
  </si>
  <si>
    <t>20111118</t>
  </si>
  <si>
    <t>资助黎子军医疗款</t>
  </si>
  <si>
    <t>20111227</t>
  </si>
  <si>
    <t>资助黄敏悦医疗款</t>
  </si>
  <si>
    <t>20111231</t>
  </si>
  <si>
    <t>资助萧嘉嘉医疗款</t>
  </si>
  <si>
    <t>20120131</t>
  </si>
  <si>
    <t>记账-0576</t>
  </si>
  <si>
    <t>1月10-19住院按金收入患者许彩华转出碧桂园捐赠基金</t>
  </si>
  <si>
    <t>1月10-19住院按金收入患者苏琪转出碧桂园捐赠基金</t>
  </si>
  <si>
    <t>20120215</t>
  </si>
  <si>
    <t>记账-0258</t>
  </si>
  <si>
    <t>2月3住院按金收入</t>
  </si>
  <si>
    <t>20120216</t>
  </si>
  <si>
    <t>记账-0328</t>
  </si>
  <si>
    <t>2月4-6住院按金收入患者黎彦伶转出碧桂园爱济童心基金</t>
  </si>
  <si>
    <t>记账-0331</t>
  </si>
  <si>
    <t>2月8住院按金收入患者蔡晓敏转出碧桂园爱济童心基金</t>
  </si>
  <si>
    <t>记账-0333</t>
  </si>
  <si>
    <t>2月9住院按金收入患者林振杰转出碧桂园爱济童心基金</t>
  </si>
  <si>
    <t>20120221</t>
  </si>
  <si>
    <t>记账-0423</t>
  </si>
  <si>
    <t>2月15住院按金收入患者黄月锴转出碧桂园捐赠基金</t>
  </si>
  <si>
    <t>记账-0472</t>
  </si>
  <si>
    <t>2月16住院按金收入患者吴悦转出碧桂园捐赠基金</t>
  </si>
  <si>
    <t>20120222</t>
  </si>
  <si>
    <t>记账-0502</t>
  </si>
  <si>
    <t>2月17住院按金收入患者邵雄穗转出碧桂园基金</t>
  </si>
  <si>
    <t>20120229</t>
  </si>
  <si>
    <t>记账-0770</t>
  </si>
  <si>
    <t>2月25-28住院按金收入患者许夏晗转出碧桂园捐赠基金</t>
  </si>
  <si>
    <t>记账-0771</t>
  </si>
  <si>
    <t>2月25-28住院收入患者黄月锴退回爱济童心基金</t>
  </si>
  <si>
    <t>20120314</t>
  </si>
  <si>
    <t>记账-0496</t>
  </si>
  <si>
    <t>3月2-5住院按金收入患者周明衡转出碧桂园基金</t>
  </si>
  <si>
    <t>3月2-5住院按金收入患者江力维转出碧桂园基金</t>
  </si>
  <si>
    <t>3月2-5住院按金收入郭欣怡转出碧桂园基金</t>
  </si>
  <si>
    <t>20120315</t>
  </si>
  <si>
    <t>记账-0513</t>
  </si>
  <si>
    <t>3月5-7住院按金收入患者朱志鹏转出碧桂园基金</t>
  </si>
  <si>
    <t>20120322</t>
  </si>
  <si>
    <t>记账-0720</t>
  </si>
  <si>
    <t>3月16-19住院按金收入患者许贵来转出碧桂园基金</t>
  </si>
  <si>
    <t>20120327</t>
  </si>
  <si>
    <t>记账-0860</t>
  </si>
  <si>
    <t>3月22住院按金收入患者江文杰转出碧桂园爱济童心基金</t>
  </si>
  <si>
    <t>20120507</t>
  </si>
  <si>
    <t>记账-0115</t>
  </si>
  <si>
    <t>5月1-2日住院按金收入-患儿周俊桥爱济童心资助款</t>
  </si>
  <si>
    <t>5月1-2日住院按金收入-患儿尹俊杰爱济童心资助款</t>
  </si>
  <si>
    <t>20120514</t>
  </si>
  <si>
    <t>记账-0287</t>
  </si>
  <si>
    <t>5月3日住院按金收入-患儿杨建兴“爱济童心”资助款</t>
  </si>
  <si>
    <t>20120517</t>
  </si>
  <si>
    <t>记账-0447</t>
  </si>
  <si>
    <t>5月12-14住院按金收入-王奕辉“爱济童心”资助款</t>
  </si>
  <si>
    <t>20120522</t>
  </si>
  <si>
    <t>记账-0579</t>
  </si>
  <si>
    <t>5月16日住院按金收入-患儿何尔谦“爱济童心”资助医疗款</t>
  </si>
  <si>
    <t>20120614</t>
  </si>
  <si>
    <t>记账-0432</t>
  </si>
  <si>
    <t>6月8日住院按金收入-病儿吴忻仪爱济童心医疗款</t>
  </si>
  <si>
    <t>20120619</t>
  </si>
  <si>
    <t>记账-0556</t>
  </si>
  <si>
    <t>6月12日住院按金收入-患儿张燕婷爱济童心医疗款</t>
  </si>
  <si>
    <t>20120621</t>
  </si>
  <si>
    <t>记账-0659</t>
  </si>
  <si>
    <t>6月1-6日住院按金收入-患儿陈恒爱济童心医疗款</t>
  </si>
  <si>
    <t>20120716</t>
  </si>
  <si>
    <t>记账-0519</t>
  </si>
  <si>
    <t>7月6日住院按金收入-患儿蒙诗婷爱济童心医疗款</t>
  </si>
  <si>
    <t>20120719</t>
  </si>
  <si>
    <t>记账-0690</t>
  </si>
  <si>
    <t>7月14-16日住院按金收入-患儿李滋材爱济童心医疗款</t>
  </si>
  <si>
    <t>7月14-16日住院按金收入-患儿赖荣乐爱济童心医疗款</t>
  </si>
  <si>
    <t>20120807</t>
  </si>
  <si>
    <t>记账-0214</t>
  </si>
  <si>
    <t>8月2日住院按金收入-患儿吴依然爱济童心医疗款</t>
  </si>
  <si>
    <t>20120814</t>
  </si>
  <si>
    <t>记账-0453</t>
  </si>
  <si>
    <t>8月9日住院按金收入-患儿王松凯爱济童心医疗款</t>
  </si>
  <si>
    <t>8月9日住院按金收入-患儿王晓波爱济童心医疗款</t>
  </si>
  <si>
    <t>20120816</t>
  </si>
  <si>
    <t>记账-0520</t>
  </si>
  <si>
    <t>8月11-13日住院按金收入-患儿林逸茵爱济童心医疗款</t>
  </si>
  <si>
    <t>8月11-13日住院按金收入-患者林妙萍贫困患者医疗款</t>
  </si>
  <si>
    <t>20120831</t>
  </si>
  <si>
    <t>记账-1307</t>
  </si>
  <si>
    <t>8月30日住院按金收入-患儿宋子健“爱济童心”医疗款</t>
  </si>
  <si>
    <t>20120928</t>
  </si>
  <si>
    <t>记账-1097</t>
  </si>
  <si>
    <t>9月22-24日住院按金收入-贫困患者邱娟娣医疗资助</t>
  </si>
  <si>
    <t>20121015</t>
  </si>
  <si>
    <t>记账-0341</t>
  </si>
  <si>
    <t>10月1-8日住院按金收入-患儿黄柳萍爱济童心医疗款</t>
  </si>
  <si>
    <t>10月1-8日住院按金收入-患儿黄晓芳爱济童心医疗款</t>
  </si>
  <si>
    <t>10月1-8日住院按金收入-患儿张世浪爱济童心医疗款</t>
  </si>
  <si>
    <t>10月1-8日住院按金收入-患儿陈家慧爱济童心医疗款</t>
  </si>
  <si>
    <t>10月1-8日住院按金收入-患儿杨佳琳爱济童心医疗款</t>
  </si>
  <si>
    <t>20121017</t>
  </si>
  <si>
    <t>记账-0452</t>
  </si>
  <si>
    <t>10月9-10日住院按金收入-患儿张召雪爱济童心医疗款</t>
  </si>
  <si>
    <t>20121024</t>
  </si>
  <si>
    <t>记账-0719</t>
  </si>
  <si>
    <t>10月18-19日住院按金收入-患儿刘佳耀爱济童心医疗款</t>
  </si>
  <si>
    <t>20121115</t>
  </si>
  <si>
    <t>记账-0560</t>
  </si>
  <si>
    <t>11月7日住院按金收入-患儿梁骠献爱济童心医疗款</t>
  </si>
  <si>
    <t>20121122</t>
  </si>
  <si>
    <t>记账-1117</t>
  </si>
  <si>
    <t>11月3-5日住院按金收入-患儿陈新懿爱济童心医疗款</t>
  </si>
  <si>
    <t>11月3-5日住院按金收入-患儿林俊宇爱济童心医疗款</t>
  </si>
  <si>
    <t>20121126</t>
  </si>
  <si>
    <t>记账-1258</t>
  </si>
  <si>
    <t>11月20日按金收入-患儿钟浩崇爱济童心医疗款</t>
  </si>
  <si>
    <t>20121130</t>
  </si>
  <si>
    <t>记账-1596</t>
  </si>
  <si>
    <t>11月30日住院按金收入-患儿刘晓湘爱济童心医疗款</t>
  </si>
  <si>
    <t>11月30日住院按金收入-患儿王思浩爱济童心医疗款</t>
  </si>
  <si>
    <t>11月30日住院按金收入-患儿钟春兰爱济童心医疗款</t>
  </si>
  <si>
    <t>11月30日住院按金收入-患儿罗锟明爱济童心医疗款</t>
  </si>
  <si>
    <t>20121211</t>
  </si>
  <si>
    <t>记账-0308</t>
  </si>
  <si>
    <t>12月4-5日住院按金收入-患儿黄润彬爱济童心医疗款</t>
  </si>
  <si>
    <t>12月4-5日住院按金收入-患儿陈义臻爱济童心医疗款</t>
  </si>
  <si>
    <t>20121213</t>
  </si>
  <si>
    <t>记账-0493</t>
  </si>
  <si>
    <t>12月7日住院收入-邬翠玉贫困资助款</t>
  </si>
  <si>
    <t>20121221</t>
  </si>
  <si>
    <t>记账-0952</t>
  </si>
  <si>
    <t>12月15-17日住院按金收入-陈培茵爱济童心医疗款</t>
  </si>
  <si>
    <t>12月15-17日住院按金收入-庄晓容爱济童心医疗款</t>
  </si>
  <si>
    <t>12月15-17日住院按金收入-刘伟涛爱济童心医疗款</t>
  </si>
  <si>
    <t>12月15-17日住院按金收入-黄宝仪爱济童心医疗款</t>
  </si>
  <si>
    <t>12月15-17日住院按金收入-陈志豪爱济童心医疗款</t>
  </si>
  <si>
    <t>20121231</t>
  </si>
  <si>
    <t>记账-1643</t>
  </si>
  <si>
    <t>12月21日住院收入-贫困患者邱娟娣治疗款</t>
  </si>
  <si>
    <t>记账-1690</t>
  </si>
  <si>
    <t>12月25日住院按金收入-患儿许文凤爱济童心医疗款</t>
  </si>
  <si>
    <t>20130121</t>
  </si>
  <si>
    <t>记账-0291</t>
  </si>
  <si>
    <t>1月1-5日住院按金收入-患儿郑梓晁爱济童心医疗款</t>
  </si>
  <si>
    <t>1月1-5日住院按金收入-患儿林程辉爱济童心医疗款</t>
  </si>
  <si>
    <t>1月1-5日住院按金收入-患儿林才烈爱济童心医疗款</t>
  </si>
  <si>
    <t>20130122</t>
  </si>
  <si>
    <t>记账-0350</t>
  </si>
  <si>
    <t>1月7日住院按金收入-患儿黄佳娜爱济童心医疗款</t>
  </si>
  <si>
    <t>1月7日住院按金收入-患儿林程辉退回爱济童心医疗款</t>
  </si>
  <si>
    <t>20130124</t>
  </si>
  <si>
    <t>记账-0470</t>
  </si>
  <si>
    <t>1月12-14日住院按金收入-患儿陈晓东爱济童心医疗款</t>
  </si>
  <si>
    <t>记账-0484</t>
  </si>
  <si>
    <t>1月15日住院按金收入-患儿郑佳娜爱济童心医疗款</t>
  </si>
  <si>
    <t>1月15日住院按金收入-患儿林梓鑫爱济童心医疗款</t>
  </si>
  <si>
    <t>记账-0510</t>
  </si>
  <si>
    <t>1月17日住院按金收入</t>
  </si>
  <si>
    <t>20130228</t>
  </si>
  <si>
    <t>记账-0743</t>
  </si>
  <si>
    <t>2月22日住院按金收入-患儿胡钰娴爱济童心医疗款</t>
  </si>
  <si>
    <t>2月22日住院按金收入-患儿蒋虎臣爱济童心医疗款</t>
  </si>
  <si>
    <t>记账-0758</t>
  </si>
  <si>
    <t>2月23-25日住院按金收入-陈俊雍爱济童心医疗款</t>
  </si>
  <si>
    <t>记账-0784</t>
  </si>
  <si>
    <t>2月21日住院按金收入-患儿梁芷萍爱济童心医疗款</t>
  </si>
  <si>
    <t>记账-0787</t>
  </si>
  <si>
    <t>2月28日住院按金收入</t>
  </si>
  <si>
    <t>20130313</t>
  </si>
  <si>
    <t>记账-0467</t>
  </si>
  <si>
    <t>3月7-8日住院按金收入-患儿杨灿华爱济童心医疗款</t>
  </si>
  <si>
    <t>20130322</t>
  </si>
  <si>
    <t>记账-0810</t>
  </si>
  <si>
    <t>3月16-18日住院按金收入</t>
  </si>
  <si>
    <t>记账-0817</t>
  </si>
  <si>
    <t>3月19日住院按金收入-患儿陈茵婷爱济童心医疗款</t>
  </si>
  <si>
    <t>20130607</t>
  </si>
  <si>
    <t>记账-0379</t>
  </si>
  <si>
    <t>6月4日住院按金收入-陈梓钿爱济童心医疗款</t>
  </si>
  <si>
    <t>20130620</t>
  </si>
  <si>
    <t>记账-1104</t>
  </si>
  <si>
    <t>6月10-13日住院按金收入-钟羽康爱济童心医疗款</t>
  </si>
  <si>
    <t>6月10-13日住院按金收入-蔡侨龙爱济童心医疗款</t>
  </si>
  <si>
    <t>6月10-13日住院按金收入-陈伟灿爱济童心医疗款</t>
  </si>
  <si>
    <t>6月10-13日住院按金收入-郑骏豪爱济童心医疗款</t>
  </si>
  <si>
    <t>20130621</t>
  </si>
  <si>
    <t>记账-1187</t>
  </si>
  <si>
    <t>6月14-17日住院按金收入</t>
  </si>
  <si>
    <t>20130815</t>
  </si>
  <si>
    <t>记账-0660</t>
  </si>
  <si>
    <t>8月10-12日按金收入-黄宝莹爱济童心医疗款</t>
  </si>
  <si>
    <t>20130829</t>
  </si>
  <si>
    <t>记账-1602</t>
  </si>
  <si>
    <t>8月24-26住院按金收入-郑景板爱济童心医疗款</t>
  </si>
  <si>
    <t>20130831</t>
  </si>
  <si>
    <t>记账-1772</t>
  </si>
  <si>
    <t>8月28日住院按金收入-患儿刘文斌爱济童心医疗款</t>
  </si>
  <si>
    <t>20130906</t>
  </si>
  <si>
    <t>记账-0279</t>
  </si>
  <si>
    <t>9月1-2日住院按金收入-吴羽鑫爱济童心基金医疗款</t>
  </si>
  <si>
    <t>20131031</t>
  </si>
  <si>
    <t>记账-1759</t>
  </si>
  <si>
    <t>10月26-28日住院按金收入-患儿陈恺乐爱济童心医疗款</t>
  </si>
  <si>
    <t>20131121</t>
  </si>
  <si>
    <t>记账-0975</t>
  </si>
  <si>
    <t>11月16-18日住院按金收入-肖灿婷爱济童心医疗款</t>
  </si>
  <si>
    <t>20131209</t>
  </si>
  <si>
    <t>记账-0389</t>
  </si>
  <si>
    <t>12月1-2日住院按金收入-患儿陈裕祥爱济童心医疗款</t>
  </si>
  <si>
    <t>20131210</t>
  </si>
  <si>
    <t>记账-0429</t>
  </si>
  <si>
    <t>12月5日住院按金收入-郑欣欣爱济童心医疗款</t>
  </si>
  <si>
    <t>20140217</t>
  </si>
  <si>
    <t>记账-0439</t>
  </si>
  <si>
    <t>2月12日住院按金收入-阮炜谦碧桂园爱济童心医疗款</t>
  </si>
  <si>
    <t>20140415</t>
  </si>
  <si>
    <t>记账-0580</t>
  </si>
  <si>
    <t>4月10日住院收入-爱心少女张婷医疗款</t>
  </si>
  <si>
    <t>20140513</t>
  </si>
  <si>
    <t>记账-0398</t>
  </si>
  <si>
    <t>5月8日住院按金收入-朱楷祥爱济童心医疗款</t>
  </si>
  <si>
    <t>20140522</t>
  </si>
  <si>
    <t>记账-1052</t>
  </si>
  <si>
    <t>5月17-19日住院收入-张婷碧桂园医疗款</t>
  </si>
  <si>
    <t>20140613</t>
  </si>
  <si>
    <t>记账-0682</t>
  </si>
  <si>
    <t>6月6日住院按金收入-林宝爱济童心医疗款</t>
  </si>
  <si>
    <t>20140625</t>
  </si>
  <si>
    <t>记账-1635</t>
  </si>
  <si>
    <t>6月20日住院收入-爱心少女张婷碧桂园基金医疗款</t>
  </si>
  <si>
    <t>20140707</t>
  </si>
  <si>
    <t>记账-0256</t>
  </si>
  <si>
    <t>胸外科报张婷转诊广州市胸科医院医药费</t>
  </si>
  <si>
    <t>20140728</t>
  </si>
  <si>
    <t>记账-1461</t>
  </si>
  <si>
    <t>7月23日住院按金收入-胡锦豪爱济童心医疗款</t>
  </si>
  <si>
    <t>20140828</t>
  </si>
  <si>
    <t>记账-1191</t>
  </si>
  <si>
    <t>8月26日住院按金收入-刘梦晨碧桂园医疗款</t>
  </si>
  <si>
    <t>20140918</t>
  </si>
  <si>
    <t>记账-0740</t>
  </si>
  <si>
    <t>9月16日住院收入-减免陈萍兰住院医疗款</t>
  </si>
  <si>
    <t>20150305</t>
  </si>
  <si>
    <t>记账-0138</t>
  </si>
  <si>
    <t>3月3日住院按金收入-姚金城碧桂园医疗款</t>
  </si>
  <si>
    <t>20150330</t>
  </si>
  <si>
    <t>记账-1171</t>
  </si>
  <si>
    <t>3月26日住院收入-张婷医疗款</t>
  </si>
  <si>
    <t>20150430</t>
  </si>
  <si>
    <t>记账-1615</t>
  </si>
  <si>
    <t>4月30日住院收入-张婷碧桂园医疗款</t>
  </si>
  <si>
    <t>20150515</t>
  </si>
  <si>
    <t>记账-0551</t>
  </si>
  <si>
    <t>减免张婷2009年-2015年应收医疗款</t>
  </si>
  <si>
    <t>20150519</t>
  </si>
  <si>
    <t>记账-0676</t>
  </si>
  <si>
    <t>5月13日住院收入-张婷碧桂园基金医疗款</t>
  </si>
  <si>
    <t>20150521</t>
  </si>
  <si>
    <t>记账-0832</t>
  </si>
  <si>
    <t>5月16-18日住院收入-张婷碧桂园医疗款</t>
  </si>
  <si>
    <t>20150714</t>
  </si>
  <si>
    <t>记账-0900</t>
  </si>
  <si>
    <t>7月9日住院收入-赵楚明医疗款</t>
  </si>
  <si>
    <t>20150721</t>
  </si>
  <si>
    <t>记账-1259</t>
  </si>
  <si>
    <t>7月17日住院按金收入-李梓豪爱济童心医疗款</t>
  </si>
  <si>
    <t>20151022</t>
  </si>
  <si>
    <t>记账-0795</t>
  </si>
  <si>
    <t>减免患者张伟涛医药费</t>
  </si>
  <si>
    <t>20160817</t>
  </si>
  <si>
    <t>8月13-15日住院按金收入-方晓慧“爱济童心”医疗款</t>
  </si>
  <si>
    <t>20160906</t>
  </si>
  <si>
    <t>记账-0280</t>
  </si>
  <si>
    <t>9月2日住院按金收入-连睿城“爱济童心”医疗款</t>
  </si>
  <si>
    <t>20161019</t>
  </si>
  <si>
    <t>记账-0835</t>
  </si>
  <si>
    <t>10月14日住院按金收入-资助李晓芮医疗款</t>
  </si>
  <si>
    <t>20161020</t>
  </si>
  <si>
    <t>记账-0917</t>
  </si>
  <si>
    <t>碧桂园基金资助李胜宏、巫友凯患者医疗款</t>
  </si>
  <si>
    <t>20161025</t>
  </si>
  <si>
    <t>记账-1254</t>
  </si>
  <si>
    <t>碧桂园扶贫基金资助贫困患者黄春洋</t>
  </si>
  <si>
    <t>中山大学附属第一医院“广东天河城（集团）股份有限公司-科研建设”
执行情况报告</t>
  </si>
  <si>
    <t>广东天河城（集团）股份有限公司-科研建设</t>
  </si>
  <si>
    <t>2011年</t>
  </si>
  <si>
    <t>广东天河城（集团）股份有限公司税费</t>
  </si>
  <si>
    <t>中山大学附属第一医院“江苏先声药业有限公司-行政管理培训”
执行情况报告</t>
  </si>
  <si>
    <t>江苏先声药业有限公司-行政管理培训</t>
  </si>
  <si>
    <t>代缴捐赠收入营业税</t>
  </si>
  <si>
    <t>2019年-调整</t>
  </si>
  <si>
    <t>信息数据中心报龙思哲、何旭鹏上海学术交流费</t>
  </si>
  <si>
    <t>人事处发何善阳赴美国短期培训费用</t>
  </si>
  <si>
    <t>出国进修费用</t>
  </si>
  <si>
    <t>刘洪江、刘大钺、潘宇、陈晓双、张咏上海学术交流费</t>
  </si>
  <si>
    <t>质评处、后勤处报丘成、申琳上海学术交流费</t>
  </si>
  <si>
    <t>医务处报王禹尧上海学术交流费</t>
  </si>
  <si>
    <t>院办报张芳厦门学术交流费</t>
  </si>
  <si>
    <t>院办报陈越、王敏、刘洪江、周海若、容榕东莞学术交流费</t>
  </si>
  <si>
    <t>党委报杨超、刘星亮、金玉善厦门学术交流费</t>
  </si>
  <si>
    <t>临床研究中心报梅洁上海学术交流费</t>
  </si>
  <si>
    <t>“江苏先声药业有限公司-行政管理培训”2019年出国进修明细</t>
  </si>
  <si>
    <t>2019-10-2208#</t>
  </si>
  <si>
    <t>石穗梅出国进修</t>
  </si>
  <si>
    <t>林崇健出国进修</t>
  </si>
  <si>
    <t>刘江彬出国进修</t>
  </si>
  <si>
    <t>王卓青出国进修</t>
  </si>
  <si>
    <t>顾勇出国进修</t>
  </si>
  <si>
    <t>戴绍兰出国进修</t>
  </si>
  <si>
    <t>谢文出国进修</t>
  </si>
  <si>
    <t>张萍出国进修</t>
  </si>
  <si>
    <t>李鹤红出国进修</t>
  </si>
  <si>
    <t>胡丽茎出国进修</t>
  </si>
  <si>
    <t>中山大学附属第一医院“碧迪医疗器械（上海）有限公司-院感控制”
执行情况报告</t>
  </si>
  <si>
    <t>碧迪医疗器械（上海）有限公司-院感控制</t>
  </si>
  <si>
    <t>2013-2020年</t>
  </si>
  <si>
    <t>感控宣传、培训、讲座、活动费用</t>
  </si>
  <si>
    <t>广东省医师协会医保服务工作委员会会费</t>
  </si>
  <si>
    <t>质量控制分会会费</t>
  </si>
  <si>
    <t>2022年06月</t>
  </si>
  <si>
    <t>医院感染管理科报讲座海报制作费用（捐赠）</t>
  </si>
  <si>
    <t>感染管理科报销SCI论文版面费（捐赠经费）</t>
  </si>
  <si>
    <t>感染管理科报容榕南昌学术交流费</t>
  </si>
  <si>
    <t>医务处报专家评审费</t>
  </si>
  <si>
    <t>感染管理科报销广州培训费</t>
  </si>
  <si>
    <t>医务处报版面费</t>
  </si>
  <si>
    <t>感染管理部报刘大钺海南学术交流费</t>
  </si>
  <si>
    <t>感染管理部报刘大钺北京学术交流费</t>
  </si>
  <si>
    <t>感染管理科报销陈懿学术交流费</t>
  </si>
  <si>
    <t>感染管理科报销刘大钺学术交流费</t>
  </si>
  <si>
    <t>感染管理部报销何瑾云参加全国感染管理年会交流费</t>
  </si>
  <si>
    <t>感染管理科报销U盾及年费费用</t>
  </si>
  <si>
    <r>
      <rPr>
        <sz val="11"/>
        <rFont val="宋体"/>
        <charset val="134"/>
      </rPr>
      <t>2013</t>
    </r>
    <r>
      <rPr>
        <sz val="11"/>
        <color rgb="FF000000"/>
        <rFont val="宋体"/>
        <charset val="134"/>
      </rPr>
      <t>-2020年“碧迪医疗器械（上海）有限公司-院感控制”支出明细</t>
    </r>
  </si>
  <si>
    <t>感控宣传周相关费用</t>
  </si>
  <si>
    <t>2013-1-0463#</t>
  </si>
  <si>
    <t>感控竞赛专家咨询费</t>
  </si>
  <si>
    <t>2013-1-0504#</t>
  </si>
  <si>
    <t>义诊活动费</t>
  </si>
  <si>
    <t>2013-7-0185#</t>
  </si>
  <si>
    <t>感控宣传周活动费用</t>
  </si>
  <si>
    <t>2014-1-1096#</t>
  </si>
  <si>
    <t>中大系统各附属医院参观我院手术科大楼会务费</t>
  </si>
  <si>
    <t>2014-8-0805#</t>
  </si>
  <si>
    <t>QC培训外请专家费用</t>
  </si>
  <si>
    <t>2014-12-2244#</t>
  </si>
  <si>
    <t>护理部培训费</t>
  </si>
  <si>
    <t>2015-1-0326#</t>
  </si>
  <si>
    <t>护理部组织控感培训费</t>
  </si>
  <si>
    <t>2015-8-0239#</t>
  </si>
  <si>
    <t>购医院感染防控手册等</t>
  </si>
  <si>
    <t>2015-9-0741#</t>
  </si>
  <si>
    <t>感控宣传周费用</t>
  </si>
  <si>
    <t>2015-9-0744#</t>
  </si>
  <si>
    <t>医务处办公室报销捐赠讲课费</t>
  </si>
  <si>
    <t>2015-9-1253#</t>
  </si>
  <si>
    <t>2015年感控宣传周活动费用</t>
  </si>
  <si>
    <t>2016-1-1443#</t>
  </si>
  <si>
    <t>医院感染管理科报销专题讲座海报制作费</t>
  </si>
  <si>
    <t>2016-8-1077#</t>
  </si>
  <si>
    <t>医院感染管理科报销海报费</t>
  </si>
  <si>
    <t>2016-11-1755#</t>
  </si>
  <si>
    <t>医院感染管理科报销海报设计制作费</t>
  </si>
  <si>
    <t>2017-1-0951#</t>
  </si>
  <si>
    <t>医院感染管理科报销资料费</t>
  </si>
  <si>
    <t>2017-7-0817#</t>
  </si>
  <si>
    <t>2017-7-0818#</t>
  </si>
  <si>
    <t>医院感染预防系列专题讲座讲课费</t>
  </si>
  <si>
    <t>2018-3-0380#</t>
  </si>
  <si>
    <t>医院感染管理科报销海报制作费</t>
  </si>
  <si>
    <t>2018-5-1706#</t>
  </si>
  <si>
    <t>医院感染预防系列专题讲座海报费</t>
  </si>
  <si>
    <t>2018-7-1452#</t>
  </si>
  <si>
    <t>2018-11-1976#</t>
  </si>
  <si>
    <t>医务处报购买医疗核心制度书籍费（捐赠）</t>
  </si>
  <si>
    <t>2019-10-447#</t>
  </si>
  <si>
    <t>感染管理科报培训宣传海报费</t>
  </si>
  <si>
    <t>2020-5-852#</t>
  </si>
  <si>
    <t>中山大学附属第一医院“吴华林-资助贫困儿童”
执行情况报告</t>
  </si>
  <si>
    <t>吴华林捐赠明细表</t>
  </si>
  <si>
    <t>吴华林-资助贫困儿童</t>
  </si>
  <si>
    <t>11月16-18日住院按金收入-周润鹏吴华林基金医疗款</t>
  </si>
  <si>
    <t>20140126</t>
  </si>
  <si>
    <t>1月18-20日住院按金收入-姚炜权报吴华林基金医疗款</t>
  </si>
  <si>
    <t>20140219</t>
  </si>
  <si>
    <t>记账-0605</t>
  </si>
  <si>
    <t>2月14日住院按金收入-何子欣“吴华林基金”医疗款</t>
  </si>
  <si>
    <t>用于资助贫困儿童的治疗</t>
  </si>
  <si>
    <t>20140220</t>
  </si>
  <si>
    <t>记账-0661</t>
  </si>
  <si>
    <t>2月15-17日住院按金收入-魏程“吴华林基金”医疗款</t>
  </si>
  <si>
    <t>2014年1月-12月</t>
  </si>
  <si>
    <t>20140327</t>
  </si>
  <si>
    <t>记账-1469</t>
  </si>
  <si>
    <t>3月22-24日住院按金收入-杨昊爱济童心医疗款</t>
  </si>
  <si>
    <t>2015年2-8月</t>
  </si>
  <si>
    <t>20140731</t>
  </si>
  <si>
    <t>记账-1704</t>
  </si>
  <si>
    <t>7月31日住院按金收入-邱益苑报吴华林医疗款</t>
  </si>
  <si>
    <t>20141127</t>
  </si>
  <si>
    <t>记账-1376</t>
  </si>
  <si>
    <t>11月25日住院按金收入</t>
  </si>
  <si>
    <t>20141213</t>
  </si>
  <si>
    <t>记账-0652</t>
  </si>
  <si>
    <t>12月9日住院按金收入-吴若优报吴华林基金</t>
  </si>
  <si>
    <t>20150204</t>
  </si>
  <si>
    <t>记账-0133</t>
  </si>
  <si>
    <t>2月1-2日住院按金收入-黄祺吴华林医疗款</t>
  </si>
  <si>
    <t>20150415</t>
  </si>
  <si>
    <t>记账-0570</t>
  </si>
  <si>
    <t>4月11-13日住院按金收入-陈子珊吴华林医疗款</t>
  </si>
  <si>
    <t>20150423</t>
  </si>
  <si>
    <t>记账-0978</t>
  </si>
  <si>
    <t>4月18-20日住院按金收入-刘晓华吴华林基金医疗款</t>
  </si>
  <si>
    <t>20150625</t>
  </si>
  <si>
    <t>记账-1392</t>
  </si>
  <si>
    <t>6月20-23日住院按金收入-李小莉吴华林基金医疗款</t>
  </si>
  <si>
    <t>20150817</t>
  </si>
  <si>
    <t>记账-0769</t>
  </si>
  <si>
    <t>8月11日住院按金收入</t>
  </si>
  <si>
    <t>20171016</t>
  </si>
  <si>
    <t>记账-0392</t>
  </si>
  <si>
    <t>10月1-10日住院按金收入-邱智恒“爱济童心”医疗款</t>
  </si>
  <si>
    <t>中山大学附属第一医院“曾宪梓科研专项基金”
执行情况报告</t>
  </si>
  <si>
    <t>胃肠外科一科报科研业务费（捐赠）</t>
  </si>
  <si>
    <t>“曾宪梓科研专项基金”2022年1-9月执行情况附录</t>
  </si>
  <si>
    <t>记-2980</t>
  </si>
  <si>
    <t>记-0034</t>
  </si>
  <si>
    <t>记-0109</t>
  </si>
  <si>
    <t>记-0431</t>
  </si>
  <si>
    <t>记-0619</t>
  </si>
  <si>
    <t>记-1750</t>
  </si>
  <si>
    <t xml:space="preserve"> </t>
  </si>
  <si>
    <t>本年累计</t>
  </si>
  <si>
    <t>“曾宪梓科研专项基金”2023年1-7月执行情况附录</t>
  </si>
  <si>
    <t>记-3383</t>
  </si>
  <si>
    <t>中山大学附属第一医院“中山一院特需医疗中心学科建设和人才培养”
执行情况报告</t>
  </si>
  <si>
    <t>中山一院特需医疗中心学科建设和人才培养</t>
  </si>
  <si>
    <r>
      <rPr>
        <sz val="10"/>
        <color indexed="8"/>
        <rFont val="Dialog"/>
        <charset val="134"/>
      </rPr>
      <t>2014</t>
    </r>
    <r>
      <rPr>
        <sz val="10"/>
        <color indexed="8"/>
        <rFont val="宋体"/>
        <charset val="134"/>
      </rPr>
      <t>年</t>
    </r>
    <r>
      <rPr>
        <sz val="10"/>
        <color indexed="8"/>
        <rFont val="Dialog"/>
        <charset val="134"/>
      </rPr>
      <t>10</t>
    </r>
    <r>
      <rPr>
        <sz val="10"/>
        <color indexed="8"/>
        <rFont val="宋体"/>
        <charset val="134"/>
      </rPr>
      <t>月</t>
    </r>
    <r>
      <rPr>
        <sz val="10"/>
        <color indexed="8"/>
        <rFont val="Dialog"/>
        <charset val="134"/>
      </rPr>
      <t>-2018</t>
    </r>
    <r>
      <rPr>
        <sz val="10"/>
        <color indexed="8"/>
        <rFont val="宋体"/>
        <charset val="134"/>
      </rPr>
      <t>年</t>
    </r>
    <r>
      <rPr>
        <sz val="10"/>
        <color indexed="8"/>
        <rFont val="Dialog"/>
        <charset val="134"/>
      </rPr>
      <t>Q046</t>
    </r>
    <r>
      <rPr>
        <sz val="10"/>
        <color indexed="8"/>
        <rFont val="宋体"/>
        <charset val="134"/>
      </rPr>
      <t>明细</t>
    </r>
  </si>
  <si>
    <t>2015-04-22</t>
  </si>
  <si>
    <t>912</t>
  </si>
  <si>
    <t>特需医疗中心报何文等4人北京学术交流费</t>
  </si>
  <si>
    <t>2015-07-27</t>
  </si>
  <si>
    <t>1542</t>
  </si>
  <si>
    <t>特需医疗中心报报何文等8人深圳学术交流费</t>
  </si>
  <si>
    <t>平安健康保险股份有限公司税费</t>
  </si>
  <si>
    <t>2015-09-18</t>
  </si>
  <si>
    <t>818</t>
  </si>
  <si>
    <t>特需医疗中心报报许玲秀等3人培训费</t>
  </si>
  <si>
    <t>2015年-2018年</t>
  </si>
  <si>
    <t>学术交流、宣传费用等</t>
  </si>
  <si>
    <t>2015-10-28</t>
  </si>
  <si>
    <t>1200</t>
  </si>
  <si>
    <t>特需医疗中心报报何文学术交流费</t>
  </si>
  <si>
    <t>特需医疗中心报员工大会海报制作费</t>
  </si>
  <si>
    <t>2016-04-13</t>
  </si>
  <si>
    <t>653</t>
  </si>
  <si>
    <t>特需医疗中心报报陈妙虹培训费</t>
  </si>
  <si>
    <t>陈妙虹广州培训费</t>
  </si>
  <si>
    <t>2016-04-26</t>
  </si>
  <si>
    <t>1420</t>
  </si>
  <si>
    <t>特需医疗中心报报刘玉洁培训费</t>
  </si>
  <si>
    <t>资料费</t>
  </si>
  <si>
    <t>2017-05-24</t>
  </si>
  <si>
    <t>1484</t>
  </si>
  <si>
    <t>特需医疗中心报报会议费</t>
  </si>
  <si>
    <t>专家评审费</t>
  </si>
  <si>
    <t>2018-03-27</t>
  </si>
  <si>
    <t>1627</t>
  </si>
  <si>
    <t>特需医疗中心报海报及名片制作费</t>
  </si>
  <si>
    <t>2018-06-29</t>
  </si>
  <si>
    <t>2192</t>
  </si>
  <si>
    <t>特诊报制作英语沙龙海报费用（捐赠）</t>
  </si>
  <si>
    <t>陈妙虹佛山培训费</t>
  </si>
  <si>
    <t>2018-08-16</t>
  </si>
  <si>
    <t>1172</t>
  </si>
  <si>
    <t>特需医疗中心报资料费</t>
  </si>
  <si>
    <t>2018-11-13</t>
  </si>
  <si>
    <t>1072</t>
  </si>
  <si>
    <t>特需与健管中心办公室黄婉霄报证书、海报制作费</t>
  </si>
  <si>
    <t/>
  </si>
  <si>
    <t>中山大学附属第一医院“广发基金国际交流与人才培养项目”
执行情况报告</t>
  </si>
  <si>
    <t>广发基金国际交流与人才培养项目支出明细（Q070，序号26）</t>
  </si>
  <si>
    <t>广发基金国际交流与人才培养项目</t>
  </si>
  <si>
    <t>科室</t>
  </si>
  <si>
    <t>人员</t>
  </si>
  <si>
    <t>事项</t>
  </si>
  <si>
    <t>2015.10.21</t>
  </si>
  <si>
    <t>肾内科</t>
  </si>
  <si>
    <t>阳晓</t>
  </si>
  <si>
    <t>报美国学术交流费（临床科室负责人出国计划）</t>
  </si>
  <si>
    <t>外科实验室</t>
  </si>
  <si>
    <t>李雯</t>
  </si>
  <si>
    <t>2016.03.02</t>
  </si>
  <si>
    <t>耳鼻喉科</t>
  </si>
  <si>
    <t>史剑波</t>
  </si>
  <si>
    <t>肾内科阳晓报美国学术交流费（临床科室负责人出国计划）</t>
  </si>
  <si>
    <t>2016.04.13</t>
  </si>
  <si>
    <t>儿科</t>
  </si>
  <si>
    <t>蒋小云</t>
  </si>
  <si>
    <t>报澳大利亚学术交流费（临床科室负责人出国计划）</t>
  </si>
  <si>
    <t>外科实验室李雯报美国学术交流费（临床科室负责人出国计划）</t>
  </si>
  <si>
    <t>2016.5.31</t>
  </si>
  <si>
    <t>皮肤科</t>
  </si>
  <si>
    <t>章星琪</t>
  </si>
  <si>
    <t>报温哥华学术交流费（临床科室负责人出国计划）</t>
  </si>
  <si>
    <t>耳鼻喉科史剑波报美国学术交流费（临床科室负责人出国计划）</t>
  </si>
  <si>
    <t>2017.2.9</t>
  </si>
  <si>
    <t>急诊科</t>
  </si>
  <si>
    <t>廖晓星</t>
  </si>
  <si>
    <t>儿科蒋小云报澳大利亚学术交流费（临床科室负责人出国计划）</t>
  </si>
  <si>
    <t>2017.3.3</t>
  </si>
  <si>
    <t>内分泌</t>
  </si>
  <si>
    <t>李延兵</t>
  </si>
  <si>
    <t>皮肤科章星琪报温哥华学术交流费（临床科室负责人出国计划）</t>
  </si>
  <si>
    <t>急诊科廖晓星报美国学术交流费（临床科室负责人出国计划）</t>
  </si>
  <si>
    <t>内分泌李延兵报美国学术交流费（临床科室负责人出国计划）</t>
  </si>
  <si>
    <t>中山大学附属第一医院“大药房2015年捐款-设备”
执行情况报告</t>
  </si>
  <si>
    <t>大药房2015年捐款-设备</t>
  </si>
  <si>
    <t>医工部报低温手术系统设备采购项目款（F3789）</t>
  </si>
  <si>
    <t>中山大学附属第一医院“曾宪梓临床医学出国交流基金项目”
执行情况报告</t>
  </si>
  <si>
    <t>曾宪梓临床医学出国交流基金项目</t>
  </si>
  <si>
    <t>“曾宪梓临床医学出国交流基金项目”执行情况附录</t>
  </si>
  <si>
    <t>2019年</t>
  </si>
  <si>
    <t>会计科目名称</t>
  </si>
  <si>
    <t>59010599\其他费用\其他\其他</t>
  </si>
  <si>
    <t>记账-1463</t>
  </si>
  <si>
    <t>“曾宪梓临床医学出国交流基金项目”资助吴林珠出国学习（2周）</t>
  </si>
  <si>
    <t>在5月工资发放的赴伯明翰大学培训人员一次性补贴</t>
  </si>
  <si>
    <t>“曾宪梓临床医学出国交流基金项目”资李绮薇出国学习（2周）</t>
  </si>
  <si>
    <t>人资产发放的赴伯明翰大学全科医学项目培训人员（刘丽娟）一次性补贴</t>
  </si>
  <si>
    <t>“曾宪梓临床医学出国交流基金项目”资助黄诗欣出国学习（2周）</t>
  </si>
  <si>
    <t>在5月工资发放伯明翰大学培训人员一次性补贴</t>
  </si>
  <si>
    <t>“曾宪梓临床医学出国交流基金项目”资助王海英出国学习（2周）</t>
  </si>
  <si>
    <t>赴伯明翰培训人员3月发放11人17天人员费用</t>
  </si>
  <si>
    <t>记账-2122</t>
  </si>
  <si>
    <t>“曾宪梓临床医学出国交流基金项目”资助毛志钢出国学习一次性补贴</t>
  </si>
  <si>
    <t>教育处报举办医学英文口译培训班项目费用</t>
  </si>
  <si>
    <t>“曾宪梓临床医学出国交流基金项目”资助胡丽茎出国学习（2周）</t>
  </si>
  <si>
    <t>2018年9-11月</t>
  </si>
  <si>
    <t>杨东杰等人短期出国学习费用</t>
  </si>
  <si>
    <t>“曾宪梓临床医学出国交流基金项目”资助陈玉英出国学习（2周）</t>
  </si>
  <si>
    <t>郑灿镔、李淑娟、王斯文等人出国学习费用</t>
  </si>
  <si>
    <t>记账-2470</t>
  </si>
  <si>
    <t>“曾宪梓临床医学出国交流基金项目”资助张亚东出国学习一次性补贴</t>
  </si>
  <si>
    <t>李淑娟、王斯文出国学习费用</t>
  </si>
  <si>
    <t>石祖江2023年粤港放射技师交流计划香港学术交流费</t>
  </si>
  <si>
    <t>记账-1079</t>
  </si>
  <si>
    <t>人资处发英国伯明翰进修人员刘丽娟一次性补贴</t>
  </si>
  <si>
    <t>记账-2599</t>
  </si>
  <si>
    <t>“曾宪梓临床医学出国交流基金项目”资助陈淑英赴英国伯明翰大学培训一次性补贴费用</t>
  </si>
  <si>
    <t>“曾宪梓临床医学出国交流基金项目”资助苏畅赴英国伯明翰大学培训一次性补贴费用</t>
  </si>
  <si>
    <t>“曾宪梓临床医学出国交流基金项目”资助李锡娟赴英国伯明翰大学培训一次性补贴费用</t>
  </si>
  <si>
    <t>“曾宪梓临床医学出国交流基金项目”资助张宁赴英国伯明翰大学培训一次性补贴费用</t>
  </si>
  <si>
    <t>“曾宪梓临床医学出国交流基金项目”资助唐皓赴英国伯明翰大学培训一次性补贴费用</t>
  </si>
  <si>
    <t>“曾宪梓临床医学出国交流基金项目”资助李强赴英国伯明翰大学培训一次性补贴费用</t>
  </si>
  <si>
    <t>伯明翰大学全科医学项目培训明细</t>
  </si>
  <si>
    <t>“曾宪梓临床医学出国交流基金项目”资助元刚赴英国伯明翰大学培训一次性补贴费用</t>
  </si>
  <si>
    <t>性质</t>
  </si>
  <si>
    <t>人员补贴</t>
  </si>
  <si>
    <t>培训费用</t>
  </si>
  <si>
    <t>“曾宪梓临床医学出国交流基金项目”资助杨达雅赴英国伯明翰大学培训一次性补贴费用</t>
  </si>
  <si>
    <t>陈崴</t>
  </si>
  <si>
    <t>管理人员</t>
  </si>
  <si>
    <t>“曾宪梓临床医学出国交流基金项目”资助陈海天赴英国伯明翰大学培训一次性补贴费用</t>
  </si>
  <si>
    <t>唐丽娜</t>
  </si>
  <si>
    <t>“曾宪梓临床医学出国交流基金项目”资助李海赴英国伯明翰大学培训一次性补贴费用</t>
  </si>
  <si>
    <t>唐皓</t>
  </si>
  <si>
    <t>临床培训导师</t>
  </si>
  <si>
    <t>记账-1013</t>
  </si>
  <si>
    <t>人事处发杨世斌赴美国短期进修一次性补贴</t>
  </si>
  <si>
    <t>李易娟</t>
  </si>
  <si>
    <t>11</t>
  </si>
  <si>
    <t>记账-0627</t>
  </si>
  <si>
    <t>陈海天</t>
  </si>
  <si>
    <t>30</t>
  </si>
  <si>
    <t>记账-2692</t>
  </si>
  <si>
    <t>陈创奇出国进修</t>
  </si>
  <si>
    <t>元刚</t>
  </si>
  <si>
    <t>廖松洁出国进修</t>
  </si>
  <si>
    <t>张宁</t>
  </si>
  <si>
    <t>姚书忠出国进修</t>
  </si>
  <si>
    <t>苏畅</t>
  </si>
  <si>
    <t>张宁出国进修</t>
  </si>
  <si>
    <t>李海</t>
  </si>
  <si>
    <t>雷文斌出国进修</t>
  </si>
  <si>
    <t>李强</t>
  </si>
  <si>
    <t>2019年1-12月“美国西南医学中心”项目资助出国经费王斯文</t>
  </si>
  <si>
    <t>杨达雅</t>
  </si>
  <si>
    <t>2019年1-12月“美国西南医学中心”项目资助出国经费郑灿斌</t>
  </si>
  <si>
    <t>刘丽娟</t>
  </si>
  <si>
    <t>2019年1-12月“美国西南医学中心”项目资助出国经费李淑娟</t>
  </si>
  <si>
    <t>小计</t>
  </si>
  <si>
    <t>2019年1-5月“美国西南医学中心”项目资助出国经费陈枫虹</t>
  </si>
  <si>
    <t>杨东杰</t>
  </si>
  <si>
    <t>短期出国学习新技术</t>
  </si>
  <si>
    <t>20180918-20181215</t>
  </si>
  <si>
    <t>2019年1月发放，所属期间为2018年9月至11月等</t>
  </si>
  <si>
    <t>何瑾云</t>
  </si>
  <si>
    <t>司徒妙琼</t>
  </si>
  <si>
    <t>陈利芬</t>
  </si>
  <si>
    <t>李智英</t>
  </si>
  <si>
    <t>朱颖</t>
  </si>
  <si>
    <t>黄燕梅</t>
  </si>
  <si>
    <t>徐朝艳</t>
  </si>
  <si>
    <t>中山大学附属第一医院“深圳维世达胜凯医疗有限公司人才培养项目”捐赠
执行情况报告</t>
  </si>
  <si>
    <t>深圳维世达胜凯医疗有限公司人才培养项目</t>
  </si>
  <si>
    <t>人才培养费用</t>
  </si>
  <si>
    <t>2023年1-9月</t>
  </si>
  <si>
    <t>2022年“深圳维世达胜凯医疗有限公司人才培养项目”支出附录</t>
  </si>
  <si>
    <t>记-2975</t>
  </si>
  <si>
    <t>“深圳维世达人才培养”项目资助邱云出国进修2022-10</t>
  </si>
  <si>
    <t>记-3299</t>
  </si>
  <si>
    <t>“深圳维世达人才培养”项目资助邱云出国进修2022-11</t>
  </si>
  <si>
    <t>记-3280</t>
  </si>
  <si>
    <t>“深圳维世达人才培养”项目资助邱云出国进修2022-12</t>
  </si>
  <si>
    <t>2023年“深圳维世达胜凯医疗有限公司人才培养项目”支出附录</t>
  </si>
  <si>
    <t>记-2470</t>
  </si>
  <si>
    <t>“深圳维世达人才培养”项目资助邱云出国进修2023-1</t>
  </si>
  <si>
    <t>“深圳维世达人才培养”项目资助邱云出国进修2023-2</t>
  </si>
  <si>
    <t>记-3476</t>
  </si>
  <si>
    <t>“深圳维世达人才培养”项目资助邱云出国进修2023-3</t>
  </si>
  <si>
    <t>记-2838</t>
  </si>
  <si>
    <t>“深圳维世达人才培养”项目资助邱云出国进修2023-4</t>
  </si>
  <si>
    <t>记-2739</t>
  </si>
  <si>
    <t>“深圳维世达人才培养”项目资助邱云出国进修2023-5</t>
  </si>
  <si>
    <t>记-3717</t>
  </si>
  <si>
    <t>“深圳维世达人才培养”项目资助邱云出国进修2023-6</t>
  </si>
  <si>
    <t>记-3247</t>
  </si>
  <si>
    <t>“深圳维世达人才培养”项目资助邱云出国进修2023-7</t>
  </si>
  <si>
    <t>“深圳维世达人才培养”项目资助邱云出国进修2023-8</t>
  </si>
  <si>
    <t>“深圳维世达人才培养”项目资助邱云出国进修2023-9</t>
  </si>
  <si>
    <t>中山大学附属第一医院“易方达教育基金会管理人员培训项目（优秀青年人才外出进修项目）”
执行情况报告</t>
  </si>
  <si>
    <t>易方达教育基金会管理人员培训项目（优秀青年人才外出进修项目）</t>
  </si>
  <si>
    <t>中山大学附属第一医院“澳门基金会柯麟奖”
执行情况报告</t>
  </si>
  <si>
    <t>澳门基金会柯麟奖</t>
  </si>
  <si>
    <t>2017年度柯麟年度人物奖金</t>
  </si>
  <si>
    <t>澳门基金会利息</t>
  </si>
  <si>
    <t>发放林嗣雄2017年度柯麟年度人物奖金</t>
  </si>
  <si>
    <t>2018年柯麟年度人物奖</t>
  </si>
  <si>
    <t>供应科报人资处申请采购15枚金牌及相关模具50%预付款</t>
  </si>
  <si>
    <t>供应科报人资处采购15枚金牌及相关模具</t>
  </si>
  <si>
    <t>2019年柯麟年度人物奖</t>
  </si>
  <si>
    <t>2020年柯麟年度人物奖</t>
  </si>
  <si>
    <t>柯麟奖金币采购费</t>
  </si>
  <si>
    <t>2021年柯麟年度人物奖</t>
  </si>
  <si>
    <t>柯麟奖</t>
  </si>
  <si>
    <t>2017年度柯麟奖金（2018年发放）</t>
  </si>
  <si>
    <t>工号</t>
  </si>
  <si>
    <t>姓名</t>
  </si>
  <si>
    <t>奖金（税后）</t>
  </si>
  <si>
    <t>罗俊航</t>
  </si>
  <si>
    <t>陈娟</t>
  </si>
  <si>
    <t>成守珍</t>
  </si>
  <si>
    <t>林嗣雄</t>
  </si>
  <si>
    <t>李翔</t>
  </si>
  <si>
    <t>税补</t>
  </si>
  <si>
    <t>中山大学附属第一医院“刘銮雄医学综合大楼”
执行情况报告</t>
  </si>
  <si>
    <t>刘銮雄医学综合大楼</t>
  </si>
  <si>
    <t>2017-2020年“刘銮雄医学综合大楼”支出附录</t>
  </si>
  <si>
    <t>2021年“刘銮雄医学综合大楼”支出附录</t>
  </si>
  <si>
    <t>2022年1-9月“刘銮雄医学综合大楼”支出附录</t>
  </si>
  <si>
    <t>2023年1-12月“刘銮雄医学综合大楼”支出附录</t>
  </si>
  <si>
    <t>2024年1-9月“刘銮雄医学综合大楼”支出附录</t>
  </si>
  <si>
    <t>刘銮雄医学综合大楼支出</t>
  </si>
  <si>
    <t>2017年</t>
  </si>
  <si>
    <t>医院综合楼</t>
  </si>
  <si>
    <t>2017-5-901#、907#、909</t>
  </si>
  <si>
    <t>2018年</t>
  </si>
  <si>
    <t>医学综合楼</t>
  </si>
  <si>
    <t>2017-8-#1299</t>
  </si>
  <si>
    <t>记-0026</t>
  </si>
  <si>
    <t>重点基建办报医学综合楼工程施工图审查费第1笔款项（F1803）</t>
  </si>
  <si>
    <t>记-2279</t>
  </si>
  <si>
    <t>重点基建办报医学综合楼工程施工总承包（一期工程）项目第18期款项（F2001）</t>
  </si>
  <si>
    <t>记-0171</t>
  </si>
  <si>
    <t>重点基建办报医学综合楼工程第三方检测（材料设备检测）服务项目第9期款（F2228）</t>
  </si>
  <si>
    <t>记-0524</t>
  </si>
  <si>
    <t>重点基建办报医学综合楼工程施工总承包（一期工程）项目第40期款项（F2001、F3399、F4016）（捐赠）</t>
  </si>
  <si>
    <t>图纸复印费</t>
  </si>
  <si>
    <t>2018-4-892#</t>
  </si>
  <si>
    <t>记-0059</t>
  </si>
  <si>
    <t>重点基建办报医学综合楼项目周边管线迁移应急项目第2笔款项（F2281）</t>
  </si>
  <si>
    <t>记-0885</t>
  </si>
  <si>
    <t>总务科报医学综合楼气动物流系统款项第1期款（F3187）</t>
  </si>
  <si>
    <t>记-0172</t>
  </si>
  <si>
    <t>重点基建办报医学综合楼工程第三方检测（材料设备检测）服务项目第8期款（F2228）</t>
  </si>
  <si>
    <t>记-1438</t>
  </si>
  <si>
    <t>基建科报医学综合楼智能化工程施工专业承包第13期款项（F3446）（捐赠）</t>
  </si>
  <si>
    <t>2020年</t>
  </si>
  <si>
    <t>打印装订费</t>
  </si>
  <si>
    <t>2018-5-841#</t>
  </si>
  <si>
    <t>记-0864</t>
  </si>
  <si>
    <t>重点基建办报医学综合楼工程第三方检测（材料设备检测）服务项目第4期款（F2228）</t>
  </si>
  <si>
    <t>记-1437</t>
  </si>
  <si>
    <t>重点基建办报医学综合楼工程项目施工监理费（F1588）</t>
  </si>
  <si>
    <t>记-0742</t>
  </si>
  <si>
    <t>重点基建办报医学综合楼工程施工总承包（一期工程）项目第29期款项（F2001）</t>
  </si>
  <si>
    <t>记-1440</t>
  </si>
  <si>
    <t>基建科报医学综合楼项目高低压配电工程施工专业承包第4期款项（F3310）（捐赠）</t>
  </si>
  <si>
    <t>资料打印费</t>
  </si>
  <si>
    <t>2018-8-739#</t>
  </si>
  <si>
    <t>记-1394</t>
  </si>
  <si>
    <t>重点基建办报医学综合楼项目智能化设计全过程咨询顾问服务费（F2406）</t>
  </si>
  <si>
    <t>重点基建办报医学综合楼外电工程设计第2期款项（F2570）</t>
  </si>
  <si>
    <t>记-1407</t>
  </si>
  <si>
    <t>重点基建办报医学综合楼工程施工总承包（一期工程）项目第30期款项（F2001）</t>
  </si>
  <si>
    <t>记-1677</t>
  </si>
  <si>
    <t>重点基建办报医学综合楼工程施工总承包（一期工程）项目第41期款项（F2001、F3399、F4016）（捐赠）</t>
  </si>
  <si>
    <t>综合楼前期工程款</t>
  </si>
  <si>
    <t>2018-11-2364#请款，2019-3-500#冲账。</t>
  </si>
  <si>
    <t>记-0681</t>
  </si>
  <si>
    <t>重点基建办报医学综合楼工程基坑监测技术服务项目第2期款（F2163）</t>
  </si>
  <si>
    <t>记-0319</t>
  </si>
  <si>
    <t>重点基建办报医学综合楼工程中央空调冷源设备采购及安装费用第一期款（F3324）</t>
  </si>
  <si>
    <t>记-0903</t>
  </si>
  <si>
    <t>基建科报医学综合楼工程第三方检测（材料设备检测）服务项目第10期款（F22210）</t>
  </si>
  <si>
    <t>记-0152</t>
  </si>
  <si>
    <t>基建科报医学综合楼工程第三方检测（材料设备检测）服务项目第16期款（F2228）</t>
  </si>
  <si>
    <t>2018-11-2410#</t>
  </si>
  <si>
    <t>记-0131</t>
  </si>
  <si>
    <t>重点基建办报快递服务费</t>
  </si>
  <si>
    <t>记-0503</t>
  </si>
  <si>
    <t>重点基建办报医学综合楼工程施工总承包（一期工程）项目第24期款项（F2001）（捐赠）</t>
  </si>
  <si>
    <t>基建科报医学综合楼工程第三方检测（材料设备检测）服务项目第11期款（F22211）</t>
  </si>
  <si>
    <t>记-2155</t>
  </si>
  <si>
    <t>重点基建办报医学综合楼工程施工总承包（一期工程）项目第42期款项（F2001、F3399、F4016）（捐赠）</t>
  </si>
  <si>
    <t>数字证书</t>
  </si>
  <si>
    <t>2018-12-1474#</t>
  </si>
  <si>
    <t>记-0313</t>
  </si>
  <si>
    <t>重点基建办报医学综合楼工程白蚁防治服务费第1笔款项（F2608）</t>
  </si>
  <si>
    <t>记-0513</t>
  </si>
  <si>
    <t>重点基建办报医学综合楼医疗配套及专业配套等项目造价咨询服务费第1笔款（F2932）</t>
  </si>
  <si>
    <t>记-0998</t>
  </si>
  <si>
    <t>总务科报医学综合楼医用气体系统设备设施采购安装项目第二期款（F3092）</t>
  </si>
  <si>
    <t>记-0369</t>
  </si>
  <si>
    <t>基建科报医学综合楼十六层儿科骨髓移植病区单人百级层流仓采购项目第2期款项（F4106）</t>
  </si>
  <si>
    <t>重点基建办公室报医学综合楼项目放线测量记录册费用</t>
  </si>
  <si>
    <r>
      <rPr>
        <sz val="11"/>
        <rFont val="宋体"/>
        <charset val="134"/>
      </rPr>
      <t>2</t>
    </r>
    <r>
      <rPr>
        <sz val="11"/>
        <rFont val="宋体"/>
        <charset val="134"/>
      </rPr>
      <t>019-6</t>
    </r>
    <r>
      <rPr>
        <sz val="11"/>
        <rFont val="宋体"/>
        <charset val="134"/>
      </rPr>
      <t>-0334</t>
    </r>
    <r>
      <rPr>
        <sz val="11"/>
        <rFont val="宋体"/>
        <charset val="134"/>
      </rPr>
      <t>#</t>
    </r>
  </si>
  <si>
    <t>记-0621</t>
  </si>
  <si>
    <t>重点基建办报医学综合楼工程施工总承包第8期款（F2001）</t>
  </si>
  <si>
    <t>记-2989</t>
  </si>
  <si>
    <t>重点基建办报医学综合楼工程施工总承包（一期工程）项目第25期款项（F2001）</t>
  </si>
  <si>
    <t>记-1187</t>
  </si>
  <si>
    <t>基建科报医学综合楼工程第三方检测（材料设备检测）服务项目第12期款（F2228）</t>
  </si>
  <si>
    <t>记-1959</t>
  </si>
  <si>
    <t>基建科报医学综合楼智能化工程施工专业承包第14期款项（F3446）（捐赠）</t>
  </si>
  <si>
    <t>重点基建办公室报建设用地规划条件相关图纸复印、扫描费用</t>
  </si>
  <si>
    <r>
      <rPr>
        <sz val="11"/>
        <rFont val="宋体"/>
        <charset val="134"/>
      </rPr>
      <t>2</t>
    </r>
    <r>
      <rPr>
        <sz val="11"/>
        <rFont val="宋体"/>
        <charset val="134"/>
      </rPr>
      <t>019-6</t>
    </r>
    <r>
      <rPr>
        <sz val="11"/>
        <rFont val="宋体"/>
        <charset val="134"/>
      </rPr>
      <t>-0335</t>
    </r>
    <r>
      <rPr>
        <sz val="11"/>
        <rFont val="宋体"/>
        <charset val="134"/>
      </rPr>
      <t>#</t>
    </r>
  </si>
  <si>
    <t>记-1278</t>
  </si>
  <si>
    <t>重点基建办报医学综合楼工程第三方检测（材料设备检测）服务项目第5期款（F2228）</t>
  </si>
  <si>
    <t>重点基建办报医学综合楼工程施工总承包（一期工程）项目第26期款项（F2001）</t>
  </si>
  <si>
    <t>记-1188</t>
  </si>
  <si>
    <t>重点基建办报医学综合楼医疗配套及专业配套等项目造价咨询服务费第2笔款（F2932）</t>
  </si>
  <si>
    <t>记-2769</t>
  </si>
  <si>
    <t>基建科报医学综合楼南侧、西侧局部开挖基坑监测服务第1期款（F4077）</t>
  </si>
  <si>
    <t>重点班报医学综合楼工程项目坑支护设计方案（一期）专家评审费用</t>
  </si>
  <si>
    <r>
      <rPr>
        <sz val="11"/>
        <rFont val="宋体"/>
        <charset val="134"/>
      </rPr>
      <t>2</t>
    </r>
    <r>
      <rPr>
        <sz val="11"/>
        <rFont val="宋体"/>
        <charset val="134"/>
      </rPr>
      <t>019-6</t>
    </r>
    <r>
      <rPr>
        <sz val="11"/>
        <rFont val="宋体"/>
        <charset val="134"/>
      </rPr>
      <t>-0708</t>
    </r>
    <r>
      <rPr>
        <sz val="11"/>
        <rFont val="宋体"/>
        <charset val="134"/>
      </rPr>
      <t>#</t>
    </r>
  </si>
  <si>
    <t>重点基建办报医学综合楼外电工程设计第1期款项（F2570）</t>
  </si>
  <si>
    <t>记-0275</t>
  </si>
  <si>
    <t>基建科报医学综合楼项目建设工程勘察设计费第13笔款（F1398)</t>
  </si>
  <si>
    <t>记-1449</t>
  </si>
  <si>
    <t>总务科报医学综合楼气动物流系统款项第2期款（F3187）</t>
  </si>
  <si>
    <t>记-0184</t>
  </si>
  <si>
    <t>基建科报医学综合楼地下室放射防护与热室洁净专项工程第4笔款（F3838）（捐赠）</t>
  </si>
  <si>
    <t>重点办报医学综合楼缴纳广州市城市基础设施配套费</t>
  </si>
  <si>
    <r>
      <rPr>
        <sz val="11"/>
        <rFont val="宋体"/>
        <charset val="134"/>
      </rPr>
      <t>2</t>
    </r>
    <r>
      <rPr>
        <sz val="11"/>
        <rFont val="宋体"/>
        <charset val="134"/>
      </rPr>
      <t>019-7</t>
    </r>
    <r>
      <rPr>
        <sz val="11"/>
        <rFont val="宋体"/>
        <charset val="134"/>
      </rPr>
      <t>-1804</t>
    </r>
    <r>
      <rPr>
        <sz val="11"/>
        <rFont val="宋体"/>
        <charset val="134"/>
      </rPr>
      <t>#</t>
    </r>
  </si>
  <si>
    <t>记-0408</t>
  </si>
  <si>
    <t>重点基建办报医学综合楼项目建设工程勘察设计费第12笔款（F1398)</t>
  </si>
  <si>
    <t>记-1232</t>
  </si>
  <si>
    <t>重点基建办报医学综合楼工程施工总承包（一期工程）项目第27期款项（F2001）</t>
  </si>
  <si>
    <t>记-1453</t>
  </si>
  <si>
    <t>基建科报医学综合楼智能化工程施工专业承包第2期款项（F3446）（捐赠）</t>
  </si>
  <si>
    <t>记-3002</t>
  </si>
  <si>
    <t>基建科报专家咨询费</t>
  </si>
  <si>
    <t>重点办报医学综合楼工程项目基坑支护设计方案（一期二期）专家评审费</t>
  </si>
  <si>
    <r>
      <rPr>
        <sz val="11"/>
        <rFont val="宋体"/>
        <charset val="134"/>
      </rPr>
      <t>2</t>
    </r>
    <r>
      <rPr>
        <sz val="11"/>
        <rFont val="宋体"/>
        <charset val="134"/>
      </rPr>
      <t>019-9</t>
    </r>
    <r>
      <rPr>
        <sz val="11"/>
        <rFont val="宋体"/>
        <charset val="134"/>
      </rPr>
      <t>-1850</t>
    </r>
    <r>
      <rPr>
        <sz val="11"/>
        <rFont val="宋体"/>
        <charset val="134"/>
      </rPr>
      <t>#</t>
    </r>
  </si>
  <si>
    <t>记-1520</t>
  </si>
  <si>
    <t>重点基建办报医学综合楼工程施工总承包（一期工程）第9期款（F2001）</t>
  </si>
  <si>
    <t>记-1254</t>
  </si>
  <si>
    <t>重点基建办报医学综合楼工程项目施工监理费第5期（F1588）</t>
  </si>
  <si>
    <t>记-1943</t>
  </si>
  <si>
    <t>基建科报医学综合楼项目高低压配电工程施工专业承包第1期款项（F3310）（捐赠）</t>
  </si>
  <si>
    <t>记-3428</t>
  </si>
  <si>
    <t>基建科报医学综合楼工程施工总承包（一期工程）、（二期工程）项目第43期款项（F2001、F3399、F4016）（捐赠）</t>
  </si>
  <si>
    <t>重点基建办报医学综合楼项目建设工程勘察设计合同设计费第5笔款（F1398）（使用C1010102经费）</t>
  </si>
  <si>
    <t>2019-10-1674#</t>
  </si>
  <si>
    <t>记-2273</t>
  </si>
  <si>
    <t>重点基建办报医学综合楼工程施工总承包第10期款（F2001）</t>
  </si>
  <si>
    <t>记-2325</t>
  </si>
  <si>
    <t>重点基建办报医学综合楼工程施工总承包（一期工程）项目第28期款项（F2001）</t>
  </si>
  <si>
    <t>记-2500</t>
  </si>
  <si>
    <t>基建科报医学综合楼智能化工程施工专业承包第3期款项（F3446）（捐赠）</t>
  </si>
  <si>
    <t>记-0536</t>
  </si>
  <si>
    <t>基建科报医学综合楼智能化工程施工专业承包第15期款项（F3446）（捐赠）</t>
  </si>
  <si>
    <t>重点基建办报医学综合楼工程施工总承包（一期工程预付款）第1期款</t>
  </si>
  <si>
    <t>2019-11-536#（2020-12-3745#已预付736772.24元）</t>
  </si>
  <si>
    <t>记-2353</t>
  </si>
  <si>
    <t>重点基建办报医学综合楼项目施工监理费用第1期（F1588)</t>
  </si>
  <si>
    <t>记-3225</t>
  </si>
  <si>
    <t>基建科报医学综合楼洁净专业分包工程第1期款项（F3410）（捐赠）</t>
  </si>
  <si>
    <t>记-2502</t>
  </si>
  <si>
    <t>基建科报医学综合楼智能化工程施工专业承包第4期款项（F3446）（捐赠）</t>
  </si>
  <si>
    <t>重点基建办公室报医学综合楼工程放射诊疗项目环境影响评价及职业病危害放射防护预评价服务费用（F1845）</t>
  </si>
  <si>
    <t>2019-11-895#</t>
  </si>
  <si>
    <t>记-1203</t>
  </si>
  <si>
    <t>重点基建办报医学综合楼工程放射诊疗项目环境影响评价及职业病危害放射防护预评价服务第2笔（F1845)</t>
  </si>
  <si>
    <t>记-3278</t>
  </si>
  <si>
    <t>基建科报医学综合楼智能化工程施工专业承包第1期款项（F3446）（捐赠）</t>
  </si>
  <si>
    <t>记-1324</t>
  </si>
  <si>
    <t>基建科报医学综合楼工程第三方检测（材料设备检测）服务项目第13期款（F2228）</t>
  </si>
  <si>
    <t>重点基建办报医学综合楼工程放线控制点测量费用</t>
  </si>
  <si>
    <t>2019-11-2161#</t>
  </si>
  <si>
    <t>重点基建办报医学综合楼工程放射诊疗项目环境影响评价及职业病危害放射防护预评价服务第3笔（F1845)</t>
  </si>
  <si>
    <t>记-1965</t>
  </si>
  <si>
    <t>重点基建办报医学综合楼工程施工总承包（一期工程）项目第31期款项（F2001、F3399）</t>
  </si>
  <si>
    <t>审计办报医学综合楼项目全过程造价咨询服务费（F1808）</t>
  </si>
  <si>
    <t>2019-12-381#</t>
  </si>
  <si>
    <t>记-2438</t>
  </si>
  <si>
    <t>重点基建办报医学综合楼工程施工总承包工程量清单及招标控制价编制造价咨询服务费用第3笔（F1838）</t>
  </si>
  <si>
    <t>记-0548</t>
  </si>
  <si>
    <t>重点基建办报医学综合楼工程项目施工监理费第6期（F1588）</t>
  </si>
  <si>
    <t>重点基建办公室报医学综合楼CA证书购买费用</t>
  </si>
  <si>
    <t>2019-12-563#</t>
  </si>
  <si>
    <t>记-0499</t>
  </si>
  <si>
    <t>重点基建办报医学综合楼工程施工总承包（一期工程）项目第11期款项（F2001）</t>
  </si>
  <si>
    <t>记-1732</t>
  </si>
  <si>
    <t>重点基建办报医学综合楼工程施工总承包（一期工程）项目第32期款项（F2001、F3399）</t>
  </si>
  <si>
    <t>重点基建办公室报医学综合楼工程项目图纸打印费用</t>
  </si>
  <si>
    <t>2019-12-1413#</t>
  </si>
  <si>
    <t>记-1758</t>
  </si>
  <si>
    <t>重点基建办报医学综合楼工程施工图审查费第2笔款项（F1803）</t>
  </si>
  <si>
    <t>记-2357</t>
  </si>
  <si>
    <t>重点基建办报医学综合楼工程中央空调冷源设备采购及安装费用第二期款（F3324）</t>
  </si>
  <si>
    <t>重点基建办公室报医学综合楼材料快递服务费用</t>
  </si>
  <si>
    <t>2019-12-1416#</t>
  </si>
  <si>
    <t>记-0872</t>
  </si>
  <si>
    <t>重点基建办报医学综合楼工程施工总承包（一期工程）项目第12期款项（F2001）</t>
  </si>
  <si>
    <t>记-2979</t>
  </si>
  <si>
    <t>基建科报医学综合楼智能化工程施工专业承包第5期款项（F3446）（捐赠）</t>
  </si>
  <si>
    <t>重点基建办公室报医学综合楼工程施工总承包工程量清单及招标控制价编制造价咨询服务费第1期款</t>
  </si>
  <si>
    <t>2019-12-1934#</t>
  </si>
  <si>
    <t>记-3079</t>
  </si>
  <si>
    <t>基建科报医学综合楼洁净专业分包工程第2期款项（F3410）（捐赠）</t>
  </si>
  <si>
    <t>调整2016年数据中误入部分</t>
  </si>
  <si>
    <t>2016-8-851#  2016-9-1389#、238#、2016-10-1235#  2016-12-41#、2713#、2017-3-1241#</t>
  </si>
  <si>
    <t>记-3566</t>
  </si>
  <si>
    <t>基建科报医学综合楼工程第三方检测（材料设备检测）服务项目第14期款（F2228）</t>
  </si>
  <si>
    <t>重点基建办公室报医学综合楼工程施工总承包工程招标代理费</t>
  </si>
  <si>
    <t>2019-12-2243#</t>
  </si>
  <si>
    <t>记-0386</t>
  </si>
  <si>
    <t>重点基建办报医学综合楼工程施工总承包（一期工程）项目第33期款项（F2001、F3399）</t>
  </si>
  <si>
    <t>重点基建办公室报医学综合楼项目基坑周边房屋鉴定技术服务费（F2055）</t>
  </si>
  <si>
    <t>2019-12-2802#</t>
  </si>
  <si>
    <t>记-0741</t>
  </si>
  <si>
    <t>基建科报医学综合楼智能化工程施工专业承包第6期款项（F3446）（捐赠）</t>
  </si>
  <si>
    <t>重点基建办公室报控制性详细规划调整微交通、微环境及市政等专项设计项目费（F1572）</t>
  </si>
  <si>
    <t>2020-01-1044#</t>
  </si>
  <si>
    <t>记-0748</t>
  </si>
  <si>
    <t>基建科报医学综合楼地下室放射防护与热室洁净专项工程第1笔款（F3838）（捐赠）</t>
  </si>
  <si>
    <t>重点基建办公室报医学综合楼项目第三方检测（一期土壤氡浓度检测）服务费</t>
  </si>
  <si>
    <t>2020-05-202#</t>
  </si>
  <si>
    <t>记-1413</t>
  </si>
  <si>
    <t>基建科报医学综合楼洁净专业分包工程第3期款项（F3410）（捐赠）</t>
  </si>
  <si>
    <t>重点基建办公室报医学综合楼项目第三方检测（材料设备检测）服务项目款项（F2228）</t>
  </si>
  <si>
    <t>2020-11-2296#</t>
  </si>
  <si>
    <t>记-0242</t>
  </si>
  <si>
    <t>基建科报医学综合楼智能化工程施工专业承包第7期款项（F3446）（捐赠）</t>
  </si>
  <si>
    <t>2020-11-2302#</t>
  </si>
  <si>
    <t>记-0246</t>
  </si>
  <si>
    <t>重点基建办报医学综合楼工程施工总承包（一期工程）项目第34期款项（F2001、F3399）</t>
  </si>
  <si>
    <t>2020-11-2303#</t>
  </si>
  <si>
    <t>记-1588</t>
  </si>
  <si>
    <t>基建科报医学综合楼工程基坑监测技术服务项目第3期款（F2163）</t>
  </si>
  <si>
    <t>重点基建办报医学综合楼工程施工总承包（一期工程）项目款项（F2001）</t>
  </si>
  <si>
    <t>2020-11-2349#</t>
  </si>
  <si>
    <t>记-1708</t>
  </si>
  <si>
    <t>基建科报医学综合楼工程基坑监测技术服务项目第4期款（F2163）</t>
  </si>
  <si>
    <t>重点基建办公室报医学综合楼工程（一期）桩基础持力层超前钻探勘察技术项目款项（F2191）</t>
  </si>
  <si>
    <t>2020-12-647#</t>
  </si>
  <si>
    <t>2020-12-3676#</t>
  </si>
  <si>
    <t>记-1591</t>
  </si>
  <si>
    <t>基建科报医学综合楼智能化工程施工专业承包第8期款项（F3446）（捐赠）</t>
  </si>
  <si>
    <t>记-1940</t>
  </si>
  <si>
    <t>总务科报医学综合楼发电项目第1期款（F3326）</t>
  </si>
  <si>
    <t>记-2035</t>
  </si>
  <si>
    <t>重点基建办报医学综合楼工程施工总承包（一期工程）项目第35期款项（F2001、F3399）</t>
  </si>
  <si>
    <t>记-1004</t>
  </si>
  <si>
    <t>基建科陆司宇请款付医学综合楼业扩费用</t>
  </si>
  <si>
    <t>记-1872</t>
  </si>
  <si>
    <t>总务科报医学综合楼发电项目第2期款（F3326）</t>
  </si>
  <si>
    <t>记-2550</t>
  </si>
  <si>
    <t>基建科报医学综合楼智能化工程施工专业承包第11期款项（F3446）（财政）</t>
  </si>
  <si>
    <t>记-2552</t>
  </si>
  <si>
    <t>基建科报医学综合楼十六层儿科骨髓移植病区单人百级层流仓采购项目第1期款项（F4106）</t>
  </si>
  <si>
    <t>记-2554</t>
  </si>
  <si>
    <t>总务科报医学综合楼发电项目第3期款（F3326）</t>
  </si>
  <si>
    <t>记-3883</t>
  </si>
  <si>
    <t>基建科报医学综合楼地下室放射防护与热室洁净专项工程第3笔款（F3838）（捐赠）</t>
  </si>
  <si>
    <t>记-3884</t>
  </si>
  <si>
    <t>重点基建办报医学综合楼工程施工总承包（一期工程）项目第39期款项（F2001、F3399、F4016）</t>
  </si>
  <si>
    <t>记-3887</t>
  </si>
  <si>
    <t>基建科报医学综合楼智能化工程施工专业承包第12期款项（F3446）（捐赠）</t>
  </si>
  <si>
    <t>记-5259</t>
  </si>
  <si>
    <t>基建科报医学综合楼工程第三方检测（材料设备检测）服务项目第15期款（F2228）</t>
  </si>
  <si>
    <t>中山大学附属第一医院“优秀青年人才管理人员培训（原赴境外短期研修方案项目）”
执行情况报告</t>
  </si>
  <si>
    <t>优秀青年人才管理人员培训（原赴境外短期研修方案项目）</t>
  </si>
  <si>
    <t>中山大学附属第一医院“碧桂园人才培养项目”
执行情况报告</t>
  </si>
  <si>
    <t>碧桂园人才培养项目</t>
  </si>
  <si>
    <t>杨达雅、郭隽英、连帆、张焕晓及陈桢5人在海湾医科医科大学（GMU）攻读JMHPE第一年学费</t>
  </si>
  <si>
    <t>杨达雅、郭隽英、连帆、张焕晓及陈桢5人在海湾医科医科大学（GMU）攻读JMHPE第二年学费</t>
  </si>
  <si>
    <t>2022年01月</t>
  </si>
  <si>
    <t>教育处报中山一院-阿联酋海湾医科大学关于“联合培养医学教育硕士课程培训”合作项目2020年入选人员第一学年学费（捐赠）</t>
  </si>
  <si>
    <t>教育处报中山一院-阿联酋海湾医科大学关于“联合培养医学教育硕士课程培训”合作项目学费（捐赠）</t>
  </si>
  <si>
    <t>中山大学附属第一医院“广州市时代地产公益基金会-附属第一医院院长基金”
执行情况报告</t>
  </si>
  <si>
    <t>广州市时代地产公益基金会-附属第一医院院长基金</t>
  </si>
  <si>
    <t>Q113、Q137</t>
  </si>
  <si>
    <t>2018-2020年人才培养、学术交流费用</t>
  </si>
  <si>
    <t>2018年临床博士后等招聘考试考核相关费用</t>
  </si>
  <si>
    <t>2021年1-5月</t>
  </si>
  <si>
    <t>学术交流咨询费</t>
  </si>
  <si>
    <t>专家学术交流费</t>
  </si>
  <si>
    <t>海外优青答辩指导与录音服务费</t>
  </si>
  <si>
    <t>2023年全国博士后创新创业大赛专家预评审费</t>
  </si>
  <si>
    <t>广东特支计划卫生健康委《卫生健康人才)揭榜环节专家预评审费</t>
  </si>
  <si>
    <t>人才相关政策专家讲课费</t>
  </si>
  <si>
    <t>人力资源处报销人才招聘引进服务项目第1期款(捐赠)</t>
  </si>
  <si>
    <t>人力资源处报专家讲课费</t>
  </si>
  <si>
    <t>人力资源处报粤港澳大湾区博士博士后创新创业大赛培训会项目费</t>
  </si>
  <si>
    <t>人力资源处报国家重大人才项目专家辅导及人才考核项目费(捐赠)</t>
  </si>
  <si>
    <t>人力资源处报胡世贤荷兰、瑞典人才交流费</t>
  </si>
  <si>
    <t>高层次人才招聘宣传册费用</t>
  </si>
  <si>
    <t>人力资源处报海外优青项目申报专家辅导费</t>
  </si>
  <si>
    <t>人力资源处报销人才招聘引进服务项目第2期款(捐赠)(F4373)</t>
  </si>
  <si>
    <t>人力资源处报戴绍兰、刘仍允、王彩莲、崔继红出访美国波士顿、纽约进行宣讲及人才交流差旅费</t>
  </si>
  <si>
    <t>人力资源处报海外优青项目及博士后创新创业大赛指导专家评审费</t>
  </si>
  <si>
    <t>海外优青项目专家辅导费</t>
  </si>
  <si>
    <t>人力资源处报人才评议专家评审费</t>
  </si>
  <si>
    <t>人力资源处报第三届全国博士后创新创业大赛总决赛差旅费</t>
  </si>
  <si>
    <t>人力资源处报美国宣讲招聘活动费</t>
  </si>
  <si>
    <t>截至2018年12月31日</t>
  </si>
  <si>
    <t>出国人员</t>
  </si>
  <si>
    <t>出国期限</t>
  </si>
  <si>
    <t>2018年薪酬成本（含公积金）</t>
  </si>
  <si>
    <t>2018单位社保</t>
  </si>
  <si>
    <t>2017年资助经费</t>
  </si>
  <si>
    <t>2017单位社保</t>
  </si>
  <si>
    <t>2016年资助经费</t>
  </si>
  <si>
    <t>2016单位社保</t>
  </si>
  <si>
    <t>陈子怡</t>
  </si>
  <si>
    <t>2018.11-2019.09</t>
  </si>
  <si>
    <t>苏磊</t>
  </si>
  <si>
    <t>2018.06-2019.05</t>
  </si>
  <si>
    <t>Ronald</t>
  </si>
  <si>
    <t>2018.03-2018.12</t>
  </si>
  <si>
    <t>注：上表由人事提供</t>
  </si>
  <si>
    <t>2019年出国人员资助经费</t>
  </si>
  <si>
    <t>资助经费</t>
  </si>
  <si>
    <t>“广州市时代地产公益基金会-附属第一医院院长基金”2019年执行情况附录</t>
  </si>
  <si>
    <t>“广州市时代地产公益基金会-附属第一医院院长基金”2020年执行情况附录</t>
  </si>
  <si>
    <t>项目辅助核算名称</t>
  </si>
  <si>
    <t>人力资源处报青年人才引进工作费用（捐赠）</t>
  </si>
  <si>
    <t>记账-1919</t>
  </si>
  <si>
    <t>院长基金资助苏磊出国进修（2020年1月）</t>
  </si>
  <si>
    <t>记账-1089</t>
  </si>
  <si>
    <t>院长基金资助苏磊出国进修（2020年2月）</t>
  </si>
  <si>
    <t>17</t>
  </si>
  <si>
    <t>引进人才专项费用(境内)</t>
  </si>
  <si>
    <t>记账-0488</t>
  </si>
  <si>
    <t>人资处报唐少军、郭剑平珠江人才计划答辩人员学术交流费</t>
  </si>
  <si>
    <t>记账-1370</t>
  </si>
  <si>
    <t>人资处报青年千人预答辩专家评审费</t>
  </si>
  <si>
    <t>记账-1464</t>
  </si>
  <si>
    <t>2018绩效考核奖励</t>
  </si>
  <si>
    <t>记账-1605</t>
  </si>
  <si>
    <t>院长基金资助苏磊出国进修（2020年3月）</t>
  </si>
  <si>
    <t>10</t>
  </si>
  <si>
    <t>记账-0785</t>
  </si>
  <si>
    <t>人资处报海外学者毛晓波来访学术交流费</t>
  </si>
  <si>
    <t>记账-1590</t>
  </si>
  <si>
    <t>院长基金资助苏磊出国进修（2020年4月）</t>
  </si>
  <si>
    <t>记账-0822</t>
  </si>
  <si>
    <t>人资处报海外来访青年学者刘俊学术交流费</t>
  </si>
  <si>
    <t>记账-1606</t>
  </si>
  <si>
    <t>院长基金资助苏磊出国进修（2020年5月）</t>
  </si>
  <si>
    <t>19</t>
  </si>
  <si>
    <t>记账-1232</t>
  </si>
  <si>
    <t>人资处报海外学者张金方、王玉刚、柳欣、王毅、郝权、郭剑平、孙序序、刘仍允共8人来访学术交流费</t>
  </si>
  <si>
    <t>人资处报长江学者材料打印费</t>
  </si>
  <si>
    <t>16</t>
  </si>
  <si>
    <t>引进人才专项费用（因公出境）</t>
  </si>
  <si>
    <t>记账-0909</t>
  </si>
  <si>
    <t>人资处报海外招聘宣讲会费用</t>
  </si>
  <si>
    <t>“广州市时代地产公益基金会-附属第一医院院长基金”2021年执行情况附录</t>
  </si>
  <si>
    <t>记账-1654</t>
  </si>
  <si>
    <t>人资处报青年学者来访费用（捐赠）</t>
  </si>
  <si>
    <t>15</t>
  </si>
  <si>
    <t>记账-0714</t>
  </si>
  <si>
    <t>人力处报院外人员来医院现场辅导医院全部申报书劳务费</t>
  </si>
  <si>
    <t>记账-0833</t>
  </si>
  <si>
    <t>人资处报广东特支计划预答辩专家评审咨询费</t>
  </si>
  <si>
    <t>记-1008</t>
  </si>
  <si>
    <t>人力资源处报销学术交流咨询费（捐赠）</t>
  </si>
  <si>
    <t>记账-0850</t>
  </si>
  <si>
    <t>人资处报长江学者预答辩专家评审咨询费</t>
  </si>
  <si>
    <t>记-1034</t>
  </si>
  <si>
    <t>23</t>
  </si>
  <si>
    <t>记账-1282</t>
  </si>
  <si>
    <t>人力处报2019年青千申报人员材料及复印费</t>
  </si>
  <si>
    <t>记-1037</t>
  </si>
  <si>
    <t>记-1518</t>
  </si>
  <si>
    <t>中山大学附属第一医院“刘銮雄捐赠医疗器材项目”
执行情况报告</t>
  </si>
  <si>
    <t>刘銮雄捐赠医疗器材项目</t>
  </si>
  <si>
    <t>2017-2019年</t>
  </si>
  <si>
    <t>医疗器材</t>
  </si>
  <si>
    <t>2017-2019年“刘銮雄捐赠医疗器材项目”支出明细</t>
  </si>
  <si>
    <t>手持压力表（配件）</t>
  </si>
  <si>
    <t>2017-5-2120#</t>
  </si>
  <si>
    <t>冷冻探针（配件）</t>
  </si>
  <si>
    <t>2017-11-2516#</t>
  </si>
  <si>
    <t>特需专项经费-康复治疗设备</t>
  </si>
  <si>
    <t>2017-12-2558#</t>
  </si>
  <si>
    <t>特需专项经费-干涉电流型低周波治疗器</t>
  </si>
  <si>
    <t>2017-12-3276#</t>
  </si>
  <si>
    <t>中央监控一套</t>
  </si>
  <si>
    <t>2018-1-1882#</t>
  </si>
  <si>
    <t>连续无创血压监测</t>
  </si>
  <si>
    <t>2018-2-1577#</t>
  </si>
  <si>
    <t>血液透析滤过机</t>
  </si>
  <si>
    <t>2018-3-1927#</t>
  </si>
  <si>
    <t>重症监护床</t>
  </si>
  <si>
    <t>2018-3-1940#</t>
  </si>
  <si>
    <t>请款付超高端CT</t>
  </si>
  <si>
    <t>2018-4-1610#</t>
  </si>
  <si>
    <t>未冲账</t>
  </si>
  <si>
    <t>调Q激光治疗仪</t>
  </si>
  <si>
    <t>2018-6-2227#</t>
  </si>
  <si>
    <t>CO2点阵激光</t>
  </si>
  <si>
    <t>2018-11-1339#</t>
  </si>
  <si>
    <t>双波长激光手术系统</t>
  </si>
  <si>
    <t>2018-12-2686#</t>
  </si>
  <si>
    <t>超高端螺旋CT</t>
  </si>
  <si>
    <t>2018-12-2682#</t>
  </si>
  <si>
    <t>汇广东龙康方承医疗器械有限公司设备款</t>
  </si>
  <si>
    <r>
      <rPr>
        <sz val="11"/>
        <rFont val="宋体"/>
        <charset val="134"/>
      </rPr>
      <t>2</t>
    </r>
    <r>
      <rPr>
        <sz val="11"/>
        <rFont val="宋体"/>
        <charset val="134"/>
      </rPr>
      <t>019-5</t>
    </r>
    <r>
      <rPr>
        <sz val="11"/>
        <rFont val="宋体"/>
        <charset val="134"/>
      </rPr>
      <t>-2212</t>
    </r>
    <r>
      <rPr>
        <sz val="11"/>
        <rFont val="宋体"/>
        <charset val="134"/>
      </rPr>
      <t>#</t>
    </r>
  </si>
  <si>
    <t>医工部报呼吸内科购电子支气管镜（F1586）（捐赠）</t>
  </si>
  <si>
    <t>2019-6-2447#（111-375#支付尾款）</t>
  </si>
  <si>
    <t>医工部报手术室购置内窥镜成像系统款项（F1593）</t>
  </si>
  <si>
    <r>
      <rPr>
        <sz val="11"/>
        <rFont val="宋体"/>
        <charset val="134"/>
      </rPr>
      <t>2</t>
    </r>
    <r>
      <rPr>
        <sz val="11"/>
        <rFont val="宋体"/>
        <charset val="134"/>
      </rPr>
      <t>019-9</t>
    </r>
    <r>
      <rPr>
        <sz val="11"/>
        <rFont val="宋体"/>
        <charset val="134"/>
      </rPr>
      <t>-2682</t>
    </r>
    <r>
      <rPr>
        <sz val="11"/>
        <rFont val="宋体"/>
        <charset val="134"/>
      </rPr>
      <t>#</t>
    </r>
  </si>
  <si>
    <t>中山大学附属第一医院“中山一院人才建设项目-合生珠江捐赠项目”
执行情况报告</t>
  </si>
  <si>
    <t>2016年</t>
  </si>
  <si>
    <t>明伟杰资助经费</t>
  </si>
  <si>
    <t>祝彩霞、黄礼彬、明伟杰、吴艳新资助经费</t>
  </si>
  <si>
    <t>资助潮州市卫生计划局选派的8名医生到我院妇产科、儿科进修</t>
  </si>
  <si>
    <t>祝彩霞资助经费</t>
  </si>
  <si>
    <t>王晶资助经费</t>
  </si>
  <si>
    <t>中山一院人才建设项目-合生珠江捐赠项目2020年执行情况附录</t>
  </si>
  <si>
    <t>“合生珠江”捐赠项目资助妇科祝彩霞出国进修（2020年1月）</t>
  </si>
  <si>
    <t>“合生珠江”捐赠项目资助妇科祝彩霞出国进修（2020年2月）</t>
  </si>
  <si>
    <t>明伟杰</t>
  </si>
  <si>
    <t>2016.11-2018.12</t>
  </si>
  <si>
    <t>“合生珠江”捐赠项目资助妇科祝彩霞出国进修（2020年3月）</t>
  </si>
  <si>
    <t>吴艳欣</t>
  </si>
  <si>
    <t>2018.01-2018.12</t>
  </si>
  <si>
    <t>“合生珠江”捐赠项目资助祝彩霞出国进修（2020年4月）</t>
  </si>
  <si>
    <t>（妇科）祝彩霞</t>
  </si>
  <si>
    <t>2018.08-2019.07</t>
  </si>
  <si>
    <t>“合生珠江”捐赠项目资助祝彩霞出国进修（2020年5月）</t>
  </si>
  <si>
    <t>（儿科）黄礼彬</t>
  </si>
  <si>
    <t>2018.07-2018.12</t>
  </si>
  <si>
    <t>记账-2380</t>
  </si>
  <si>
    <t>“合生珠江”捐赠项目资助祝彩霞出国进修（2020年6月）</t>
  </si>
  <si>
    <t>记账-2476</t>
  </si>
  <si>
    <t>“合生珠江”捐赠项目资助祝彩霞出国进修（2020年7月）</t>
  </si>
  <si>
    <t>2019年薪酬成本（含公积金）</t>
  </si>
  <si>
    <t>2019单位社保</t>
  </si>
  <si>
    <r>
      <rPr>
        <sz val="11"/>
        <color theme="1"/>
        <rFont val="仿宋"/>
        <charset val="134"/>
      </rPr>
      <t>2</t>
    </r>
    <r>
      <rPr>
        <sz val="11"/>
        <color theme="1"/>
        <rFont val="仿宋"/>
        <charset val="134"/>
      </rPr>
      <t>019年单位职业年金</t>
    </r>
  </si>
  <si>
    <t>中山大学附属第一医院“刘永生资助金项目（出境参会及学习）”
执行情况报告</t>
  </si>
  <si>
    <t>刘永生资助金项目（出境参会及学习）</t>
  </si>
  <si>
    <t>刘永生资助金项目</t>
  </si>
  <si>
    <t>院办报骆腾澳洲（领导海外出境学术交流费用）</t>
  </si>
  <si>
    <t>院办报肖海鹏、匡铭、吴军波士顿学术交流费（领导海外出境费用）</t>
  </si>
  <si>
    <t>人事处报何晓顺、文卫平澳大利亚学术交流费（海外人才招聘）</t>
  </si>
  <si>
    <t>人力资源处报曾进胜、王卓青、唐可京、刘江彬美国学术交流费（海外人才招聘）</t>
  </si>
  <si>
    <t>中山大学附属第一医院“刘永生资助金项目《中华显微外科杂志》期刊建设”
执行情况报告</t>
  </si>
  <si>
    <t>刘永生资助金项目《中华显微外科杂志》期刊建设</t>
  </si>
  <si>
    <t>期刊中心印刷费</t>
  </si>
  <si>
    <t>期刊中心报常湘珍、封静、杨俐敏江门学术交流费用</t>
  </si>
  <si>
    <t>常湘珍、杨俐敏、封静、张方晨共4人2020年广东省出版专业技术人员继续教育培训费</t>
  </si>
  <si>
    <t>期刊中心报广东期刊社长、主编培训班培训费</t>
  </si>
  <si>
    <t>期刊中心报广东期刊社长、主编培训班学术交流费</t>
  </si>
  <si>
    <t>期刊中心报张方晨东莞学术交流费</t>
  </si>
  <si>
    <t>2022年03月</t>
  </si>
  <si>
    <t>期刊中心报常湘珍、杨俐敏、封静广州培训费（捐赠）</t>
  </si>
  <si>
    <t>期刊中心报杨俐敏、封静广州培训费（捐赠）</t>
  </si>
  <si>
    <t>期刊中心报张方晨广州培训费（捐赠）</t>
  </si>
  <si>
    <t>期刊中心报常湘珍 、杨俐敏、封静佛山培训费</t>
  </si>
  <si>
    <t>期刊中心报张方晨佛山培训费（捐赠）</t>
  </si>
  <si>
    <t>期刊中心报常湘珍、杨俐敏、封静、张方晨清远学术交流费</t>
  </si>
  <si>
    <t>期刊中心报常湘珍鹤山培训费</t>
  </si>
  <si>
    <t>中山大学附属第一医院“广东省雅居乐公益基金会-柯麟新锐人才”
执行情况报告</t>
  </si>
  <si>
    <t>备注：</t>
  </si>
  <si>
    <t>与孙中山基金合签</t>
  </si>
  <si>
    <t>广东省雅居乐公益基金会-柯麟新锐人才</t>
  </si>
  <si>
    <t>Q121,Y12新锐人才</t>
  </si>
  <si>
    <t>新锐人才科研费用</t>
  </si>
  <si>
    <t>孙中山基金会（广东省雅居乐公益基金会）</t>
  </si>
  <si>
    <t>超支10759271.1元</t>
  </si>
  <si>
    <t>广东省雅居乐公益基金会-柯麟新锐人才”2018年执行情况附录</t>
  </si>
  <si>
    <t>广东省雅居乐公益基金会-柯麟新锐人才”2019年执行情况附录</t>
  </si>
  <si>
    <t>广东省雅居乐公益基金会-柯麟新锐人才”2020年执行情况附录</t>
  </si>
  <si>
    <t>广东省雅居乐公益基金会-柯麟新锐人才”2021年执行情况附录</t>
  </si>
  <si>
    <t>广东省雅居乐公益基金会-柯麟新锐人才”2022年执行情况附录</t>
  </si>
  <si>
    <t>广东省雅居乐公益基金会-柯麟新锐人才”2023年执行情况附录</t>
  </si>
  <si>
    <t>广东省雅居乐公益基金会-柯麟新锐人才”2024年执行情况附录</t>
  </si>
  <si>
    <t>年份</t>
  </si>
  <si>
    <t>支出事项</t>
  </si>
  <si>
    <t>汇总</t>
  </si>
  <si>
    <t>陈文芳_柯麟新锐人才计划</t>
  </si>
  <si>
    <t>材料费</t>
  </si>
  <si>
    <t>陈文芳_柯麟新锐人才计划 汇总</t>
  </si>
  <si>
    <t>刘辉_柯麟新锐人才计划</t>
  </si>
  <si>
    <t>记账-0857</t>
  </si>
  <si>
    <t>研究生人员×刘辉请款付测试化验加工费（2021-12-375#冲账）</t>
  </si>
  <si>
    <t>记账-0355</t>
  </si>
  <si>
    <t>脊柱外科×刘辉报销测试化验加工费</t>
  </si>
  <si>
    <t>张家兴_柯麟新锐人才计划</t>
  </si>
  <si>
    <t>记-0625</t>
  </si>
  <si>
    <t>肿瘤中心办公室×张家兴报销测试化验加工费</t>
  </si>
  <si>
    <t>赵菁玲_柯麟新锐人才计划</t>
  </si>
  <si>
    <t>记-0507</t>
  </si>
  <si>
    <t>烧伤外科赵菁玲报销材料费-R</t>
  </si>
  <si>
    <t>郑灿镔_柯麟新锐人才计划</t>
  </si>
  <si>
    <t>记-0032</t>
  </si>
  <si>
    <t>显微创伤手外科郑灿镔报销测试化验加工费-R</t>
  </si>
  <si>
    <t>韦锦焕_柯麟新锐人才计划</t>
  </si>
  <si>
    <t>记-0589</t>
  </si>
  <si>
    <t>泌尿外科一区韦锦焕报销测试化验加工费-R</t>
  </si>
  <si>
    <t>郭宇_柯麟新锐人才计划</t>
  </si>
  <si>
    <t>记账-1129</t>
  </si>
  <si>
    <t>脊柱外科×刘辉报销材料费</t>
  </si>
  <si>
    <t>记账-0359</t>
  </si>
  <si>
    <t>毛仁_柯麟新锐人才计划</t>
  </si>
  <si>
    <t>记-0498</t>
  </si>
  <si>
    <t>消化内科一区毛仁报销劳务费-R</t>
  </si>
  <si>
    <t>记-0608</t>
  </si>
  <si>
    <t>烧伤与创面修复科赵菁玲报销劳务费-R</t>
  </si>
  <si>
    <t>测试化验加工费</t>
  </si>
  <si>
    <t>周怡_柯麟新锐人才计划</t>
  </si>
  <si>
    <t>记账-1398</t>
  </si>
  <si>
    <t>无酬金×周怡报销材料费</t>
  </si>
  <si>
    <t>许丽霞_柯麟新锐人才计划</t>
  </si>
  <si>
    <t>消化内科一区×许丽霞报销材料费</t>
  </si>
  <si>
    <t>记-0579</t>
  </si>
  <si>
    <t>消化内科一区毛仁报销测试化验加工费-R</t>
  </si>
  <si>
    <t>洪澍彬_柯麟新锐人才计划</t>
  </si>
  <si>
    <t>记-0873</t>
  </si>
  <si>
    <t>内分泌内科二区洪澍彬报销劳务费-R</t>
  </si>
  <si>
    <t>郭宇_柯麟新锐人才计划 汇总</t>
  </si>
  <si>
    <t>记账-1399</t>
  </si>
  <si>
    <t>记账-0360</t>
  </si>
  <si>
    <t>记-0598</t>
  </si>
  <si>
    <t>烧伤外科赵菁玲报销劳务费-R</t>
  </si>
  <si>
    <t>王芳_柯麟新锐人才计划</t>
  </si>
  <si>
    <t>记-0678</t>
  </si>
  <si>
    <t>皮肤科门诊王芳报销劳务费-R</t>
  </si>
  <si>
    <t>李雪华_柯麟新锐人才计划</t>
  </si>
  <si>
    <t>记-1385</t>
  </si>
  <si>
    <t>放射诊断科李雪华报销动物费-R</t>
  </si>
  <si>
    <t>郭志勇_柯麟新锐人才计划</t>
  </si>
  <si>
    <t>记账-1851</t>
  </si>
  <si>
    <t>刘辉付导师津贴费</t>
  </si>
  <si>
    <t>彭振维_柯麟新锐人才计划</t>
  </si>
  <si>
    <t>记-1116</t>
  </si>
  <si>
    <t>肿瘤科×彭振维报销测试化验加工费</t>
  </si>
  <si>
    <t>记-1470</t>
  </si>
  <si>
    <t>记-0680</t>
  </si>
  <si>
    <t>皮肤科门诊王芳报销材料费-R</t>
  </si>
  <si>
    <t>张志奇_柯麟新锐人才计划</t>
  </si>
  <si>
    <t>记-1529</t>
  </si>
  <si>
    <t>关节外科张志奇报销测试化验加工费-R</t>
  </si>
  <si>
    <t>肿瘤科×彭振维报销彭振维 韦广滟上海学术交流费</t>
  </si>
  <si>
    <t>记-1768</t>
  </si>
  <si>
    <t>关节外科张志奇报销材料费-R</t>
  </si>
  <si>
    <t>记-1531</t>
  </si>
  <si>
    <t>出版物/文献/信息传播事务费</t>
  </si>
  <si>
    <t>记账-0495</t>
  </si>
  <si>
    <t>记-1930</t>
  </si>
  <si>
    <t>记-1136</t>
  </si>
  <si>
    <t>放射诊断科李雪华报销劳务费-R</t>
  </si>
  <si>
    <t>记-1669</t>
  </si>
  <si>
    <t>泌尿外科一区韦锦焕报销材料费-R</t>
  </si>
  <si>
    <t>郭志勇_柯麟新锐人才计划 汇总</t>
  </si>
  <si>
    <t>记账-0497</t>
  </si>
  <si>
    <t>记账-0522</t>
  </si>
  <si>
    <t>器官移植一区 ×郭志勇报销审计费</t>
  </si>
  <si>
    <t>肖英莲_柯麟新锐人才计划</t>
  </si>
  <si>
    <t>记-1404</t>
  </si>
  <si>
    <t>消化检查室×肖英莲报销材料费</t>
  </si>
  <si>
    <t>记-1572</t>
  </si>
  <si>
    <t>显微创伤手外科郑灿镔报销劳务费-R</t>
  </si>
  <si>
    <t>材料费（含2020-7-2395#冲账的9000元材料费）</t>
  </si>
  <si>
    <t>记账-0624</t>
  </si>
  <si>
    <t>消化内科一区×许丽霞报销动物费</t>
  </si>
  <si>
    <t>记-1495</t>
  </si>
  <si>
    <t>器官移植一区 ×郭志勇报销出版物/文献/信息传播事务费</t>
  </si>
  <si>
    <t>记-1575</t>
  </si>
  <si>
    <t>无酬金×周怡报销测试化验加工费</t>
  </si>
  <si>
    <t>记账-0791</t>
  </si>
  <si>
    <t>器官移植一区 ×郭志勇报销测试化验加工费</t>
  </si>
  <si>
    <t>张盛洪_柯麟新锐人才计划</t>
  </si>
  <si>
    <t>记-2079</t>
  </si>
  <si>
    <t>消化内科一区×张盛洪报销测试化验加工费</t>
  </si>
  <si>
    <t>记-1578</t>
  </si>
  <si>
    <t>显微创伤手外科郑灿镔报销材料费-R</t>
  </si>
  <si>
    <t>导师津贴</t>
  </si>
  <si>
    <t>记账-0571</t>
  </si>
  <si>
    <t>记账-0793</t>
  </si>
  <si>
    <t>记-2080</t>
  </si>
  <si>
    <t>消化内科一区×张盛洪报销材料费</t>
  </si>
  <si>
    <t>刘辉_柯麟新锐人才计划 汇总</t>
  </si>
  <si>
    <t>研究生人员×刘辉请款付材料费（2021-12-2035#冲账）</t>
  </si>
  <si>
    <t>记账-0847</t>
  </si>
  <si>
    <t>记-1579</t>
  </si>
  <si>
    <t>记账-0619</t>
  </si>
  <si>
    <t>无酬金×周怡请款付测试化验加工费（2019-5-1265#已冲账）</t>
  </si>
  <si>
    <t>记-2082</t>
  </si>
  <si>
    <t>消化内科一区×张盛洪报销出版物/文献/信息传播事务费</t>
  </si>
  <si>
    <t>记账-0666</t>
  </si>
  <si>
    <t>记账-0848</t>
  </si>
  <si>
    <t>肿瘤科×彭振维报销货物运输费</t>
  </si>
  <si>
    <t>记-0407</t>
  </si>
  <si>
    <t>记-1778</t>
  </si>
  <si>
    <t>境外专家来华合作交流费</t>
  </si>
  <si>
    <t>记账-0700</t>
  </si>
  <si>
    <t>记账-1020</t>
  </si>
  <si>
    <t>肾内科实验室×周怡请款付测试化验加工费（2020-12-2388#冲账）</t>
  </si>
  <si>
    <t>记-0108</t>
  </si>
  <si>
    <t>彭振维_柯麟新锐人才计划 汇总</t>
  </si>
  <si>
    <t>记账-1025</t>
  </si>
  <si>
    <t>肾内科实验室×周怡请款付测试化验加工费（2020-11-286#冲账）</t>
  </si>
  <si>
    <t>记-0485</t>
  </si>
  <si>
    <t>消化内科一区×许丽霞报销测试费</t>
  </si>
  <si>
    <t>记-0160</t>
  </si>
  <si>
    <t>记账-1444</t>
  </si>
  <si>
    <t>肿瘤科×张家兴报销测试化验加工费</t>
  </si>
  <si>
    <t>记-0249</t>
  </si>
  <si>
    <t>放射诊断科李雪华报销测试化验加工费-R</t>
  </si>
  <si>
    <t>记账-0802</t>
  </si>
  <si>
    <t>记账-1457</t>
  </si>
  <si>
    <t>肾内科实验室×周怡报销材料费</t>
  </si>
  <si>
    <t>记-0626</t>
  </si>
  <si>
    <t>肿瘤科×彭振维报销材料费</t>
  </si>
  <si>
    <t>记-0250</t>
  </si>
  <si>
    <t>肖英莲_柯麟新锐人才计划 汇总</t>
  </si>
  <si>
    <t>记账-0803</t>
  </si>
  <si>
    <t>记-2111</t>
  </si>
  <si>
    <t>消化内科一区毛仁请款付中山大学测试化验加工费-R（2022-3-117#冲借款）</t>
  </si>
  <si>
    <t>记-0382</t>
  </si>
  <si>
    <t>记账-0919</t>
  </si>
  <si>
    <t>肿瘤科×彭振维报销动物费</t>
  </si>
  <si>
    <t>记账-1920</t>
  </si>
  <si>
    <t>刘辉划扣李梓濠导师津贴</t>
  </si>
  <si>
    <t>记-2135</t>
  </si>
  <si>
    <t>记账-1415</t>
  </si>
  <si>
    <t>肿瘤科×彭振维报销孔招弟2018年5月-2018年12月科研助手劳务费</t>
  </si>
  <si>
    <t>记账-1091</t>
  </si>
  <si>
    <t>刘辉支付李梓濠导师津贴</t>
  </si>
  <si>
    <t>记-2489</t>
  </si>
  <si>
    <t>刘辉支付李梓濠研究生在研劳务费</t>
  </si>
  <si>
    <t>记-0383</t>
  </si>
  <si>
    <t>记-1905</t>
  </si>
  <si>
    <t>许丽霞_柯麟新锐人才计划 汇总</t>
  </si>
  <si>
    <t>记账-1431</t>
  </si>
  <si>
    <t>消化内科一区×许丽霞报销陈文彬2018年5月-2019年2月科研助手劳务费</t>
  </si>
  <si>
    <t>记账-0305</t>
  </si>
  <si>
    <t>记-0314</t>
  </si>
  <si>
    <t>记账-1667</t>
  </si>
  <si>
    <t>记-0356</t>
  </si>
  <si>
    <t>记账-1858</t>
  </si>
  <si>
    <t>无酬金×周怡请款付测试化验加工费（2019-9-495#已冲账）</t>
  </si>
  <si>
    <t>记-0635</t>
  </si>
  <si>
    <t>记-0451</t>
  </si>
  <si>
    <t>记-0385</t>
  </si>
  <si>
    <t>张盛洪_柯麟新锐人才计划 汇总</t>
  </si>
  <si>
    <t>记账-1979</t>
  </si>
  <si>
    <t>病理科×陈文芳报销纵向劳务费</t>
  </si>
  <si>
    <t>记-0637</t>
  </si>
  <si>
    <t>记-0453</t>
  </si>
  <si>
    <t>记账-1983</t>
  </si>
  <si>
    <t>病理科×陈文芳报销出版物/文献/信息传播事务费</t>
  </si>
  <si>
    <t>记账-0821</t>
  </si>
  <si>
    <t>记-1125</t>
  </si>
  <si>
    <t>周怡_柯麟新锐人才计划 汇总</t>
  </si>
  <si>
    <t>记账-2128</t>
  </si>
  <si>
    <t>记-1129</t>
  </si>
  <si>
    <t>烧伤外科赵菁玲报销出版物/文献/信息传播事务费-R</t>
  </si>
  <si>
    <t>记-2081</t>
  </si>
  <si>
    <t>记账-2284</t>
  </si>
  <si>
    <t>记-1226</t>
  </si>
  <si>
    <t>泌尿外科一区韦锦焕报销劳务费-R</t>
  </si>
  <si>
    <t>记账-0394</t>
  </si>
  <si>
    <t>消化内科一区×许丽霞报销材料及动物费</t>
  </si>
  <si>
    <t>记-0638</t>
  </si>
  <si>
    <t>肾内科实验室×周怡报销测试化验加工费</t>
  </si>
  <si>
    <t>记-1435</t>
  </si>
  <si>
    <t>记账-0733</t>
  </si>
  <si>
    <t>记账-0954</t>
  </si>
  <si>
    <t>器官移植一区 ×郭志勇报销润色费</t>
  </si>
  <si>
    <t>记-0639</t>
  </si>
  <si>
    <t>记-1757</t>
  </si>
  <si>
    <t>记账-0741</t>
  </si>
  <si>
    <t>无酬金×周怡报销动物费</t>
  </si>
  <si>
    <t>记账-1108</t>
  </si>
  <si>
    <t>记-0640</t>
  </si>
  <si>
    <t>记-1759</t>
  </si>
  <si>
    <t>消化检查室×肖英莲报销检索及投稿费</t>
  </si>
  <si>
    <t>记账-1562</t>
  </si>
  <si>
    <t>肿瘤科×彭振维报销设备费</t>
  </si>
  <si>
    <t>记账-1563</t>
  </si>
  <si>
    <t>记-0387</t>
  </si>
  <si>
    <t>记账-1672</t>
  </si>
  <si>
    <t>消化内科一区×张盛洪请款付测试化验加工费（2021-11-1420#冲账）</t>
  </si>
  <si>
    <t>记账-1603</t>
  </si>
  <si>
    <t>记账-1913</t>
  </si>
  <si>
    <t>辅助明细账核对</t>
  </si>
  <si>
    <t>记账-0176</t>
  </si>
  <si>
    <t>病理科×陈文芳报销材料费</t>
  </si>
  <si>
    <t>记-1766</t>
  </si>
  <si>
    <t>记-0389</t>
  </si>
  <si>
    <t>记账-1964</t>
  </si>
  <si>
    <t>血液内科一区×张盛洪报销测试化验加工费</t>
  </si>
  <si>
    <t>571108.93-折旧总数7514.82-20000</t>
  </si>
  <si>
    <t>记账-0378</t>
  </si>
  <si>
    <t>记-0740</t>
  </si>
  <si>
    <t>记-2207</t>
  </si>
  <si>
    <t>记账-1969</t>
  </si>
  <si>
    <t>记账-0461</t>
  </si>
  <si>
    <t>记-0752</t>
  </si>
  <si>
    <t>记-2247</t>
  </si>
  <si>
    <t>烧伤与创面修复科赵菁玲报销材料费-R</t>
  </si>
  <si>
    <t>记账-2173</t>
  </si>
  <si>
    <t>记-1769</t>
  </si>
  <si>
    <t>记-0753</t>
  </si>
  <si>
    <t>记账-1276</t>
  </si>
  <si>
    <t>记账-0609</t>
  </si>
  <si>
    <t>记-0644</t>
  </si>
  <si>
    <t>记-0011</t>
  </si>
  <si>
    <t>记-0759</t>
  </si>
  <si>
    <t>记账-1694</t>
  </si>
  <si>
    <t>肾内科实验室×周怡报销材料及动物费</t>
  </si>
  <si>
    <t>记-0118</t>
  </si>
  <si>
    <t>记-0832</t>
  </si>
  <si>
    <t>记-2248</t>
  </si>
  <si>
    <t>记账-2102</t>
  </si>
  <si>
    <t>记账-0610</t>
  </si>
  <si>
    <t>记-0306</t>
  </si>
  <si>
    <t>记-1009</t>
  </si>
  <si>
    <t>记账-0494</t>
  </si>
  <si>
    <t>记账-0632</t>
  </si>
  <si>
    <t>记账-0748</t>
  </si>
  <si>
    <t>消化内科一区×许丽霞报销测试化验加工费</t>
  </si>
  <si>
    <t>记账-0634</t>
  </si>
  <si>
    <t>消化内科一区×张盛洪报销动物费</t>
  </si>
  <si>
    <t>记账-1958</t>
  </si>
  <si>
    <t>记账-0763</t>
  </si>
  <si>
    <t>肿瘤科×彭振维报销孔招弟科研助手纵向劳务费（2019年1月-12月）</t>
  </si>
  <si>
    <t>记-1190</t>
  </si>
  <si>
    <t>记-2249</t>
  </si>
  <si>
    <t>烧伤与创面修复科赵菁玲报销测试化验加工费-R</t>
  </si>
  <si>
    <t>记账-2026</t>
  </si>
  <si>
    <t>记账-0765</t>
  </si>
  <si>
    <t>肿瘤科×彭振维报销丁雪科研助手劳务费（2019年9月-12月）</t>
  </si>
  <si>
    <t>记-0738</t>
  </si>
  <si>
    <t>皮肤科门诊王芳报销动物费-R</t>
  </si>
  <si>
    <t>记-1270</t>
  </si>
  <si>
    <t>放射诊断科李雪华报销材料费-R</t>
  </si>
  <si>
    <t>记账-0766</t>
  </si>
  <si>
    <t>肿瘤科×彭振维报销细胞费</t>
  </si>
  <si>
    <t>记-0754</t>
  </si>
  <si>
    <t>记-1276</t>
  </si>
  <si>
    <t>记-2277</t>
  </si>
  <si>
    <t>记账-2352</t>
  </si>
  <si>
    <t>肿瘤科×彭振维报销材料动物费</t>
  </si>
  <si>
    <t>关节外科张志奇报销专利年费</t>
  </si>
  <si>
    <t>记账-0301</t>
  </si>
  <si>
    <t>消化内科一区×许丽霞报销黎成欣科研助手纵向劳务费（2019年3月-12月）</t>
  </si>
  <si>
    <t>记-1286</t>
  </si>
  <si>
    <t>记账-0957</t>
  </si>
  <si>
    <t>病理科×陈文芳报编修费</t>
  </si>
  <si>
    <t>记账-0906</t>
  </si>
  <si>
    <t>记-1287</t>
  </si>
  <si>
    <t>记-2280</t>
  </si>
  <si>
    <t>记账-1078</t>
  </si>
  <si>
    <t>肾内科实验室×周怡报销动物款</t>
  </si>
  <si>
    <t>记-0848</t>
  </si>
  <si>
    <t>消化内科一区×张盛洪报销论文编校费</t>
  </si>
  <si>
    <t>记-1773</t>
  </si>
  <si>
    <t>记-2281</t>
  </si>
  <si>
    <t>记账-1251</t>
  </si>
  <si>
    <t>记账-0931</t>
  </si>
  <si>
    <t>器官移植一区 ×郭志勇报销材料费</t>
  </si>
  <si>
    <t>记-0851</t>
  </si>
  <si>
    <t>记-2369</t>
  </si>
  <si>
    <t>内分泌内科二区洪澍彬报销材料费-R</t>
  </si>
  <si>
    <t>记账-0933</t>
  </si>
  <si>
    <t>记-2372</t>
  </si>
  <si>
    <t>内分泌内科二区洪澍彬报销测试化验加工费-R</t>
  </si>
  <si>
    <t>记账-1252</t>
  </si>
  <si>
    <t>记账-1162</t>
  </si>
  <si>
    <t>记-1794</t>
  </si>
  <si>
    <t>记-2376</t>
  </si>
  <si>
    <t>内分泌内科二区洪澍彬报销动物费-R</t>
  </si>
  <si>
    <t>记账-1391</t>
  </si>
  <si>
    <t>记-1318</t>
  </si>
  <si>
    <t>内分泌内科二区洪澍彬请款付中山大学测试化验加工费-R</t>
  </si>
  <si>
    <t>记-1472</t>
  </si>
  <si>
    <t>病理科×陈文芳报销细胞费</t>
  </si>
  <si>
    <t>记-1056</t>
  </si>
  <si>
    <t>记-1809</t>
  </si>
  <si>
    <t>记-0421</t>
  </si>
  <si>
    <t>记-1361</t>
  </si>
  <si>
    <t>记-1967</t>
  </si>
  <si>
    <t>记-1810</t>
  </si>
  <si>
    <t>记-0652</t>
  </si>
  <si>
    <t>泌尿外科一区韦锦焕报销SCI版面费（个人经费）</t>
  </si>
  <si>
    <t>病理科×陈文芳报销慢病毒费</t>
  </si>
  <si>
    <t>记账-1591</t>
  </si>
  <si>
    <t>记-1258</t>
  </si>
  <si>
    <t>记账-1705</t>
  </si>
  <si>
    <t>肿瘤科×彭振维报销检索费</t>
  </si>
  <si>
    <t>记账-0063</t>
  </si>
  <si>
    <t>记-1671</t>
  </si>
  <si>
    <t>记-1259</t>
  </si>
  <si>
    <t>记账-1707</t>
  </si>
  <si>
    <t>记账-0209</t>
  </si>
  <si>
    <t>肿瘤中心张家兴报销李嘉琪科研助手劳务费（2019年7月-12月）</t>
  </si>
  <si>
    <t>记-1672</t>
  </si>
  <si>
    <t>记-1260</t>
  </si>
  <si>
    <t>记账-2071</t>
  </si>
  <si>
    <r>
      <rPr>
        <sz val="10"/>
        <color indexed="8"/>
        <rFont val="宋体"/>
        <charset val="134"/>
      </rPr>
      <t>研究生人员×刘辉请款付测试化验加工费（2</t>
    </r>
    <r>
      <rPr>
        <sz val="10"/>
        <color indexed="8"/>
        <rFont val="宋体"/>
        <charset val="134"/>
      </rPr>
      <t>019-12-2342#已冲账）</t>
    </r>
  </si>
  <si>
    <t>记账-0621</t>
  </si>
  <si>
    <t>病理科×陈文芳报销测试化验加工费</t>
  </si>
  <si>
    <t>记-2066</t>
  </si>
  <si>
    <t>皮肤科门诊王芳报销测试化验加工费-R</t>
  </si>
  <si>
    <t>记账-2074</t>
  </si>
  <si>
    <t>器官移植一区 ×郭志勇报销尹美娴2018年11月--2018年12月科研助手费用</t>
  </si>
  <si>
    <t>记账-0911</t>
  </si>
  <si>
    <t>记-0285</t>
  </si>
  <si>
    <t>记-2213</t>
  </si>
  <si>
    <t>记账-2075</t>
  </si>
  <si>
    <t>器官移植一区 ×郭志勇报销高宁辛2018年7月--2018年12月科研助手费用</t>
  </si>
  <si>
    <t>记账-1155</t>
  </si>
  <si>
    <t>器官移植一区 ×郭志勇报销李锋科研助手劳务费(2019年9月-2019年12月）</t>
  </si>
  <si>
    <t>记-2437</t>
  </si>
  <si>
    <t>记-2032</t>
  </si>
  <si>
    <t>消化内科一区毛仁报销测试化验加工费-R（精准医学）</t>
  </si>
  <si>
    <t>记-1885</t>
  </si>
  <si>
    <t>关节外科张志奇报销打印费</t>
  </si>
  <si>
    <t>记账-2078</t>
  </si>
  <si>
    <t>器官移植一区 ×郭志勇报销卢宇婷2018年10月--2018年12月科研助手费用</t>
  </si>
  <si>
    <t>记账-1156</t>
  </si>
  <si>
    <t>器官移植一区 ×郭志勇报销尹美娴科研助手劳务费(2019年1月-2019年12月）</t>
  </si>
  <si>
    <t>记-2075</t>
  </si>
  <si>
    <t>记-1887</t>
  </si>
  <si>
    <t>记账-2107</t>
  </si>
  <si>
    <t>记账-1158</t>
  </si>
  <si>
    <t>器官移植一区 ×郭志勇报销高宁辛科研助手劳务费（2019年1月-2019年12月）</t>
  </si>
  <si>
    <t>记-2076</t>
  </si>
  <si>
    <t>记-2006</t>
  </si>
  <si>
    <t>关节外科张志奇报销测试化验加工费-R（精准）</t>
  </si>
  <si>
    <t>记账-1159</t>
  </si>
  <si>
    <t>器官移植一区 ×郭志勇报销卢宇婷科研助手劳务费92019年1月-2019年10月）</t>
  </si>
  <si>
    <t>记-2522</t>
  </si>
  <si>
    <t>记账-2108</t>
  </si>
  <si>
    <t>记账-1290</t>
  </si>
  <si>
    <t>特需医疗中心门诊×郭宇报销材料费</t>
  </si>
  <si>
    <t>记-2523</t>
  </si>
  <si>
    <t>记账-2600</t>
  </si>
  <si>
    <t>记账-1295</t>
  </si>
  <si>
    <t>记-0010</t>
  </si>
  <si>
    <t>记-0813</t>
  </si>
  <si>
    <t>记账-0252</t>
  </si>
  <si>
    <t>记账-1297</t>
  </si>
  <si>
    <t>记-0124</t>
  </si>
  <si>
    <t>记-0928</t>
  </si>
  <si>
    <t>记账-0296</t>
  </si>
  <si>
    <t>记-0350</t>
  </si>
  <si>
    <t>记-0940</t>
  </si>
  <si>
    <t>记账-0298</t>
  </si>
  <si>
    <t>记-0941</t>
  </si>
  <si>
    <t>记-0414</t>
  </si>
  <si>
    <t>肿瘤科×张家兴请款付材料费（2021-6-2053#冲账）</t>
  </si>
  <si>
    <t>记-0942</t>
  </si>
  <si>
    <t>记-0565</t>
  </si>
  <si>
    <t>科研项目测试化验加工费调整预算科目</t>
  </si>
  <si>
    <t>记账-0782</t>
  </si>
  <si>
    <t>记-1044</t>
  </si>
  <si>
    <t>肾内科实验室×周怡请款付材料费（2021-4-1195#冲账）</t>
  </si>
  <si>
    <t>记-1763</t>
  </si>
  <si>
    <t>记账-1874</t>
  </si>
  <si>
    <t>特需医疗中心门诊×郭宇报销测试化验加工费</t>
  </si>
  <si>
    <t>记-1048</t>
  </si>
  <si>
    <t>记账-1165</t>
  </si>
  <si>
    <t>消化检查室×肖英莲报销测试化验加工费</t>
  </si>
  <si>
    <t>记账-1875</t>
  </si>
  <si>
    <t>记-1764</t>
  </si>
  <si>
    <t>脊柱外科×刘辉请款付测试化验加工费（2020-1-1594#已冲账）</t>
  </si>
  <si>
    <t>记账-1876</t>
  </si>
  <si>
    <t>科研项目测试化验加工费调整财务科目</t>
  </si>
  <si>
    <t>记-1983</t>
  </si>
  <si>
    <t>记账-1645</t>
  </si>
  <si>
    <t>脊柱外科×刘辉请款付测试化验加工费（2019-12-2342#已冲账）</t>
  </si>
  <si>
    <t>记账-1877</t>
  </si>
  <si>
    <t>记-2941</t>
  </si>
  <si>
    <t>记-1986</t>
  </si>
  <si>
    <t>记账-1682</t>
  </si>
  <si>
    <t>记账-1879</t>
  </si>
  <si>
    <t>记-2469</t>
  </si>
  <si>
    <t>记账-1684</t>
  </si>
  <si>
    <t>记账-2067</t>
  </si>
  <si>
    <t>脊柱外科×刘辉报销动物款</t>
  </si>
  <si>
    <t>记-1049</t>
  </si>
  <si>
    <t>肿瘤科×张家兴报销材料费</t>
  </si>
  <si>
    <t>记账-1766</t>
  </si>
  <si>
    <t>记账-2068</t>
  </si>
  <si>
    <t>记-2601</t>
  </si>
  <si>
    <t>记账-1777</t>
  </si>
  <si>
    <t>记账-2069</t>
  </si>
  <si>
    <t>肾内科实验室×周怡报销动物费</t>
  </si>
  <si>
    <t>记账-2072</t>
  </si>
  <si>
    <t>记-1064</t>
  </si>
  <si>
    <t>记账-2212</t>
  </si>
  <si>
    <t>记账-2076</t>
  </si>
  <si>
    <t>记-3131</t>
  </si>
  <si>
    <t>记账-2213</t>
  </si>
  <si>
    <t>记账-2077</t>
  </si>
  <si>
    <t>记-3468</t>
  </si>
  <si>
    <t>皮肤科门诊王芳报销设备购置-R</t>
  </si>
  <si>
    <t>记账-2214</t>
  </si>
  <si>
    <t>记-3475</t>
  </si>
  <si>
    <t>肿瘤科彭振维报销设备费</t>
  </si>
  <si>
    <t>记-2602</t>
  </si>
  <si>
    <t>记账-2215</t>
  </si>
  <si>
    <t>病理科×陈文芳报销设备费</t>
  </si>
  <si>
    <t>记账-2081</t>
  </si>
  <si>
    <t>记-0174</t>
  </si>
  <si>
    <t>内分泌内科二区洪澍彬报销精准仪器平台使用费-R</t>
  </si>
  <si>
    <t>记账-2221</t>
  </si>
  <si>
    <t>记账-2186</t>
  </si>
  <si>
    <t>记-0614</t>
  </si>
  <si>
    <t>记账-2276</t>
  </si>
  <si>
    <t>记账-2247</t>
  </si>
  <si>
    <t>关节外科张志奇报销劳务费-R</t>
  </si>
  <si>
    <t>肾内科×周怡请款付测试化验加工费（2019-12-839#已冲账）</t>
  </si>
  <si>
    <t>记账-2288</t>
  </si>
  <si>
    <t>记-1069</t>
  </si>
  <si>
    <t>记账-0407</t>
  </si>
  <si>
    <t>脊柱外科×刘辉报销纪晓倩2018.8-2018.12科研助手劳务费</t>
  </si>
  <si>
    <t>记账-2389</t>
  </si>
  <si>
    <t>记账-0482</t>
  </si>
  <si>
    <t>记-1299</t>
  </si>
  <si>
    <t>记-1115</t>
  </si>
  <si>
    <t>记-1817</t>
  </si>
  <si>
    <t>肾内科实验室×周怡请款付测试化验加工费（2021-5-1030#冲账）</t>
  </si>
  <si>
    <t>记-0658</t>
  </si>
  <si>
    <t>记-2729</t>
  </si>
  <si>
    <t>记账-0483</t>
  </si>
  <si>
    <t>记-1818</t>
  </si>
  <si>
    <t>肾内科实验室×周怡请款付测试化验加工费（2021-10-1707#冲账）</t>
  </si>
  <si>
    <t>记-1820</t>
  </si>
  <si>
    <t>记-0684</t>
  </si>
  <si>
    <t>记账-2426</t>
  </si>
  <si>
    <t>记-1859</t>
  </si>
  <si>
    <t>记-2759</t>
  </si>
  <si>
    <t>记账-0516</t>
  </si>
  <si>
    <t>记-1861</t>
  </si>
  <si>
    <t>记-1428</t>
  </si>
  <si>
    <t>记-0687</t>
  </si>
  <si>
    <t>记账-2427</t>
  </si>
  <si>
    <t>记-1862</t>
  </si>
  <si>
    <t>记-0794</t>
  </si>
  <si>
    <t>烧伤与创面修复科赵菁玲请款付中山大学测试化验加工费-R</t>
  </si>
  <si>
    <t>记账-2432</t>
  </si>
  <si>
    <t>记-1805</t>
  </si>
  <si>
    <t>记-0795</t>
  </si>
  <si>
    <t>记账-2461</t>
  </si>
  <si>
    <t>肾内科实验室×周怡报销设备费</t>
  </si>
  <si>
    <t>记-2123</t>
  </si>
  <si>
    <t>记-1071</t>
  </si>
  <si>
    <t>记账-0679</t>
  </si>
  <si>
    <t>记账-2463</t>
  </si>
  <si>
    <t>记-2313</t>
  </si>
  <si>
    <t>记-1156</t>
  </si>
  <si>
    <t>内分泌内科二区洪澍彬报销SCI版面费（个人经费）</t>
  </si>
  <si>
    <t>记账-0179</t>
  </si>
  <si>
    <t>消化检查室×肖英莲报销版面费</t>
  </si>
  <si>
    <t>记-1157</t>
  </si>
  <si>
    <t>消化内科一区毛仁请款付中山大学测试化验加工费-R</t>
  </si>
  <si>
    <t>记账-0180</t>
  </si>
  <si>
    <t>记-2704</t>
  </si>
  <si>
    <t>记-1807</t>
  </si>
  <si>
    <t>记-1249</t>
  </si>
  <si>
    <t>记账-0218</t>
  </si>
  <si>
    <t>记-2706</t>
  </si>
  <si>
    <t>消化内科一区×张盛洪报销查新费</t>
  </si>
  <si>
    <t>记-1960</t>
  </si>
  <si>
    <t>记-1251</t>
  </si>
  <si>
    <t>记账-0717</t>
  </si>
  <si>
    <t>记-2707</t>
  </si>
  <si>
    <t>记-2010</t>
  </si>
  <si>
    <t>关节外科张志奇报销病理科实验室切片服务费</t>
  </si>
  <si>
    <t>记-1417</t>
  </si>
  <si>
    <t>记账-0744</t>
  </si>
  <si>
    <t>消化检查室×肖英莲报销院内检查费</t>
  </si>
  <si>
    <t>记-2129</t>
  </si>
  <si>
    <t>记-1418</t>
  </si>
  <si>
    <t>记-3059</t>
  </si>
  <si>
    <t>显微创伤手外科郑灿镔报销设备购置-R</t>
  </si>
  <si>
    <t>记账-0804</t>
  </si>
  <si>
    <t>记-1420</t>
  </si>
  <si>
    <t>记-3228</t>
  </si>
  <si>
    <t>张志奇支付江东研究生在研劳务费</t>
  </si>
  <si>
    <t>记账-0853</t>
  </si>
  <si>
    <t>记-2133</t>
  </si>
  <si>
    <t>记-1451</t>
  </si>
  <si>
    <t>记-0019</t>
  </si>
  <si>
    <t>记账-0731</t>
  </si>
  <si>
    <t>记-1377</t>
  </si>
  <si>
    <t>记-1582</t>
  </si>
  <si>
    <t>记-0020</t>
  </si>
  <si>
    <t>记账-0746</t>
  </si>
  <si>
    <t>记账-1580</t>
  </si>
  <si>
    <t>脊柱外科×刘辉报销动物费</t>
  </si>
  <si>
    <t>记账-1583</t>
  </si>
  <si>
    <t>记-0021</t>
  </si>
  <si>
    <t>记账-0750</t>
  </si>
  <si>
    <t>记账-1619</t>
  </si>
  <si>
    <t>记-1426</t>
  </si>
  <si>
    <t>记账-0751</t>
  </si>
  <si>
    <t>记-1430</t>
  </si>
  <si>
    <t>消化内科一区×张盛洪报销编校费</t>
  </si>
  <si>
    <t>记账-0971</t>
  </si>
  <si>
    <t>记账-1769</t>
  </si>
  <si>
    <t>记账-0973</t>
  </si>
  <si>
    <t>记账-1773</t>
  </si>
  <si>
    <t>记-1584</t>
  </si>
  <si>
    <t>记-1585</t>
  </si>
  <si>
    <t>记-1586</t>
  </si>
  <si>
    <t>显微创伤手外科郑灿镔报销动物费-R</t>
  </si>
  <si>
    <t>记-1587</t>
  </si>
  <si>
    <t>记-1738</t>
  </si>
  <si>
    <t>记账-1296</t>
  </si>
  <si>
    <t>记账-1834</t>
  </si>
  <si>
    <t>肾内科×周怡报销动物款</t>
  </si>
  <si>
    <t>记-1971</t>
  </si>
  <si>
    <t>记账-2048</t>
  </si>
  <si>
    <t>记-2095</t>
  </si>
  <si>
    <t>记账-2305</t>
  </si>
  <si>
    <t>记-2097</t>
  </si>
  <si>
    <t>记账-2477</t>
  </si>
  <si>
    <t>记-2057</t>
  </si>
  <si>
    <t>记-2098</t>
  </si>
  <si>
    <t>记-0126</t>
  </si>
  <si>
    <t>记账-0011</t>
  </si>
  <si>
    <t>记-0472</t>
  </si>
  <si>
    <t>记-2099</t>
  </si>
  <si>
    <t>记账-0140</t>
  </si>
  <si>
    <t>记账-0205</t>
  </si>
  <si>
    <t>记-1121</t>
  </si>
  <si>
    <t>记-2467</t>
  </si>
  <si>
    <t>记账-1853</t>
  </si>
  <si>
    <t>消化内科一区×张盛洪报销论文润色费</t>
  </si>
  <si>
    <t>记账-0206</t>
  </si>
  <si>
    <t>记账-1855</t>
  </si>
  <si>
    <t>消化内科一区×张盛洪报销院内动物实验中心费用</t>
  </si>
  <si>
    <t>记-1297</t>
  </si>
  <si>
    <t>记-2651</t>
  </si>
  <si>
    <t>关节外科张志奇报销动物费-R</t>
  </si>
  <si>
    <t>记账-0561</t>
  </si>
  <si>
    <t>记-1683</t>
  </si>
  <si>
    <t>记-2231</t>
  </si>
  <si>
    <t>记-2771</t>
  </si>
  <si>
    <t>记账-1936</t>
  </si>
  <si>
    <t>记账-0600</t>
  </si>
  <si>
    <t>记-0100</t>
  </si>
  <si>
    <t>记-2993</t>
  </si>
  <si>
    <t>记账-1937</t>
  </si>
  <si>
    <t>记-2022</t>
  </si>
  <si>
    <t>记-0102</t>
  </si>
  <si>
    <t>记账-1938</t>
  </si>
  <si>
    <t>记-2136</t>
  </si>
  <si>
    <t>记-0344</t>
  </si>
  <si>
    <t>记账-1260</t>
  </si>
  <si>
    <t>记-2139</t>
  </si>
  <si>
    <t>记账-1939</t>
  </si>
  <si>
    <t>记账-1437</t>
  </si>
  <si>
    <t>记-0374</t>
  </si>
  <si>
    <t>记-0375</t>
  </si>
  <si>
    <t>记账-2132</t>
  </si>
  <si>
    <t>记账-1438</t>
  </si>
  <si>
    <t>记-0728</t>
  </si>
  <si>
    <t>记-0104</t>
  </si>
  <si>
    <t>记账-2142</t>
  </si>
  <si>
    <t>记-0463</t>
  </si>
  <si>
    <t>记-0377</t>
  </si>
  <si>
    <t>记-0133</t>
  </si>
  <si>
    <t>记账-2144</t>
  </si>
  <si>
    <t>记-0464</t>
  </si>
  <si>
    <t>记账-2550</t>
  </si>
  <si>
    <t>记账-1934</t>
  </si>
  <si>
    <t>记-0465</t>
  </si>
  <si>
    <t>记-0169</t>
  </si>
  <si>
    <t>记账-2605</t>
  </si>
  <si>
    <t>记-0868</t>
  </si>
  <si>
    <t>记-0793</t>
  </si>
  <si>
    <t>记-0379</t>
  </si>
  <si>
    <t>记账-0266</t>
  </si>
  <si>
    <t>记账-0241</t>
  </si>
  <si>
    <t>记-0206</t>
  </si>
  <si>
    <t>记账-0267</t>
  </si>
  <si>
    <t>记账-0263</t>
  </si>
  <si>
    <t>脊柱外科×刘辉请款付测试化验加工费（2020-12-1957#已冲账）</t>
  </si>
  <si>
    <t>记-1066</t>
  </si>
  <si>
    <t>记-0207</t>
  </si>
  <si>
    <t>记账-0268</t>
  </si>
  <si>
    <t>记账-0327</t>
  </si>
  <si>
    <t>记账-1149</t>
  </si>
  <si>
    <t>肿瘤中心张家兴报销测试化验加工费</t>
  </si>
  <si>
    <t>记-1072</t>
  </si>
  <si>
    <t>记账-1161</t>
  </si>
  <si>
    <t>病理科×陈文芳请款付测试化验加工费（2021-2-550#冲账）</t>
  </si>
  <si>
    <t>记-0965</t>
  </si>
  <si>
    <t>记-1075</t>
  </si>
  <si>
    <t>记账-0728</t>
  </si>
  <si>
    <t>记账-1272</t>
  </si>
  <si>
    <t>肾内科实验室×周怡请款付动物饲养费（2020-11-289#冲账）</t>
  </si>
  <si>
    <t>记-1118</t>
  </si>
  <si>
    <t>记-0822</t>
  </si>
  <si>
    <t>记账-0735</t>
  </si>
  <si>
    <t>记账-1274</t>
  </si>
  <si>
    <t>肾内科实验室×周怡请款付测试化验加工费（2021-10-2143#冲账）</t>
  </si>
  <si>
    <t>记-1238</t>
  </si>
  <si>
    <t>肿瘤科×许丽霞报销测试化验加工费</t>
  </si>
  <si>
    <t>记-1119</t>
  </si>
  <si>
    <t>记-1017</t>
  </si>
  <si>
    <t>记账-1417</t>
  </si>
  <si>
    <t>记-1240</t>
  </si>
  <si>
    <t>肿瘤科×许丽霞报销材料费</t>
  </si>
  <si>
    <t>显微创伤手外科郑灿镔报销打印费-R</t>
  </si>
  <si>
    <t>记-1220</t>
  </si>
  <si>
    <t>记账-0904</t>
  </si>
  <si>
    <t>记账-1698</t>
  </si>
  <si>
    <t>记-1320</t>
  </si>
  <si>
    <t>记-1241</t>
  </si>
  <si>
    <t>记-0265</t>
  </si>
  <si>
    <t>记账-0905</t>
  </si>
  <si>
    <t>记账-1771</t>
  </si>
  <si>
    <t>记-1322</t>
  </si>
  <si>
    <t>记-1242</t>
  </si>
  <si>
    <t>记-0892</t>
  </si>
  <si>
    <t>记账-1294</t>
  </si>
  <si>
    <t>记账-2158</t>
  </si>
  <si>
    <t>记-1333</t>
  </si>
  <si>
    <t>记-0895</t>
  </si>
  <si>
    <t>记账-1389</t>
  </si>
  <si>
    <t>消化内科一区×张盛洪请款付测试化验加工费（2022-7-929#已冲账）</t>
  </si>
  <si>
    <t>记-1447</t>
  </si>
  <si>
    <t>泌尿外科一区韦锦焕报销数据加工费-R</t>
  </si>
  <si>
    <t>记-0925</t>
  </si>
  <si>
    <t>记账-1488</t>
  </si>
  <si>
    <t>记-1326</t>
  </si>
  <si>
    <t>消化内科一区×肖英莲退院内检查费</t>
  </si>
  <si>
    <t>记-0926</t>
  </si>
  <si>
    <t>记账-1582</t>
  </si>
  <si>
    <r>
      <rPr>
        <sz val="10"/>
        <color indexed="8"/>
        <rFont val="宋体"/>
        <charset val="134"/>
      </rPr>
      <t>脊柱外科×刘辉请款付测试化验加工费（2</t>
    </r>
    <r>
      <rPr>
        <sz val="10"/>
        <color indexed="8"/>
        <rFont val="宋体"/>
        <charset val="134"/>
      </rPr>
      <t>019-12-2341#已冲账）</t>
    </r>
  </si>
  <si>
    <t>记-1358</t>
  </si>
  <si>
    <t>记-2067</t>
  </si>
  <si>
    <t>记-2310</t>
  </si>
  <si>
    <t>记-1458</t>
  </si>
  <si>
    <t>记账-1584</t>
  </si>
  <si>
    <t>记账-2159</t>
  </si>
  <si>
    <t>记-1359</t>
  </si>
  <si>
    <t>记-1504</t>
  </si>
  <si>
    <t>记账-1585</t>
  </si>
  <si>
    <t>记账-2160</t>
  </si>
  <si>
    <t>记-1797</t>
  </si>
  <si>
    <t>记账-2207</t>
  </si>
  <si>
    <t>记账-2161</t>
  </si>
  <si>
    <t>记-2416</t>
  </si>
  <si>
    <t>肿瘤科×张家兴请款付测试化验加工费（2021-9-1546#冲账）</t>
  </si>
  <si>
    <t>记账-0705</t>
  </si>
  <si>
    <t>记账-2217</t>
  </si>
  <si>
    <t>记-0398</t>
  </si>
  <si>
    <t>记-2315</t>
  </si>
  <si>
    <t>记-1568</t>
  </si>
  <si>
    <t>记账-0706</t>
  </si>
  <si>
    <t>记-2669</t>
  </si>
  <si>
    <t>记-1337</t>
  </si>
  <si>
    <t>记-1338</t>
  </si>
  <si>
    <t>记-2411</t>
  </si>
  <si>
    <t>记-0452</t>
  </si>
  <si>
    <t>记-0405</t>
  </si>
  <si>
    <t>记-1340</t>
  </si>
  <si>
    <t>记-1342</t>
  </si>
  <si>
    <t>记-2724</t>
  </si>
  <si>
    <t>记-0455</t>
  </si>
  <si>
    <t>记-1343</t>
  </si>
  <si>
    <t>记-2725</t>
  </si>
  <si>
    <t>记-0457</t>
  </si>
  <si>
    <t>记-0571</t>
  </si>
  <si>
    <t>记-1344</t>
  </si>
  <si>
    <t>记-0573</t>
  </si>
  <si>
    <t>记-0826</t>
  </si>
  <si>
    <t>记-1081</t>
  </si>
  <si>
    <t>记账-2316</t>
  </si>
  <si>
    <t>器官移植一区 ×郭志勇报销版面费</t>
  </si>
  <si>
    <t>记-1614</t>
  </si>
  <si>
    <t>记-1415</t>
  </si>
  <si>
    <t>记账-2428</t>
  </si>
  <si>
    <t>消化内科一区×张盛洪报销动物实验室实验费用</t>
  </si>
  <si>
    <t>记-2728</t>
  </si>
  <si>
    <t>记-1296</t>
  </si>
  <si>
    <t>记账-1088</t>
  </si>
  <si>
    <t>记账-0255</t>
  </si>
  <si>
    <t>记-0200</t>
  </si>
  <si>
    <t>记账-1090</t>
  </si>
  <si>
    <t>记账-0262</t>
  </si>
  <si>
    <t>记-1441</t>
  </si>
  <si>
    <t>记-0492</t>
  </si>
  <si>
    <t>记-0834</t>
  </si>
  <si>
    <t>消化内科一区毛仁报销材料费-R</t>
  </si>
  <si>
    <t>记账-1125</t>
  </si>
  <si>
    <t>记账-0428</t>
  </si>
  <si>
    <t>记-1442</t>
  </si>
  <si>
    <t>记账-1126</t>
  </si>
  <si>
    <t>记账-0436</t>
  </si>
  <si>
    <t>记-1980</t>
  </si>
  <si>
    <t>记-1443</t>
  </si>
  <si>
    <t>消化内科一区×许丽霞报销慢病毒费</t>
  </si>
  <si>
    <t>记账-0752</t>
  </si>
  <si>
    <t>记账-1243</t>
  </si>
  <si>
    <t>记账-0839</t>
  </si>
  <si>
    <t>记-2007</t>
  </si>
  <si>
    <t>肿瘤科×张家兴报销报销精准平台仪器使用费</t>
  </si>
  <si>
    <t>记-1331</t>
  </si>
  <si>
    <t>记账-2070</t>
  </si>
  <si>
    <t>记账-1036</t>
  </si>
  <si>
    <t>特需二区×郭宇报销王伟伟2019年1月-2019年12月科研助手劳务费</t>
  </si>
  <si>
    <t>记-2036</t>
  </si>
  <si>
    <t>记账-1357</t>
  </si>
  <si>
    <t>消化内科一区×张盛洪请款付测试化验加工费（2021-3-2705#冲账）</t>
  </si>
  <si>
    <t>记-1573</t>
  </si>
  <si>
    <t>记账-1715</t>
  </si>
  <si>
    <t>记-1574</t>
  </si>
  <si>
    <t>记账-2079</t>
  </si>
  <si>
    <t>记账-1942</t>
  </si>
  <si>
    <t>记-1808</t>
  </si>
  <si>
    <t>记-1010</t>
  </si>
  <si>
    <t>记账-2082</t>
  </si>
  <si>
    <t>记账-1949</t>
  </si>
  <si>
    <t>记-1841</t>
  </si>
  <si>
    <t>记-1012</t>
  </si>
  <si>
    <t>记-1388</t>
  </si>
  <si>
    <t>记账-2086</t>
  </si>
  <si>
    <t>记账-1953</t>
  </si>
  <si>
    <t>记-1842</t>
  </si>
  <si>
    <t>记-1074</t>
  </si>
  <si>
    <t>记账-2258</t>
  </si>
  <si>
    <t>记-1094</t>
  </si>
  <si>
    <t>记-1978</t>
  </si>
  <si>
    <t>烧伤与创面修复科赵菁玲报销人员经费-R</t>
  </si>
  <si>
    <t>记账-2260</t>
  </si>
  <si>
    <t>记账-1955</t>
  </si>
  <si>
    <t>记-1096</t>
  </si>
  <si>
    <t>记-2049</t>
  </si>
  <si>
    <t>记账-2261</t>
  </si>
  <si>
    <t>记-1097</t>
  </si>
  <si>
    <t>记-2374</t>
  </si>
  <si>
    <t>放射诊断科李雪华报销查新费</t>
  </si>
  <si>
    <t>记账-2306</t>
  </si>
  <si>
    <t>记账-0037</t>
  </si>
  <si>
    <t>记-2653</t>
  </si>
  <si>
    <t>记-1870</t>
  </si>
  <si>
    <t>记-1135</t>
  </si>
  <si>
    <t>记-2666</t>
  </si>
  <si>
    <t>记账-0040</t>
  </si>
  <si>
    <t>记-2590</t>
  </si>
  <si>
    <t>记-1907</t>
  </si>
  <si>
    <t>记-1153</t>
  </si>
  <si>
    <t>记-2592</t>
  </si>
  <si>
    <t>记-1908</t>
  </si>
  <si>
    <t>记-1920</t>
  </si>
  <si>
    <t>关节外科张志奇报销专利费-R</t>
  </si>
  <si>
    <t>记账-2321</t>
  </si>
  <si>
    <t>记-1922</t>
  </si>
  <si>
    <t>记账-2351</t>
  </si>
  <si>
    <t>消化内科一区×肖英莲报销测试化验加工费</t>
  </si>
  <si>
    <t>记-2166</t>
  </si>
  <si>
    <t>记-1924</t>
  </si>
  <si>
    <t>记账-2379</t>
  </si>
  <si>
    <t>记-2210</t>
  </si>
  <si>
    <t>记-1925</t>
  </si>
  <si>
    <t>记账-2505</t>
  </si>
  <si>
    <t>记-1026</t>
  </si>
  <si>
    <t>记-1926</t>
  </si>
  <si>
    <t>记账-2511</t>
  </si>
  <si>
    <t>记-1928</t>
  </si>
  <si>
    <t>记-2816</t>
  </si>
  <si>
    <t>内分泌内科二区洪澍彬报销设备购置-R</t>
  </si>
  <si>
    <t>记账-2514</t>
  </si>
  <si>
    <t>记-1931</t>
  </si>
  <si>
    <t>记-2837</t>
  </si>
  <si>
    <t>记账-2517</t>
  </si>
  <si>
    <t>记-1933</t>
  </si>
  <si>
    <t>记-0035</t>
  </si>
  <si>
    <t>记账-2699</t>
  </si>
  <si>
    <t>记账-0250</t>
  </si>
  <si>
    <t>脊柱外科×刘辉报销动物实验费</t>
  </si>
  <si>
    <t>记-2211</t>
  </si>
  <si>
    <t>记-1952</t>
  </si>
  <si>
    <t>关节外科张志奇报销SCI版面费（个人经费）</t>
  </si>
  <si>
    <t>记-0041</t>
  </si>
  <si>
    <t>记账-0228</t>
  </si>
  <si>
    <t>记账-0285</t>
  </si>
  <si>
    <t>记-2220</t>
  </si>
  <si>
    <t>记-0043</t>
  </si>
  <si>
    <t>记账-0290</t>
  </si>
  <si>
    <t>记-2396</t>
  </si>
  <si>
    <t>记-0135</t>
  </si>
  <si>
    <t>记账-0292</t>
  </si>
  <si>
    <t>记-2397</t>
  </si>
  <si>
    <t>记账-0237</t>
  </si>
  <si>
    <t>记-2398</t>
  </si>
  <si>
    <t>记-0138</t>
  </si>
  <si>
    <t>记-2401</t>
  </si>
  <si>
    <t>记-0139</t>
  </si>
  <si>
    <t>记账-0239</t>
  </si>
  <si>
    <t>记-2402</t>
  </si>
  <si>
    <t>记-0318</t>
  </si>
  <si>
    <t>记账-0283</t>
  </si>
  <si>
    <t>肾内科实验室×周怡请款付测试化验加工费（2020-11-287#冲账）</t>
  </si>
  <si>
    <t>记账-0293</t>
  </si>
  <si>
    <t>记-2451</t>
  </si>
  <si>
    <t>记-0599</t>
  </si>
  <si>
    <t>记账-0338</t>
  </si>
  <si>
    <t>记-2513</t>
  </si>
  <si>
    <t>记账-0498</t>
  </si>
  <si>
    <t>记-2514</t>
  </si>
  <si>
    <t>记-0602</t>
  </si>
  <si>
    <t>记账-0500</t>
  </si>
  <si>
    <t>记-1140</t>
  </si>
  <si>
    <t>记-0084</t>
  </si>
  <si>
    <t>记-0604</t>
  </si>
  <si>
    <t>记账-0527</t>
  </si>
  <si>
    <t>记-0605</t>
  </si>
  <si>
    <t>记账-0529</t>
  </si>
  <si>
    <t>记-0085</t>
  </si>
  <si>
    <t>记-0606</t>
  </si>
  <si>
    <t>记账-0586</t>
  </si>
  <si>
    <t>记-1688</t>
  </si>
  <si>
    <t>皮肤科病区×王芳报销劳务费-R</t>
  </si>
  <si>
    <t>记-0400</t>
  </si>
  <si>
    <t>记账-0587</t>
  </si>
  <si>
    <t>记账-0640</t>
  </si>
  <si>
    <t>肾内科实验室×周怡请款付测试化验加工费（2020-12-2392#冲账）</t>
  </si>
  <si>
    <t>记-1690</t>
  </si>
  <si>
    <t>皮肤科门诊×王芳报销劳务费-R</t>
  </si>
  <si>
    <t>记-0517</t>
  </si>
  <si>
    <t>记账-1172</t>
  </si>
  <si>
    <t>记账-0641</t>
  </si>
  <si>
    <t>肾内科实验室×周怡报销快递费</t>
  </si>
  <si>
    <t>记-1942</t>
  </si>
  <si>
    <t>烧伤外科赵菁玲报销测试化验加工费-R</t>
  </si>
  <si>
    <t>记-0518</t>
  </si>
  <si>
    <t>记-1613</t>
  </si>
  <si>
    <t>记账-1173</t>
  </si>
  <si>
    <t>记账-0642</t>
  </si>
  <si>
    <t>记-2384</t>
  </si>
  <si>
    <t>记-0528</t>
  </si>
  <si>
    <t>记-1615</t>
  </si>
  <si>
    <t>记账-1174</t>
  </si>
  <si>
    <t>记账-0644</t>
  </si>
  <si>
    <t>记-2559</t>
  </si>
  <si>
    <t>记-0530</t>
  </si>
  <si>
    <t>记-0519</t>
  </si>
  <si>
    <t>记-1663</t>
  </si>
  <si>
    <t>关节外科张志奇报销查新费</t>
  </si>
  <si>
    <t>记账-1175</t>
  </si>
  <si>
    <t>记-0534</t>
  </si>
  <si>
    <t>记-0520</t>
  </si>
  <si>
    <t>记-1848</t>
  </si>
  <si>
    <t>记账-1176</t>
  </si>
  <si>
    <t>记-1085</t>
  </si>
  <si>
    <t>记-0846</t>
  </si>
  <si>
    <t>记-1919</t>
  </si>
  <si>
    <t>记账-1196</t>
  </si>
  <si>
    <t>记账-1054</t>
  </si>
  <si>
    <t>记-0850</t>
  </si>
  <si>
    <t>记-2161</t>
  </si>
  <si>
    <t>记账-1197</t>
  </si>
  <si>
    <t>记账-1265</t>
  </si>
  <si>
    <t>特需二区×郭宇报销王伟伟2018年8月-2018年12月科研助手劳务费</t>
  </si>
  <si>
    <t>记-0853</t>
  </si>
  <si>
    <t>记账-1571</t>
  </si>
  <si>
    <r>
      <rPr>
        <sz val="10"/>
        <color indexed="8"/>
        <rFont val="宋体"/>
        <charset val="134"/>
      </rPr>
      <t>肾内科实验室×周怡请款付测试化验加工费（2</t>
    </r>
    <r>
      <rPr>
        <sz val="10"/>
        <color indexed="8"/>
        <rFont val="宋体"/>
        <charset val="134"/>
      </rPr>
      <t>019-12-1571#已冲账）</t>
    </r>
  </si>
  <si>
    <t>记账-1268</t>
  </si>
  <si>
    <t>记-2623</t>
  </si>
  <si>
    <t>记-1409</t>
  </si>
  <si>
    <t>记-2169</t>
  </si>
  <si>
    <t>记账-2331</t>
  </si>
  <si>
    <t>记-2749</t>
  </si>
  <si>
    <t>记-2373</t>
  </si>
  <si>
    <t>记账-1308</t>
  </si>
  <si>
    <t>脊柱外科×刘辉报销纪晓倩2019.1-2019.9科研助手劳务费</t>
  </si>
  <si>
    <t>记-2841</t>
  </si>
  <si>
    <t>记-2555</t>
  </si>
  <si>
    <t>记-3202</t>
  </si>
  <si>
    <t>记账-1970</t>
  </si>
  <si>
    <t>记-3226</t>
  </si>
  <si>
    <t>记-2670</t>
  </si>
  <si>
    <t>记账-2336</t>
  </si>
  <si>
    <t>记账-1971</t>
  </si>
  <si>
    <t>记-1256</t>
  </si>
  <si>
    <t>记-3248</t>
  </si>
  <si>
    <t>记账-2337</t>
  </si>
  <si>
    <t>记账-1972</t>
  </si>
  <si>
    <t>记-2868</t>
  </si>
  <si>
    <t>消化检查室×肖英莲报销测试费</t>
  </si>
  <si>
    <t>记-3249</t>
  </si>
  <si>
    <t>记账-2338</t>
  </si>
  <si>
    <t>记-2952</t>
  </si>
  <si>
    <t>记-3251</t>
  </si>
  <si>
    <t>记-2672</t>
  </si>
  <si>
    <t>记账-2339</t>
  </si>
  <si>
    <t>记-3547</t>
  </si>
  <si>
    <t>记账-2340</t>
  </si>
  <si>
    <t>记-3712</t>
  </si>
  <si>
    <t>记账-1973</t>
  </si>
  <si>
    <t>记-0471</t>
  </si>
  <si>
    <t>记账-2557</t>
  </si>
  <si>
    <t>记账-1974</t>
  </si>
  <si>
    <t>记-0612</t>
  </si>
  <si>
    <t>记-2882</t>
  </si>
  <si>
    <t>记账-2559</t>
  </si>
  <si>
    <t>记账-2182</t>
  </si>
  <si>
    <t>病理科陈文芳报销材料费</t>
  </si>
  <si>
    <t>记-0613</t>
  </si>
  <si>
    <t>记账-2560</t>
  </si>
  <si>
    <t>记账-2241</t>
  </si>
  <si>
    <t>记-0186</t>
  </si>
  <si>
    <t>放射诊断科李雪华报销版面费-R</t>
  </si>
  <si>
    <t>记账-2561</t>
  </si>
  <si>
    <t>记账-2711</t>
  </si>
  <si>
    <t>李洁_柯麟新锐人才计划</t>
  </si>
  <si>
    <t>妇科二区李洁报销劳务费-R</t>
  </si>
  <si>
    <t>记账-2562</t>
  </si>
  <si>
    <t>记账-2722</t>
  </si>
  <si>
    <t>记-0620</t>
  </si>
  <si>
    <t>记账-2677</t>
  </si>
  <si>
    <t>记账-2725</t>
  </si>
  <si>
    <t>记-1684</t>
  </si>
  <si>
    <t>记账-2964</t>
  </si>
  <si>
    <t>记账-0567</t>
  </si>
  <si>
    <t>刘贻豪_柯麟新锐人才计划</t>
  </si>
  <si>
    <t>记-1894</t>
  </si>
  <si>
    <t>临床研究中心刘贻豪报销测试化验加工费-R</t>
  </si>
  <si>
    <t>记账-2967</t>
  </si>
  <si>
    <t>记-0315</t>
  </si>
  <si>
    <t>记-0820</t>
  </si>
  <si>
    <t>记账-0573</t>
  </si>
  <si>
    <t>记-0399</t>
  </si>
  <si>
    <t>记-0821</t>
  </si>
  <si>
    <t>记-1895</t>
  </si>
  <si>
    <t>记账-2974</t>
  </si>
  <si>
    <t>记-2258</t>
  </si>
  <si>
    <t>记账-3183</t>
  </si>
  <si>
    <t>记-2271</t>
  </si>
  <si>
    <t>刘伟海_柯麟新锐人才计划</t>
  </si>
  <si>
    <t>记-2390</t>
  </si>
  <si>
    <t>骨肿瘤科刘伟海报销测试化验加工费-R</t>
  </si>
  <si>
    <t>记账-3184</t>
  </si>
  <si>
    <t>记-0623</t>
  </si>
  <si>
    <t>泌尿外科一区×韦锦焕报销测试化验加工费-R</t>
  </si>
  <si>
    <t>记-2358</t>
  </si>
  <si>
    <t>记-1679</t>
  </si>
  <si>
    <t>记账-3217</t>
  </si>
  <si>
    <t>器官移植一区 ×郭志勇报销动物费</t>
  </si>
  <si>
    <t>记账-0607</t>
  </si>
  <si>
    <t>记-2362</t>
  </si>
  <si>
    <t>记-1681</t>
  </si>
  <si>
    <t>记-2820</t>
  </si>
  <si>
    <t>临床研究中心刘贻豪报销劳务费-R</t>
  </si>
  <si>
    <t>记账-3219</t>
  </si>
  <si>
    <t>关节外科病区×张志奇报销材料费-R</t>
  </si>
  <si>
    <t>记-2365</t>
  </si>
  <si>
    <t>记账-3220</t>
  </si>
  <si>
    <t>记-2493</t>
  </si>
  <si>
    <t>记-1707</t>
  </si>
  <si>
    <t>记-3008</t>
  </si>
  <si>
    <t>放射诊断科李雪华报销文献检索费-R</t>
  </si>
  <si>
    <t>记账-3228</t>
  </si>
  <si>
    <t>记-3049</t>
  </si>
  <si>
    <t>骨肿瘤科刘伟海报销动物费-R</t>
  </si>
  <si>
    <t>记-3052</t>
  </si>
  <si>
    <t>记-2577</t>
  </si>
  <si>
    <t>记-3056</t>
  </si>
  <si>
    <t>记账-3341</t>
  </si>
  <si>
    <t>记-2578</t>
  </si>
  <si>
    <t>记-3250</t>
  </si>
  <si>
    <t>记账-3345</t>
  </si>
  <si>
    <t>记-2580</t>
  </si>
  <si>
    <t>记-1709</t>
  </si>
  <si>
    <t>记-3641</t>
  </si>
  <si>
    <t>记账-3661</t>
  </si>
  <si>
    <t>记-2581</t>
  </si>
  <si>
    <t>记-0029</t>
  </si>
  <si>
    <t>妇科二区李洁报销测试化验加工费-R</t>
  </si>
  <si>
    <t>记-2001</t>
  </si>
  <si>
    <t>记-2002</t>
  </si>
  <si>
    <t>记-0077</t>
  </si>
  <si>
    <t>记-0698</t>
  </si>
  <si>
    <t>记-2582</t>
  </si>
  <si>
    <t>记-2003</t>
  </si>
  <si>
    <t>记-2584</t>
  </si>
  <si>
    <t>记-2564</t>
  </si>
  <si>
    <t>记-0664</t>
  </si>
  <si>
    <t>记-2586</t>
  </si>
  <si>
    <t>记-2565</t>
  </si>
  <si>
    <t>记-1408</t>
  </si>
  <si>
    <t>记账-0611</t>
  </si>
  <si>
    <t>记-0745</t>
  </si>
  <si>
    <t>消化检查室×肖英莲报销报销SCI论文版面费（个人经费）</t>
  </si>
  <si>
    <t>记-2591</t>
  </si>
  <si>
    <t>记-2897</t>
  </si>
  <si>
    <t>记账-0612</t>
  </si>
  <si>
    <t>记-0869</t>
  </si>
  <si>
    <t>记-2898</t>
  </si>
  <si>
    <t>记-0170</t>
  </si>
  <si>
    <t>记-0176</t>
  </si>
  <si>
    <t>记账-0622</t>
  </si>
  <si>
    <t>记-1419</t>
  </si>
  <si>
    <t>记-1703</t>
  </si>
  <si>
    <t>记-0183</t>
  </si>
  <si>
    <t>记账-1267</t>
  </si>
  <si>
    <t>记-0185</t>
  </si>
  <si>
    <t>戴驭虎_柯麟新锐人才计划</t>
  </si>
  <si>
    <t>脊柱外科戴驭虎报销测试化验加工费-R</t>
  </si>
  <si>
    <t>记-0189</t>
  </si>
  <si>
    <t>赵强_柯麟新锐人才计划</t>
  </si>
  <si>
    <t>记-2278</t>
  </si>
  <si>
    <t>肝移植专科赵强报销测试化验加工费-R</t>
  </si>
  <si>
    <t>记账-1497</t>
  </si>
  <si>
    <t>记-0191</t>
  </si>
  <si>
    <t>记-2417</t>
  </si>
  <si>
    <t>记-2530</t>
  </si>
  <si>
    <t>脊柱外科×刘辉请款付测试化验加工费（2021-9-2041#冲账）</t>
  </si>
  <si>
    <t>记-2791</t>
  </si>
  <si>
    <t>记账-1595</t>
  </si>
  <si>
    <t>王宗任_柯麟新锐人才计划</t>
  </si>
  <si>
    <t>记-2805</t>
  </si>
  <si>
    <t>泌尿外科二区王宗任报销测试化验加工费-R</t>
  </si>
  <si>
    <t>记-1294</t>
  </si>
  <si>
    <t>记-2808</t>
  </si>
  <si>
    <t>脊柱外科×刘辉报销测试费</t>
  </si>
  <si>
    <t>记-1539</t>
  </si>
  <si>
    <t>记-2888</t>
  </si>
  <si>
    <t>记账-1597</t>
  </si>
  <si>
    <t>记-0882</t>
  </si>
  <si>
    <t>消化内科一区×张盛洪请款付测试化验加工费（2021-11-2952#冲账）</t>
  </si>
  <si>
    <t>记-1602</t>
  </si>
  <si>
    <t>记-1617</t>
  </si>
  <si>
    <t>记-3257</t>
  </si>
  <si>
    <t>记账-1599</t>
  </si>
  <si>
    <t>记-1806</t>
  </si>
  <si>
    <t>记账-1600</t>
  </si>
  <si>
    <t>记-2288</t>
  </si>
  <si>
    <t>记账-1686</t>
  </si>
  <si>
    <t>消化内科一区×许丽霞请款付测试化验加工费（2021-1-1288#冲账）</t>
  </si>
  <si>
    <t>记-0893</t>
  </si>
  <si>
    <t>关节外科病区×张志奇报销测试化验加工费-R</t>
  </si>
  <si>
    <t>记-2890</t>
  </si>
  <si>
    <t>记账-1803</t>
  </si>
  <si>
    <t>记-2892</t>
  </si>
  <si>
    <t>记账-2174</t>
  </si>
  <si>
    <t>肾内科实验室×周怡请款付测试化验加工费（2021-10-1865#冲账）</t>
  </si>
  <si>
    <t>记-2894</t>
  </si>
  <si>
    <t>记账-2223</t>
  </si>
  <si>
    <t>记-2792</t>
  </si>
  <si>
    <t>记账-2386</t>
  </si>
  <si>
    <t>记-3035</t>
  </si>
  <si>
    <t>记账-2396</t>
  </si>
  <si>
    <t>记-0909</t>
  </si>
  <si>
    <t>记-3037</t>
  </si>
  <si>
    <t>记-0911</t>
  </si>
  <si>
    <t>记-0132</t>
  </si>
  <si>
    <t>记-0952</t>
  </si>
  <si>
    <t>记-2797</t>
  </si>
  <si>
    <t>记-1018</t>
  </si>
  <si>
    <t>记-2798</t>
  </si>
  <si>
    <t>记-1070</t>
  </si>
  <si>
    <t>消化内科一区×张盛洪报销詹峡丽2020年12月-2021年6月科研助手劳务费</t>
  </si>
  <si>
    <t>记-2799</t>
  </si>
  <si>
    <t>记-1083</t>
  </si>
  <si>
    <t>消化内科一区×肖英莲报销李珍2020年11月-2021年3月科研助手劳务费</t>
  </si>
  <si>
    <t>记-2800</t>
  </si>
  <si>
    <t>烧伤外科赵菁玲报销文献检索费-R</t>
  </si>
  <si>
    <t>骨肿瘤科刘伟海报销材料费-R</t>
  </si>
  <si>
    <t>肿瘤科×许丽霞报销黎成欣2020.1-2021.6月科研助手费用</t>
  </si>
  <si>
    <t>记-3154</t>
  </si>
  <si>
    <t>记账-3587</t>
  </si>
  <si>
    <t>肿瘤科×许丽霞报销谷运铨2020.11-2021.6月科研助手费用</t>
  </si>
  <si>
    <t>记-0724</t>
  </si>
  <si>
    <t>放射诊断科李雪华报销培训费-R</t>
  </si>
  <si>
    <t>记账-3590</t>
  </si>
  <si>
    <t>肿瘤科×许丽霞报销李佳瑶2021.1-2021.6月科研助手费用</t>
  </si>
  <si>
    <t>记-3048</t>
  </si>
  <si>
    <t>放射诊断科李雪华报销检索-R</t>
  </si>
  <si>
    <t>记-1109</t>
  </si>
  <si>
    <t>肿瘤科×许丽霞报销曹彭洁2020.2-2020.7月科研助手费用</t>
  </si>
  <si>
    <t>记-3066</t>
  </si>
  <si>
    <t>记-0777</t>
  </si>
  <si>
    <t>记-1120</t>
  </si>
  <si>
    <t>肿瘤科×彭振维报销孔招弟2020.1-2021.5月科研助手费用</t>
  </si>
  <si>
    <t>记-0688</t>
  </si>
  <si>
    <t>记-3223</t>
  </si>
  <si>
    <t>肿瘤科×彭振维报销丁雪2020.1-2021.4月科研助手费用</t>
  </si>
  <si>
    <t>记-0689</t>
  </si>
  <si>
    <t>蒋起韦_柯麟新锐人才计划</t>
  </si>
  <si>
    <t>记-0933</t>
  </si>
  <si>
    <t>精准医学研究院蒋起韦报销测试化验加工费-R（精准）</t>
  </si>
  <si>
    <t>记-1166</t>
  </si>
  <si>
    <t>记-0696</t>
  </si>
  <si>
    <t>记-0805</t>
  </si>
  <si>
    <t>记账-3761</t>
  </si>
  <si>
    <t>补充2021年9月10日至12月21日新锐人才科研费用</t>
  </si>
  <si>
    <t>记-0775</t>
  </si>
  <si>
    <t>烧伤与创面修复科赵菁玲报销版面费-R</t>
  </si>
  <si>
    <t>记-1013</t>
  </si>
  <si>
    <t>记-1424</t>
  </si>
  <si>
    <t>记-1184</t>
  </si>
  <si>
    <t>泌尿外科二区王宗任报销劳务费-R</t>
  </si>
  <si>
    <t>记-1645</t>
  </si>
  <si>
    <t>放射诊断科李雪华报销劳务费-R（部分）</t>
  </si>
  <si>
    <t>记-1822</t>
  </si>
  <si>
    <t>记账-3763</t>
  </si>
  <si>
    <t>记-1597</t>
  </si>
  <si>
    <t>记-1869</t>
  </si>
  <si>
    <t>皮肤科病区×王芳报销测试化验加工费-R</t>
  </si>
  <si>
    <t>记-1658</t>
  </si>
  <si>
    <t>记-1902</t>
  </si>
  <si>
    <t>记账-3776</t>
  </si>
  <si>
    <t>记-1664</t>
  </si>
  <si>
    <t>记-1350</t>
  </si>
  <si>
    <t>关节外科病区×张志奇报销陆晓敏科研助手人力成本费用（2020.1月-2021.6月）</t>
  </si>
  <si>
    <t>记-1929</t>
  </si>
  <si>
    <t>记-1370</t>
  </si>
  <si>
    <t>肿瘤中心张家兴报销李嘉琪科研助手劳务费（2020年1月-2021年6月）</t>
  </si>
  <si>
    <t>记-1646</t>
  </si>
  <si>
    <t>记-2454</t>
  </si>
  <si>
    <t>记-2452</t>
  </si>
  <si>
    <t>记-0117</t>
  </si>
  <si>
    <t>记-1770</t>
  </si>
  <si>
    <t>消化内科一区毛仁报销视频制作费-R</t>
  </si>
  <si>
    <t>记-2999</t>
  </si>
  <si>
    <t>记-1774</t>
  </si>
  <si>
    <t>记-0466</t>
  </si>
  <si>
    <t>记-1777</t>
  </si>
  <si>
    <t>记-3194</t>
  </si>
  <si>
    <t>记-0504</t>
  </si>
  <si>
    <t>泌尿外科一区韦锦焕报销版面费-R</t>
  </si>
  <si>
    <t>记-2117</t>
  </si>
  <si>
    <t>曾雪贞_柯麟新锐人才计划</t>
  </si>
  <si>
    <t>精准医学研究院曾雪贞报销劳务费-R</t>
  </si>
  <si>
    <t>记-2356</t>
  </si>
  <si>
    <t>记-0128</t>
  </si>
  <si>
    <t>记-1414</t>
  </si>
  <si>
    <t>器官移植一区 ×郭志勇报销高宁辛科研助手劳务费（2020年1月-2021年6月）</t>
  </si>
  <si>
    <t>记-0129</t>
  </si>
  <si>
    <t>器官移植一区 ×郭志勇报销尹美娴科研助手劳务费(2020年1月-2021年6月）</t>
  </si>
  <si>
    <t>记-0607</t>
  </si>
  <si>
    <t>记-0159</t>
  </si>
  <si>
    <t>泌尿外科二区王宗任报销动物费-R</t>
  </si>
  <si>
    <t>记-1510</t>
  </si>
  <si>
    <t>记-1511</t>
  </si>
  <si>
    <t>记-0609</t>
  </si>
  <si>
    <t>何昕_柯麟新锐人才计划</t>
  </si>
  <si>
    <t>记-0283</t>
  </si>
  <si>
    <t>心血管医学部办公室何昕报销材料费-R</t>
  </si>
  <si>
    <t>记-0610</t>
  </si>
  <si>
    <t>记-1538</t>
  </si>
  <si>
    <t>关节外科病区×张志奇请款付测试化验加工费-R（2021-10-1004#冲账）</t>
  </si>
  <si>
    <t>记-0611</t>
  </si>
  <si>
    <t>记-0676</t>
  </si>
  <si>
    <t>显微创伤手外科郑灿镔报销视频制作费-R</t>
  </si>
  <si>
    <t>戴子浩_柯麟新锐人才计划</t>
  </si>
  <si>
    <t>记-0348</t>
  </si>
  <si>
    <t>肝外科戴子浩报销劳务费-R</t>
  </si>
  <si>
    <t>记-0915</t>
  </si>
  <si>
    <t>记-2556</t>
  </si>
  <si>
    <t>记-1816</t>
  </si>
  <si>
    <t>记-0411</t>
  </si>
  <si>
    <t>精准医学研究院曾雪贞报销版面费</t>
  </si>
  <si>
    <t>记-1896</t>
  </si>
  <si>
    <t>放射诊断科×李雪华报销劳务费-R</t>
  </si>
  <si>
    <t>记-0512</t>
  </si>
  <si>
    <t>记-2128</t>
  </si>
  <si>
    <t>肿瘤科×彭振维报销线上培训费</t>
  </si>
  <si>
    <t>记-0444</t>
  </si>
  <si>
    <t>记-2321</t>
  </si>
  <si>
    <t>记-1015</t>
  </si>
  <si>
    <t>记-0562</t>
  </si>
  <si>
    <t>记-1144</t>
  </si>
  <si>
    <t>记-1776</t>
  </si>
  <si>
    <t>脊柱外科戴驭虎报销材料费-R</t>
  </si>
  <si>
    <t>记-1946</t>
  </si>
  <si>
    <t>烧伤与创面修复科赵菁玲报销李静雯2022年2月-2022年7月科研助手劳务费-R</t>
  </si>
  <si>
    <t>记-2188</t>
  </si>
  <si>
    <t>泌尿外科二区王宗任报销测试化验加工费-R（动物实验中心）</t>
  </si>
  <si>
    <t>记-2014</t>
  </si>
  <si>
    <t>记-0563</t>
  </si>
  <si>
    <t>记-2191</t>
  </si>
  <si>
    <t>泌尿外科二区王宗任报销材料费-R（动物实验中心）</t>
  </si>
  <si>
    <t>记-0564</t>
  </si>
  <si>
    <t>记-2236</t>
  </si>
  <si>
    <t>临床研究中心刘贻豪报销材料费-R</t>
  </si>
  <si>
    <t>记-2225</t>
  </si>
  <si>
    <t>记-0566</t>
  </si>
  <si>
    <t>记-2615</t>
  </si>
  <si>
    <t>记-2331</t>
  </si>
  <si>
    <t>皮肤科门诊×王芳报销测试化验加工费-R</t>
  </si>
  <si>
    <t>记-2229</t>
  </si>
  <si>
    <t>记-0567</t>
  </si>
  <si>
    <t>记-2745</t>
  </si>
  <si>
    <t>记-0378</t>
  </si>
  <si>
    <t>器官移植一区 ×郭志勇报销SCI版面费（个人经费）</t>
  </si>
  <si>
    <t>记-2839</t>
  </si>
  <si>
    <t>泌尿外科一区×韦锦焕报销劳务费-R</t>
  </si>
  <si>
    <t>记-0683</t>
  </si>
  <si>
    <t>郑丹萍_柯麟新锐人才计划</t>
  </si>
  <si>
    <t>内镜中心郑丹萍报销设备购置-R</t>
  </si>
  <si>
    <t>记-0960</t>
  </si>
  <si>
    <t>记-0715</t>
  </si>
  <si>
    <t>记-0056</t>
  </si>
  <si>
    <t>记-0979</t>
  </si>
  <si>
    <t>记-2230</t>
  </si>
  <si>
    <t>记-0247</t>
  </si>
  <si>
    <t>肝外科戴子浩报销测试化验加工费-R</t>
  </si>
  <si>
    <t>记-1001</t>
  </si>
  <si>
    <t>记-0861</t>
  </si>
  <si>
    <t>记-1006</t>
  </si>
  <si>
    <t>记-0865</t>
  </si>
  <si>
    <t>记-1011</t>
  </si>
  <si>
    <t>记-2289</t>
  </si>
  <si>
    <t>记-2291</t>
  </si>
  <si>
    <t>记-0271</t>
  </si>
  <si>
    <t>记-2292</t>
  </si>
  <si>
    <t>记-0406</t>
  </si>
  <si>
    <t>妇科二区李洁请款付中山大学测试化验加工费-R</t>
  </si>
  <si>
    <t>记-1045</t>
  </si>
  <si>
    <t>记-0537</t>
  </si>
  <si>
    <t>记-1059</t>
  </si>
  <si>
    <t>记-0796</t>
  </si>
  <si>
    <t>记-2294</t>
  </si>
  <si>
    <t>记-1123</t>
  </si>
  <si>
    <t>记-1132</t>
  </si>
  <si>
    <t>记-1551</t>
  </si>
  <si>
    <t>记-2295</t>
  </si>
  <si>
    <t>记-1674</t>
  </si>
  <si>
    <t>记-2668</t>
  </si>
  <si>
    <t>记-1678</t>
  </si>
  <si>
    <t>记-0803</t>
  </si>
  <si>
    <t>记-1815</t>
  </si>
  <si>
    <t>放射诊断科李雪华请款付中山大学测试化验加工费-R</t>
  </si>
  <si>
    <t>记-1031</t>
  </si>
  <si>
    <t>记-1819</t>
  </si>
  <si>
    <t>记-1367</t>
  </si>
  <si>
    <t>记-2027</t>
  </si>
  <si>
    <t>记-2025</t>
  </si>
  <si>
    <t>记-2103</t>
  </si>
  <si>
    <t>脊柱外科戴驭虎请款付中山大学测试化验加工费-R</t>
  </si>
  <si>
    <t>记-1457</t>
  </si>
  <si>
    <t>记-2026</t>
  </si>
  <si>
    <t>记-2173</t>
  </si>
  <si>
    <t>记-2282</t>
  </si>
  <si>
    <t>内分泌内科×洪澎彬报销庄晓銮科研助手劳务费（2021年10月-2023年9月）</t>
  </si>
  <si>
    <t>记-2616</t>
  </si>
  <si>
    <t>记-2688</t>
  </si>
  <si>
    <t>记-2701</t>
  </si>
  <si>
    <t>记-2716</t>
  </si>
  <si>
    <t>记-2718</t>
  </si>
  <si>
    <t>记-3119</t>
  </si>
  <si>
    <t>记-2721</t>
  </si>
  <si>
    <t>记-3493</t>
  </si>
  <si>
    <t>记-3622</t>
  </si>
  <si>
    <t>记-0276</t>
  </si>
  <si>
    <t>记-0038</t>
  </si>
  <si>
    <t>记-1866</t>
  </si>
  <si>
    <t>记-0279</t>
  </si>
  <si>
    <t>记-2009</t>
  </si>
  <si>
    <t>记-0280</t>
  </si>
  <si>
    <t>记-2038</t>
  </si>
  <si>
    <t>记-0281</t>
  </si>
  <si>
    <t>妇科二区李洁报销材料费-R</t>
  </si>
  <si>
    <t>记-0111</t>
  </si>
  <si>
    <t>记-2143</t>
  </si>
  <si>
    <t>肾内科实验室×周怡报销测试化验加工费冲借款-2020-9-1247#</t>
  </si>
  <si>
    <t>记-0286</t>
  </si>
  <si>
    <t>记-2834</t>
  </si>
  <si>
    <t>记-0177</t>
  </si>
  <si>
    <t>记-0297</t>
  </si>
  <si>
    <t>记-2835</t>
  </si>
  <si>
    <t>记-0298</t>
  </si>
  <si>
    <t>记-2880</t>
  </si>
  <si>
    <t>记-0182</t>
  </si>
  <si>
    <t>记-0299</t>
  </si>
  <si>
    <t>记-1222</t>
  </si>
  <si>
    <t>记-0269</t>
  </si>
  <si>
    <t>记-1492</t>
  </si>
  <si>
    <t>记-1224</t>
  </si>
  <si>
    <t>记-0272</t>
  </si>
  <si>
    <t>记-1493</t>
  </si>
  <si>
    <t>记-1255</t>
  </si>
  <si>
    <t>记-0274</t>
  </si>
  <si>
    <t>记-1746</t>
  </si>
  <si>
    <t>记-1257</t>
  </si>
  <si>
    <t>记-2287</t>
  </si>
  <si>
    <t>记-1473</t>
  </si>
  <si>
    <t>记-0723</t>
  </si>
  <si>
    <t>内镜中心郑丹萍报销测试化验加工费-R</t>
  </si>
  <si>
    <t>记-1478</t>
  </si>
  <si>
    <t>记-0726</t>
  </si>
  <si>
    <t>记-2501</t>
  </si>
  <si>
    <t>病理科陈文芳报销设备费</t>
  </si>
  <si>
    <t>记-1479</t>
  </si>
  <si>
    <t>记-2504</t>
  </si>
  <si>
    <t>记-1831</t>
  </si>
  <si>
    <t>记-1610</t>
  </si>
  <si>
    <t>记-0735</t>
  </si>
  <si>
    <t>泌尿外科二区王宗任报销材料费-R</t>
  </si>
  <si>
    <t>记-0304</t>
  </si>
  <si>
    <t>肿瘤中心张家兴报销材料费</t>
  </si>
  <si>
    <t>记-1832</t>
  </si>
  <si>
    <t>烧伤与创面修复科赵菁玲报销梁欣瑜科研助手劳务费（202207-202307）</t>
  </si>
  <si>
    <t>记-2192</t>
  </si>
  <si>
    <t>消化内科一区×张盛洪报销詹峡丽（202107-202310）科研助手劳务费</t>
  </si>
  <si>
    <t>记-1718</t>
  </si>
  <si>
    <t>肿瘤科×许丽霞报销谷运铨202107-202109科研助手费用</t>
  </si>
  <si>
    <t>脊柱外科戴驭虎报销测试化验加工费（精准）</t>
  </si>
  <si>
    <t>肿瘤科×许丽霞报销黎成欣202107-202203科研助手费用</t>
  </si>
  <si>
    <t>记-2208</t>
  </si>
  <si>
    <t>记-1723</t>
  </si>
  <si>
    <t>消化内科肖英莲报销黄馨科研助手劳务费（202108-202309）</t>
  </si>
  <si>
    <t>记-1041</t>
  </si>
  <si>
    <t>病理科陈文芳报销测试化验加工费</t>
  </si>
  <si>
    <t>记-2862</t>
  </si>
  <si>
    <t>记-1800</t>
  </si>
  <si>
    <t>记-0401</t>
  </si>
  <si>
    <t>记-2863</t>
  </si>
  <si>
    <t>记-2059</t>
  </si>
  <si>
    <t>记-2061</t>
  </si>
  <si>
    <t>记-2065</t>
  </si>
  <si>
    <t>关节外科张志奇报销出版物/文献/信息传播事务费-R</t>
  </si>
  <si>
    <t>记-1390</t>
  </si>
  <si>
    <t>记-0212</t>
  </si>
  <si>
    <t>记-0588</t>
  </si>
  <si>
    <t>记-0581</t>
  </si>
  <si>
    <t>记-0582</t>
  </si>
  <si>
    <t>记-1600</t>
  </si>
  <si>
    <t>记-0725</t>
  </si>
  <si>
    <t>记-2084</t>
  </si>
  <si>
    <t>记-1621</t>
  </si>
  <si>
    <t>记-1186</t>
  </si>
  <si>
    <t>记-2105</t>
  </si>
  <si>
    <t>记-2106</t>
  </si>
  <si>
    <t>记-0727</t>
  </si>
  <si>
    <t>记-1311</t>
  </si>
  <si>
    <t>记-0787</t>
  </si>
  <si>
    <t>记-2107</t>
  </si>
  <si>
    <t>记-1362</t>
  </si>
  <si>
    <t>记-2019</t>
  </si>
  <si>
    <t>记-0376</t>
  </si>
  <si>
    <t>补充</t>
  </si>
  <si>
    <t>记-2130</t>
  </si>
  <si>
    <t>记-2692</t>
  </si>
  <si>
    <t>内分泌内科二区洪澍彬报销精准测试化验加工费-R</t>
  </si>
  <si>
    <t>记-1363</t>
  </si>
  <si>
    <t>皮肤科门诊王芳请款付清华大学测试化验加工费-R</t>
  </si>
  <si>
    <t>记-2694</t>
  </si>
  <si>
    <t>记-1366</t>
  </si>
  <si>
    <t>记-1491</t>
  </si>
  <si>
    <t>记-2843</t>
  </si>
  <si>
    <t>记-1638</t>
  </si>
  <si>
    <t>记-1498</t>
  </si>
  <si>
    <t>记-3197</t>
  </si>
  <si>
    <t>脊柱外科戴驭虎报销劳务费-R</t>
  </si>
  <si>
    <t>消化内科肖英莲报销测试化验加工费</t>
  </si>
  <si>
    <t>记-1734</t>
  </si>
  <si>
    <t>记-1499</t>
  </si>
  <si>
    <t>记-3656</t>
  </si>
  <si>
    <t>消化内肖英莲报销测试化验加工费</t>
  </si>
  <si>
    <t>记-1735</t>
  </si>
  <si>
    <t>记-1500</t>
  </si>
  <si>
    <t>记-3657</t>
  </si>
  <si>
    <t>记-0860</t>
  </si>
  <si>
    <t>记-2285</t>
  </si>
  <si>
    <t>消化检查室肖英莲报销测试化验加工费</t>
  </si>
  <si>
    <t>记-2407</t>
  </si>
  <si>
    <t>记-1113</t>
  </si>
  <si>
    <t>急诊科肖英莲报销测试化验加工费</t>
  </si>
  <si>
    <t>记-2388</t>
  </si>
  <si>
    <t>记-2507</t>
  </si>
  <si>
    <t>记-0095</t>
  </si>
  <si>
    <t>记-2516</t>
  </si>
  <si>
    <t>记-0096</t>
  </si>
  <si>
    <t>记-2526</t>
  </si>
  <si>
    <t>记-0260</t>
  </si>
  <si>
    <t>记-0287</t>
  </si>
  <si>
    <t>记-3662</t>
  </si>
  <si>
    <t>记-0417</t>
  </si>
  <si>
    <t>记-3753</t>
  </si>
  <si>
    <t>记-0419</t>
  </si>
  <si>
    <t>记-3760</t>
  </si>
  <si>
    <t>记-1485</t>
  </si>
  <si>
    <t>记-4207</t>
  </si>
  <si>
    <t>记-1514</t>
  </si>
  <si>
    <t>记-1731</t>
  </si>
  <si>
    <t>记-4347</t>
  </si>
  <si>
    <t>记-1230</t>
  </si>
  <si>
    <t>消化检查室肖英莲报销病毒材料费</t>
  </si>
  <si>
    <t>记-2529</t>
  </si>
  <si>
    <t>记-4348</t>
  </si>
  <si>
    <t>消化检查室肖英莲报销材料费</t>
  </si>
  <si>
    <t>记-1733</t>
  </si>
  <si>
    <t>记-1852</t>
  </si>
  <si>
    <t>记-1429</t>
  </si>
  <si>
    <t>病理科陈文芳报销纵向劳务费</t>
  </si>
  <si>
    <t>记-1855</t>
  </si>
  <si>
    <t>记-1433</t>
  </si>
  <si>
    <t>记-2242</t>
  </si>
  <si>
    <t>记-2243</t>
  </si>
  <si>
    <t>记-4655</t>
  </si>
  <si>
    <t>洪澍彬支付任琴研究生在研劳务费</t>
  </si>
  <si>
    <t>记-2244</t>
  </si>
  <si>
    <t>记-2245</t>
  </si>
  <si>
    <t>记-5189</t>
  </si>
  <si>
    <t>结算科研助手江嘉欣2024.08-2024.08人力成本</t>
  </si>
  <si>
    <t>记-1548</t>
  </si>
  <si>
    <t>记-2246</t>
  </si>
  <si>
    <t>记-2796</t>
  </si>
  <si>
    <t>记-5422</t>
  </si>
  <si>
    <t>调账：调整2024-2-890#器官移植一区郭志勇报销科研助手高宁辛202107-202112劳务费预算会计</t>
  </si>
  <si>
    <t>调账：调整2024-2-890#器官移植一区郭志勇报销科研助手尹美娴202107-202108劳务费预算会计</t>
  </si>
  <si>
    <t>记-1550</t>
  </si>
  <si>
    <t>消化内科肖英莲报销病毒材料费</t>
  </si>
  <si>
    <t>2024年超支</t>
  </si>
  <si>
    <t>记-1555</t>
  </si>
  <si>
    <t>消化内科一区张盛洪报销测试化验加工费</t>
  </si>
  <si>
    <t>记-2250</t>
  </si>
  <si>
    <t>记-3582</t>
  </si>
  <si>
    <t>2025年1-12月超支</t>
  </si>
  <si>
    <t>记-2253</t>
  </si>
  <si>
    <t>记-4256</t>
  </si>
  <si>
    <t>合计超支</t>
  </si>
  <si>
    <t>记-2354</t>
  </si>
  <si>
    <t>消化内科一区张盛洪报销材料费</t>
  </si>
  <si>
    <t>记-2355</t>
  </si>
  <si>
    <t>记-4257</t>
  </si>
  <si>
    <t>记-4260</t>
  </si>
  <si>
    <t>记-4263</t>
  </si>
  <si>
    <t>记-4538</t>
  </si>
  <si>
    <t>记-4540</t>
  </si>
  <si>
    <t>记-2473</t>
  </si>
  <si>
    <t>记-2474</t>
  </si>
  <si>
    <t>记-2476</t>
  </si>
  <si>
    <t>记-4542</t>
  </si>
  <si>
    <t>记-4543</t>
  </si>
  <si>
    <t>记-4544</t>
  </si>
  <si>
    <t>记-4836</t>
  </si>
  <si>
    <t>记-2535</t>
  </si>
  <si>
    <t>记-4859</t>
  </si>
  <si>
    <t>记-2551</t>
  </si>
  <si>
    <t>记-2848</t>
  </si>
  <si>
    <t>记-3086</t>
  </si>
  <si>
    <t>记-3089</t>
  </si>
  <si>
    <t>记-3091</t>
  </si>
  <si>
    <t>记-4905</t>
  </si>
  <si>
    <t>记-3092</t>
  </si>
  <si>
    <t>记-4906</t>
  </si>
  <si>
    <t>记-1811</t>
  </si>
  <si>
    <t>记-3181</t>
  </si>
  <si>
    <t>记-4907</t>
  </si>
  <si>
    <t>泌尿外科一区韦锦焕报销动物费-R</t>
  </si>
  <si>
    <t>记-2100</t>
  </si>
  <si>
    <t>记-3182</t>
  </si>
  <si>
    <t>记-4908</t>
  </si>
  <si>
    <t>记-2259</t>
  </si>
  <si>
    <t>记-3183</t>
  </si>
  <si>
    <t>记-2300</t>
  </si>
  <si>
    <t>消化内科一区张盛洪报销出版物/文献/信息传播事务费</t>
  </si>
  <si>
    <t>记-0039</t>
  </si>
  <si>
    <t>记-0040</t>
  </si>
  <si>
    <t>记-0447</t>
  </si>
  <si>
    <t>记-5088</t>
  </si>
  <si>
    <t>记-0460</t>
  </si>
  <si>
    <t>记-5323</t>
  </si>
  <si>
    <t>记-0510</t>
  </si>
  <si>
    <t>记-5324</t>
  </si>
  <si>
    <t>记-0511</t>
  </si>
  <si>
    <t>记-2400</t>
  </si>
  <si>
    <t>记-2757</t>
  </si>
  <si>
    <t>记-2758</t>
  </si>
  <si>
    <t>记-2824</t>
  </si>
  <si>
    <t>记-2825</t>
  </si>
  <si>
    <t>记-0901</t>
  </si>
  <si>
    <t>记-2827</t>
  </si>
  <si>
    <t>记-2828</t>
  </si>
  <si>
    <t>记-1028</t>
  </si>
  <si>
    <t>记-2829</t>
  </si>
  <si>
    <t>记-1030</t>
  </si>
  <si>
    <t>记-2830</t>
  </si>
  <si>
    <t>记-2833</t>
  </si>
  <si>
    <t>记-1231</t>
  </si>
  <si>
    <t>记-2836</t>
  </si>
  <si>
    <t>记-2938</t>
  </si>
  <si>
    <t>记-2950</t>
  </si>
  <si>
    <t>记-2869</t>
  </si>
  <si>
    <t>记-2994</t>
  </si>
  <si>
    <t>记-2951</t>
  </si>
  <si>
    <t>记-2996</t>
  </si>
  <si>
    <t>记-3127</t>
  </si>
  <si>
    <t>记-2998</t>
  </si>
  <si>
    <t>内分泌内科二区洪澍彬报销通用设备购置-R</t>
  </si>
  <si>
    <t>记-3240</t>
  </si>
  <si>
    <t>记-0013</t>
  </si>
  <si>
    <t>记-0053</t>
  </si>
  <si>
    <t>记-0836</t>
  </si>
  <si>
    <t>记-0838</t>
  </si>
  <si>
    <t>记-0859</t>
  </si>
  <si>
    <t>记-0886</t>
  </si>
  <si>
    <t>记-0888</t>
  </si>
  <si>
    <t>消化内科一区张盛洪报销文献检索费</t>
  </si>
  <si>
    <t>记-1108</t>
  </si>
  <si>
    <t>记-1122</t>
  </si>
  <si>
    <t>记-1558</t>
  </si>
  <si>
    <t>特需医疗中心门诊郭宇报销王伟伟科研助手劳务费（2021年7月-2021年12月）</t>
  </si>
  <si>
    <t>脊柱外科刘辉报销材料费</t>
  </si>
  <si>
    <t>记-2456</t>
  </si>
  <si>
    <t>记-2685</t>
  </si>
  <si>
    <t>记-2686</t>
  </si>
  <si>
    <t>记-2727</t>
  </si>
  <si>
    <t>病理科陈文芳请款付中山大学测试化验加工费（2022-3-428#已冲账）</t>
  </si>
  <si>
    <t>补充2021年12月21日至12月31日新锐人才科研费用</t>
  </si>
  <si>
    <t>记-3415</t>
  </si>
  <si>
    <t>记-3416</t>
  </si>
  <si>
    <t>记-3418</t>
  </si>
  <si>
    <t>记-3419</t>
  </si>
  <si>
    <t>记-3421</t>
  </si>
  <si>
    <t>记-3424</t>
  </si>
  <si>
    <t>记-3535</t>
  </si>
  <si>
    <t>记-3647</t>
  </si>
  <si>
    <t>记-3679</t>
  </si>
  <si>
    <t>记-3681</t>
  </si>
  <si>
    <t>消化检查室肖英莲报销出版物/文献/信息传播事务费</t>
  </si>
  <si>
    <t>记-3682</t>
  </si>
  <si>
    <t>记-3756</t>
  </si>
  <si>
    <t>器官移植科一区郭志勇报销材料费</t>
  </si>
  <si>
    <t>记-3995</t>
  </si>
  <si>
    <t>记-4146</t>
  </si>
  <si>
    <t>记-4148</t>
  </si>
  <si>
    <t>中山大学附属第一医院“广州市尚泰投资有限公司捐祈紫禧听未来专项经费”
执行情况报告</t>
  </si>
  <si>
    <t>广州市尚泰投资有限公司捐祈紫禧听未来专项经费</t>
  </si>
  <si>
    <t>“广州市尚泰投资有限公司捐祈紫禧听未来专项经费”
2018年执行情况附录</t>
  </si>
  <si>
    <t>“广州市尚泰投资有限公司捐祈紫禧听未来专项经费”
2019年执行情况附录</t>
  </si>
  <si>
    <t>“广州市尚泰投资有限公司捐祈紫禧听未来专项经费”
2020年执行情况附录</t>
  </si>
  <si>
    <t>“广州市尚泰投资有限公司捐祈紫禧听未来专项经费”
2021年执行情况附录</t>
  </si>
  <si>
    <t>“广州市尚泰投资有限公司捐祈紫禧听未来专项经费”
2022年1-9月执行情况附录</t>
  </si>
  <si>
    <t>“广州市尚泰投资有限公司捐祈紫禧听未来专项经费”
2023年1-12月执行情况附录</t>
  </si>
  <si>
    <t>“广州市尚泰投资有限公司捐祈紫禧听未来专项经费”
2024年1-12月执行情况附录</t>
  </si>
  <si>
    <t>“广州市尚泰投资有限公司捐祈紫禧听未来专项经费”
2025年1-12月执行情况附录</t>
  </si>
  <si>
    <t>耳鼻咽喉科报石敬朋祈紫禧听未来专项资助经费</t>
  </si>
  <si>
    <t>2018-1-0461#</t>
  </si>
  <si>
    <t>耳鼻喉科报何佳忆未来专项资助经费</t>
  </si>
  <si>
    <t>耳鼻咽喉科报庄晓欣祈紫禧听未来专项资助经费</t>
  </si>
  <si>
    <t>2018-1-1811#</t>
  </si>
  <si>
    <t>耳鼻咽喉科报蔡泽良祈紫禧听未来专项资助经费（祈紫禧听未来捐赠经费）</t>
  </si>
  <si>
    <t>耳鼻咽喉科报黄圣依祈紫禧听未来专项资助经费（祈紫禧听未来捐赠经费）</t>
  </si>
  <si>
    <t>记-0023</t>
  </si>
  <si>
    <t>耳鼻咽喉科报廖晨彬祈紫禧听未来专项资助经费（捐赠）</t>
  </si>
  <si>
    <t>耳鼻咽喉科报冯焯霖祈紫禧听未来专项资助经费（捐赠）</t>
  </si>
  <si>
    <t>记-1783</t>
  </si>
  <si>
    <t>耳鼻咽喉科报钟耀桐祈紫禧听未来专项资助经费（捐赠）</t>
  </si>
  <si>
    <t>记-825</t>
  </si>
  <si>
    <t>耳鼻咽喉科报张宏宇祈紫禧听未来专项资助经费（捐赠）</t>
  </si>
  <si>
    <t>耳鼻咽喉科报黄思友祈紫禧听未来专项资助经费（捐赠）</t>
  </si>
  <si>
    <t>耳鼻咽喉科报石敬朋等人祈紫禧听未来专项资助经费</t>
  </si>
  <si>
    <t>耳鼻咽喉科报陆伟信祈紫禧听未来专项资助经费</t>
  </si>
  <si>
    <t>2018-1-2052#</t>
  </si>
  <si>
    <t>记账-0339</t>
  </si>
  <si>
    <t>耳鼻咽喉科报周添灏祈紫禧听未来专项资助经费（祈紫禧听未来捐赠经费）</t>
  </si>
  <si>
    <t>记账-1425</t>
  </si>
  <si>
    <t>耳鼻咽喉科报郭俊睿祈紫禧听未来专项资助经费（祈紫禧听未来捐赠经费）</t>
  </si>
  <si>
    <t>记-0024</t>
  </si>
  <si>
    <t>耳鼻咽喉科报陈开源祈紫禧听未来专项资助经费（捐赠）</t>
  </si>
  <si>
    <t>耳鼻咽喉科报林泽旺祈紫禧听未来专项资助经费（捐赠）</t>
  </si>
  <si>
    <t>耳鼻咽喉科报孔垂俊祈紫禧听未来专项资助经费（捐赠）</t>
  </si>
  <si>
    <t>4</t>
  </si>
  <si>
    <t>记-1165</t>
  </si>
  <si>
    <t>耳鼻咽喉科报谭梓晴祈紫禧听未来专项资助经费（捐赠）</t>
  </si>
  <si>
    <t>记-733</t>
  </si>
  <si>
    <t>耳鼻咽喉科报黄友君祈紫禧听未来专项资助经费（捐赠）</t>
  </si>
  <si>
    <t>耳鼻咽喉科报陈鸿皓等人祈紫禧听未来专项资助经费</t>
  </si>
  <si>
    <t>耳鼻咽喉科报林紫莹祈紫禧听未来专项资助经费</t>
  </si>
  <si>
    <t>2018-1-2081#</t>
  </si>
  <si>
    <t>记账-0481</t>
  </si>
  <si>
    <t>1月15日住院收入-退祈紫禧听未来基金会</t>
  </si>
  <si>
    <t>耳鼻咽喉科报唐雨欣祈紫禧听未来专项资助经费（祈紫禧听未来捐赠经费）</t>
  </si>
  <si>
    <t>耳鼻咽喉科报陈锦鸿祈紫禧听未来专项资助经费（捐赠）</t>
  </si>
  <si>
    <t>记-0547</t>
  </si>
  <si>
    <t>耳鼻咽喉科报黄芷涵祈紫禧听未来专项资助经费（捐赠）</t>
  </si>
  <si>
    <t>记-2261</t>
  </si>
  <si>
    <t>耳鼻咽喉科报朱元朗祈紫禧听未来专项资助经费（捐赠）</t>
  </si>
  <si>
    <t>耳鼻咽喉科报潘悦彤祈紫禧听未来专项资助经费（捐赠）</t>
  </si>
  <si>
    <t>记-3071</t>
  </si>
  <si>
    <t>耳鼻咽喉科报邓昊丞祈紫禧听未来专项资助经费（捐赠）</t>
  </si>
  <si>
    <r>
      <rPr>
        <sz val="11"/>
        <color theme="1"/>
        <rFont val="宋体"/>
        <charset val="134"/>
        <scheme val="minor"/>
      </rPr>
      <t>2</t>
    </r>
    <r>
      <rPr>
        <sz val="11"/>
        <color theme="1"/>
        <rFont val="宋体"/>
        <charset val="134"/>
        <scheme val="minor"/>
      </rPr>
      <t>020年</t>
    </r>
  </si>
  <si>
    <t>耳鼻咽喉科报黄圣依等人祈紫禧听未来专项资助经费</t>
  </si>
  <si>
    <t>耳鼻咽喉科报曾奎钧祈紫禧听未来专项资助经费</t>
  </si>
  <si>
    <t>2018-2-0343#</t>
  </si>
  <si>
    <t>记账-0631</t>
  </si>
  <si>
    <t>耳鼻咽喉科报李佳林祈紫禧听未来专项资助经费（祈紫禧听未来捐赠经费）</t>
  </si>
  <si>
    <t>记账-0854</t>
  </si>
  <si>
    <t>耳鼻咽喉科报谢志豪祈紫禧听未来专项资助经费（祈紫禧听未来捐赠经费）</t>
  </si>
  <si>
    <t>记-0814</t>
  </si>
  <si>
    <t>耳鼻咽喉科报曾楚榆祈紫禧听未来专项资助经费（捐赠）</t>
  </si>
  <si>
    <t>耳鼻咽喉科报钟子浩祈紫禧听未来专项资助经费（捐赠）</t>
  </si>
  <si>
    <t>记-2265</t>
  </si>
  <si>
    <t>耳鼻咽喉科报何如祈紫禧听未来专项资助经费（捐赠）</t>
  </si>
  <si>
    <t>25</t>
  </si>
  <si>
    <t>记-2029</t>
  </si>
  <si>
    <t>耳鼻咽喉科报李沛恩紫禧听未来专项资助经费（捐赠）</t>
  </si>
  <si>
    <t>记-3072</t>
  </si>
  <si>
    <t>耳鼻咽喉科报田智炜祈紫禧听未来专项资助经费（捐赠）</t>
  </si>
  <si>
    <t>耳鼻咽喉科报廖晨彬等人祈紫禧听未来专项资助经费</t>
  </si>
  <si>
    <t>耳鼻咽喉科报梁梓昊祈紫禧听未来专项资助经费</t>
  </si>
  <si>
    <t>2018-2-1013#</t>
  </si>
  <si>
    <t>耳鼻咽喉科报洪欣仪祈紫禧听未来专项资助经费（祈紫禧听未来捐赠经费）</t>
  </si>
  <si>
    <t>耳鼻咽喉科报刘梓裕祈紫禧听未来专项资助经费（祈紫禧听未来捐赠经费）</t>
  </si>
  <si>
    <t>记-0815</t>
  </si>
  <si>
    <t>耳鼻咽喉科报刘付轩祈紫禧听未来专项资助经费（捐赠）</t>
  </si>
  <si>
    <t>记-1214</t>
  </si>
  <si>
    <t>耳鼻咽喉科报邱宇辰祈紫禧听未来专项资助经费（捐赠）</t>
  </si>
  <si>
    <t>记-1221</t>
  </si>
  <si>
    <t>耳鼻咽喉科报何俊桦祈紫禧听未来专项资助经费（捐赠）</t>
  </si>
  <si>
    <t>6</t>
  </si>
  <si>
    <t>记-1410</t>
  </si>
  <si>
    <t>耳鼻咽喉科报张梓俊祈紫禧听未来专项资助经费（捐赠）</t>
  </si>
  <si>
    <t>记-3073</t>
  </si>
  <si>
    <t>耳鼻咽喉科报梁瑞桦祈紫禧听未来专项资助经费（捐赠）</t>
  </si>
  <si>
    <t>耳鼻咽喉科报冯焯霖等人祈紫禧听未来专项资助经费</t>
  </si>
  <si>
    <t>耳鼻咽喉科报杨烨灵祈紫禧听未来专项资助经费</t>
  </si>
  <si>
    <t>2018-2-1550#</t>
  </si>
  <si>
    <t>记账-1203</t>
  </si>
  <si>
    <t>耳鼻咽喉科报饶烨芳祈紫禧听未来专项资助经费（祈紫禧听未来捐赠经费）</t>
  </si>
  <si>
    <t>记账-0032</t>
  </si>
  <si>
    <t>耳鼻咽喉科报文伟莉祈紫禧听未来专项资助经费（祈紫禧听未来捐赠经费）</t>
  </si>
  <si>
    <t>耳鼻咽喉科报刘盈锐祈紫禧听未来专项资助经费（捐赠）</t>
  </si>
  <si>
    <t>记-1984</t>
  </si>
  <si>
    <t>耳鼻咽喉科报廖安妍祈紫禧听未来专项资助经费（捐赠）</t>
  </si>
  <si>
    <t>记-1225</t>
  </si>
  <si>
    <t>耳鼻咽喉科报谭宥诚祈紫禧听未来专项资助经费（捐赠）</t>
  </si>
  <si>
    <t>记-292</t>
  </si>
  <si>
    <t>耳鼻咽喉科报陈静怡祈紫禧听未来专项资助经费（捐赠）</t>
  </si>
  <si>
    <t>记-3074</t>
  </si>
  <si>
    <t>耳鼻咽喉科报谭滢滢祈紫禧听未来专项资助经费（捐赠）</t>
  </si>
  <si>
    <t>耳鼻咽喉科报钟耀桐等人祈紫禧听未来专项资助经费</t>
  </si>
  <si>
    <t>耳鼻咽喉科报王志恒祈紫禧听未来专项资助经费</t>
  </si>
  <si>
    <t>2018-3-0890#</t>
  </si>
  <si>
    <t>耳鼻咽喉科报谭子端祈紫禧听未来专项资助经费（祈紫禧听未来捐赠经费）</t>
  </si>
  <si>
    <t>记账-1061</t>
  </si>
  <si>
    <t>耳鼻咽喉科报罗富康祈紫禧听未来专项资助经费（祈紫禧听未来捐赠经费）</t>
  </si>
  <si>
    <t>记-1248</t>
  </si>
  <si>
    <t>退患者李振希2020年6月未使用的祈紫禧资助款</t>
  </si>
  <si>
    <t>耳鼻咽喉科报吴栩超祈紫禧听未来专项资助经费（捐赠）</t>
  </si>
  <si>
    <t>记-2525</t>
  </si>
  <si>
    <t>耳鼻咽喉科报温建军祈紫禧听未来专项资助经费（捐赠）</t>
  </si>
  <si>
    <t>12</t>
  </si>
  <si>
    <t>记-420</t>
  </si>
  <si>
    <t>耳鼻咽喉科报方艾馨祈紫禧听未来专项资助经费（捐赠）</t>
  </si>
  <si>
    <t>记-3075</t>
  </si>
  <si>
    <t>耳鼻咽喉科报陈文鑫祈紫禧听未来专项资助经费（捐赠）</t>
  </si>
  <si>
    <t>耳鼻咽喉科报张宏宇等人祈紫禧听未来专项资助经费</t>
  </si>
  <si>
    <t>记-2533</t>
  </si>
  <si>
    <t>耳鼻咽喉科报谢钰莹祈紫禧听未来专项资助经费（捐赠）</t>
  </si>
  <si>
    <t>记-4985</t>
  </si>
  <si>
    <t>耳鼻咽喉科报黄文轩祈紫禧听未来专项资助经费（捐赠）</t>
  </si>
  <si>
    <t>耳鼻咽喉科报王凯浩祈紫禧听未来专项资助经费</t>
  </si>
  <si>
    <t>2018-3-0891#</t>
  </si>
  <si>
    <t>记账-1410</t>
  </si>
  <si>
    <t>耳鼻咽喉科报林宸乐祈紫禧听未来专项资助经费（祈紫禧听未来捐赠经费）</t>
  </si>
  <si>
    <t>记账-0636</t>
  </si>
  <si>
    <t>耳鼻咽喉科报刘永贺祈紫禧听未来专项资助经费（祈紫禧听未来捐赠经费）</t>
  </si>
  <si>
    <t>记-0293</t>
  </si>
  <si>
    <t>耳鼻咽喉科报郑玥婷祈紫禧听未来专项资助经费（捐赠）</t>
  </si>
  <si>
    <t>记-1469</t>
  </si>
  <si>
    <t>耳鼻咽喉科报李思羽祈紫禧听未来专项资助经费（捐赠）</t>
  </si>
  <si>
    <t>耳鼻咽喉科报曾锦涛祈紫禧听未来专项资助经费（捐赠）</t>
  </si>
  <si>
    <t>耳鼻咽喉科报邱子霖祈紫禧听未来专项资助经费</t>
  </si>
  <si>
    <t>2018-3-1559#</t>
  </si>
  <si>
    <t>记账-2047</t>
  </si>
  <si>
    <t>耳鼻咽喉科报莫衍行祈紫禧听未来专项资助经费（祈紫禧听未来捐赠经费）</t>
  </si>
  <si>
    <t>耳鼻咽喉科报陈诗婷祈紫禧听未来专项资助经费（祈紫禧听未来捐赠经费）</t>
  </si>
  <si>
    <t>耳鼻咽喉科报庄新攀祈紫禧听未来专项资助经费（捐赠）</t>
  </si>
  <si>
    <t>记-1860</t>
  </si>
  <si>
    <t>耳鼻咽喉科报林佳煜祈紫禧听未来专项资助经费（捐赠）</t>
  </si>
  <si>
    <t>耳鼻咽喉科报何天佑祈紫禧听未来专项资助经费（捐赠）</t>
  </si>
  <si>
    <t>耳鼻咽喉科报曾美玲祈紫禧听未来专项资助经费</t>
  </si>
  <si>
    <t>2018-3-1630#</t>
  </si>
  <si>
    <t>耳鼻咽喉科报钟家明祈紫禧听未来专项资助经费（祈紫禧听未来捐赠经费）</t>
  </si>
  <si>
    <t>记账-0385</t>
  </si>
  <si>
    <t>耳鼻咽喉科报李峻宇祈紫禧听未来专项资助经费（祈紫禧听未来捐赠经费）</t>
  </si>
  <si>
    <t>记-1838</t>
  </si>
  <si>
    <t>耳鼻咽喉科报黄渝顺祈紫禧听未来专项资助经费（捐赠）</t>
  </si>
  <si>
    <t>耳鼻咽喉科报邵俊源祈紫禧听未来专项资助经费（捐赠）</t>
  </si>
  <si>
    <t>记-564</t>
  </si>
  <si>
    <t>耳鼻咽喉科报曾宇轩祈紫禧听未来专项资助经费（捐赠）</t>
  </si>
  <si>
    <t>耳鼻咽喉科报陈思肯祈紫禧听未来专项资助经费</t>
  </si>
  <si>
    <t>2018-3-1755#</t>
  </si>
  <si>
    <t>记账-0629</t>
  </si>
  <si>
    <t>耳鼻咽喉科报叶梓洋祈紫禧听未来专项资助经费（祈紫禧听未来捐赠经费）</t>
  </si>
  <si>
    <t>记账-1608</t>
  </si>
  <si>
    <t>耳鼻咽喉科报李振希祈紫禧听未来专项资助经费（祈紫禧听未来捐赠经费）（由于患者未使用该经费，将于2021年退回经费）</t>
  </si>
  <si>
    <t>记-0311</t>
  </si>
  <si>
    <t>耳鼻咽喉科报吴世淇祈紫禧听未来专项资助经费（捐赠）</t>
  </si>
  <si>
    <t>记-1863</t>
  </si>
  <si>
    <t>耳鼻咽喉科报陈昊贤祈紫禧听未来专项资助经费（捐赠）</t>
  </si>
  <si>
    <t>记-565</t>
  </si>
  <si>
    <t>耳鼻咽喉科报黄俊宇祈紫禧听未来专项资助经费（捐赠）</t>
  </si>
  <si>
    <t>耳鼻咽喉科报郑尚辉祈紫禧听未来专项资助经费</t>
  </si>
  <si>
    <t>2018-5-1114#</t>
  </si>
  <si>
    <t>耳鼻咽喉科报翁梓琪祈紫禧听未来专项资助经费（祈紫禧听未来捐赠经费）</t>
  </si>
  <si>
    <t>记账-2183</t>
  </si>
  <si>
    <t>耳鼻咽喉科报马庆丞祈紫禧听未来专项资助经费（祈紫禧听未来捐赠经费）</t>
  </si>
  <si>
    <t>记-0424</t>
  </si>
  <si>
    <t>耳鼻咽喉科报邝嘉卉祈紫禧听未来专项资助经费（捐赠）</t>
  </si>
  <si>
    <t>耳鼻咽喉科报陈静祈紫禧听未来专项资助经费（捐赠）</t>
  </si>
  <si>
    <t>记-566</t>
  </si>
  <si>
    <t>耳鼻咽喉科报郑琳祈紫禧听未来专项资助经费（捐赠）</t>
  </si>
  <si>
    <t>耳鼻咽喉科报江煜斌祈紫禧听未来专项资助经费</t>
  </si>
  <si>
    <t>2018-5-1115#</t>
  </si>
  <si>
    <t>记账-0486</t>
  </si>
  <si>
    <t>耳鼻咽喉科报马玉兰祈紫禧听未来专项资助经费（祈紫禧听未来捐赠经费）</t>
  </si>
  <si>
    <t>记账-1940</t>
  </si>
  <si>
    <t>耳鼻咽喉科报王振仁祈紫禧听未来专项资助经费（祈紫禧听未来捐赠经费）</t>
  </si>
  <si>
    <t>记-1580</t>
  </si>
  <si>
    <t>耳鼻咽喉科报张煜恒祈紫禧听未来专项资助经费（捐赠）</t>
  </si>
  <si>
    <t>耳鼻咽喉科报郑丹琪祈紫禧听未来专项资助经费（捐赠）</t>
  </si>
  <si>
    <t>记-3943</t>
  </si>
  <si>
    <t>耳鼻咽喉科报郑妙彤祈紫禧听未来专项资助经费（捐赠）</t>
  </si>
  <si>
    <t>耳鼻咽喉科报胡峻涛祈紫禧听未来专项资助经费</t>
  </si>
  <si>
    <t>2018-6-0501#</t>
  </si>
  <si>
    <t>记账-0325</t>
  </si>
  <si>
    <t>耳鼻咽喉科报程思懿祈紫禧听未来专项资助经费（祈紫禧听未来捐赠经费）</t>
  </si>
  <si>
    <t>记账-1034</t>
  </si>
  <si>
    <t>耳鼻咽喉科报莫祖键祈紫禧听未来专项资助经费（祈紫禧听未来捐赠经费）</t>
  </si>
  <si>
    <t>记-1086</t>
  </si>
  <si>
    <t>耳鼻咽喉科报陈晓姗祈紫禧听未来专项资助经费（捐赠）</t>
  </si>
  <si>
    <t>耳鼻咽喉科报沈佳煊祈紫禧听未来专项资助经费（捐赠）</t>
  </si>
  <si>
    <t>耳鼻咽喉科报钟林轩祈紫禧听未来专项资助经费</t>
  </si>
  <si>
    <t>2018-6-0766#</t>
  </si>
  <si>
    <t>7月1日住院收入-余额退回祈紫禧听未来基金</t>
  </si>
  <si>
    <t>记账-0729</t>
  </si>
  <si>
    <t>耳鼻咽喉科报赖家福祈紫禧听未来专项资助经费（祈紫禧听未来捐赠经费）</t>
  </si>
  <si>
    <t>记-1845</t>
  </si>
  <si>
    <t>耳鼻咽喉科报李建庭祈紫禧听未来专项资助经费（捐赠）</t>
  </si>
  <si>
    <t>耳鼻咽喉科报何智烜祈紫禧听未来专项资助经费</t>
  </si>
  <si>
    <t>2018-6-1748#</t>
  </si>
  <si>
    <t>记账-0999</t>
  </si>
  <si>
    <t>耳鼻咽喉科报朱子晨祈紫禧听未来专项资助经费（祈紫禧听未来捐赠经费）</t>
  </si>
  <si>
    <t>耳鼻咽喉科报李世通祈紫禧听未来专项资助经费（祈紫禧听未来捐赠经费）</t>
  </si>
  <si>
    <t>耳鼻咽喉科报杨乐祈紫禧听未来专项资助经费（捐赠）</t>
  </si>
  <si>
    <t>耳鼻咽喉科报黄亦菲祈紫禧听未来专项资助经费</t>
  </si>
  <si>
    <t>2018-7-2323#</t>
  </si>
  <si>
    <t>记账-1652</t>
  </si>
  <si>
    <t>耳鼻咽喉科报廖覃心祈紫禧听未来专项资助经费（祈紫禧听未来捐赠经费）</t>
  </si>
  <si>
    <t>记账-0742</t>
  </si>
  <si>
    <t>耳鼻咽喉科报陈艳萍祈紫禧听未来专项资助经费（祈紫禧听未来捐赠经费）</t>
  </si>
  <si>
    <t>耳鼻咽喉科报陈以浠祈紫禧听未来专项资助经费（捐赠）</t>
  </si>
  <si>
    <t>耳鼻咽喉科报邓易阳祈紫禧听未来专项资助经费</t>
  </si>
  <si>
    <t>2018-7-2324#</t>
  </si>
  <si>
    <t>记账-2211</t>
  </si>
  <si>
    <t>耳鼻咽喉科报尤雅琪祈紫禧听未来专项资助经费（祈紫禧听未来捐赠经费）</t>
  </si>
  <si>
    <t>记账-1325</t>
  </si>
  <si>
    <t>耳鼻咽喉科报吴思滨祈紫禧听未来专项资助经费（祈紫禧听未来捐赠经费）</t>
  </si>
  <si>
    <t>记-1163</t>
  </si>
  <si>
    <t>耳鼻咽喉科报李沛宸祈紫禧听未来专项资助经费（捐赠）</t>
  </si>
  <si>
    <t>耳鼻咽喉科报梁钰浩祈紫禧听未来专项资助经费</t>
  </si>
  <si>
    <t>2018-7-2325#</t>
  </si>
  <si>
    <t>记账-0704</t>
  </si>
  <si>
    <t>耳鼻咽喉科报钟木华祈紫禧听未来专项资助经费（祈紫禧听未来捐赠经费）</t>
  </si>
  <si>
    <t>28</t>
  </si>
  <si>
    <t>记账-3311</t>
  </si>
  <si>
    <t>耳鼻咽喉科报杨雪祈紫禧听未来专项资助经费（祈紫禧听未来捐赠经费）</t>
  </si>
  <si>
    <t>耳鼻咽喉科报詹政裕祈紫禧听未来专项资助经费（捐赠）</t>
  </si>
  <si>
    <t>耳鼻咽喉科报廖烨文祈紫禧听未来专项资助经费</t>
  </si>
  <si>
    <t>2018-7-2326#</t>
  </si>
  <si>
    <t>耳鼻咽喉科报陶语兮祈紫禧听未来专项资助经费（祈紫禧听未来捐赠经费）</t>
  </si>
  <si>
    <t>记-2498</t>
  </si>
  <si>
    <t>耳鼻咽喉科报吴子珊祈紫禧听未来专项资助经费（捐赠）</t>
  </si>
  <si>
    <t>耳鼻咽喉科报冯璐祈紫禧听未来专项资助经费</t>
  </si>
  <si>
    <t>2018-8-1194#</t>
  </si>
  <si>
    <t>耳鼻咽喉科报郭袁辰霖祈紫禧听未来专项资助经费（祈紫禧听未来捐赠经费）</t>
  </si>
  <si>
    <t>记-0991</t>
  </si>
  <si>
    <t>耳鼻咽喉科报周奂言祈紫禧听未来专项资助经费（捐赠）</t>
  </si>
  <si>
    <t>耳鼻咽喉科报彭蕊曦祈紫禧听未来专项资助经费</t>
  </si>
  <si>
    <t>2018-8-1195#</t>
  </si>
  <si>
    <t>记账-1833</t>
  </si>
  <si>
    <t>耳鼻咽喉科报黄梓睿祈紫禧听未来专项资助经费（祈紫禧听未来捐赠经费）</t>
  </si>
  <si>
    <t>记-2780</t>
  </si>
  <si>
    <t>耳鼻咽喉科报廖怡涵祈紫禧听未来专项资助经费（捐赠）</t>
  </si>
  <si>
    <t>耳鼻咽喉科报朱泓浩祈紫禧听未来专项资助经费</t>
  </si>
  <si>
    <t>2018-8-1399#</t>
  </si>
  <si>
    <t>耳鼻咽喉科报肖展羽祈紫禧听未来专项资助经费（祈紫禧听未来捐赠经费）</t>
  </si>
  <si>
    <t>记-1716</t>
  </si>
  <si>
    <t>耳鼻咽喉科报陈铂宇祈紫禧听未来专项资助经费（捐赠）</t>
  </si>
  <si>
    <t>耳鼻咽喉科报池春燕祈紫禧听未来专项资助经费</t>
  </si>
  <si>
    <t>2018-8-1930#</t>
  </si>
  <si>
    <r>
      <rPr>
        <sz val="10"/>
        <color indexed="8"/>
        <rFont val="宋体"/>
        <charset val="134"/>
      </rPr>
      <t>1</t>
    </r>
    <r>
      <rPr>
        <sz val="10"/>
        <color indexed="8"/>
        <rFont val="宋体"/>
        <charset val="134"/>
      </rPr>
      <t>0</t>
    </r>
  </si>
  <si>
    <r>
      <rPr>
        <sz val="10"/>
        <color indexed="8"/>
        <rFont val="宋体"/>
        <charset val="134"/>
      </rPr>
      <t>记账-</t>
    </r>
    <r>
      <rPr>
        <sz val="10"/>
        <color indexed="8"/>
        <rFont val="宋体"/>
        <charset val="134"/>
      </rPr>
      <t>0495</t>
    </r>
  </si>
  <si>
    <t>耳鼻咽喉科报吕梓铭祈紫禧听未来专项资助经费</t>
  </si>
  <si>
    <t>耳鼻咽喉科报陈华星祈紫禧听未来专项资助经费（捐赠）</t>
  </si>
  <si>
    <t>耳鼻咽喉科报肖宇轩祈紫禧听未来专项资助经费</t>
  </si>
  <si>
    <t>2018-9-0879#</t>
  </si>
  <si>
    <t>记账-1436</t>
  </si>
  <si>
    <t>耳鼻咽喉科报陈鸿皓祈紫禧听未来专项资助经费</t>
  </si>
  <si>
    <t>记-0799</t>
  </si>
  <si>
    <t>耳鼻咽喉科报黄梓杰祈紫禧听未来专项资助经费（捐赠）</t>
  </si>
  <si>
    <t>耳鼻咽喉科报胡佛仙祈紫禧听未来专项资助经费</t>
  </si>
  <si>
    <t>2018-11-1118#</t>
  </si>
  <si>
    <t>耳鼻咽喉科报刘建宇祈紫禧听未来专项资助经费</t>
  </si>
  <si>
    <t>记-2367</t>
  </si>
  <si>
    <t>耳鼻咽喉科报梁妍昕祈紫禧听未来专项资助经费（捐赠）</t>
  </si>
  <si>
    <t>耳鼻咽喉科报方金烊祈紫禧听未来专项资助经费</t>
  </si>
  <si>
    <t>耳鼻咽喉科报巫荣平祈紫禧听未来专项资助经费（捐赠）</t>
  </si>
  <si>
    <t>耳鼻咽喉科报杨正润祈紫禧听未来专项资助经费</t>
  </si>
  <si>
    <t>中山大学附属第一医院“广州市尚泰投资有限公司捐祈紫禧听未来专项经费本金定期利息”
执行情况报告</t>
  </si>
  <si>
    <t>广州市尚泰投资有限公司捐祈紫禧听未来专项经费本金定期利息</t>
  </si>
  <si>
    <t>爱耳日活动宣传片拍摄制作费用</t>
  </si>
  <si>
    <t>宣传及资料收集费用</t>
  </si>
  <si>
    <t>文具、手册、墙贴等费用</t>
  </si>
  <si>
    <t>抗疫物资</t>
  </si>
  <si>
    <t>宣传制作费用</t>
  </si>
  <si>
    <t>操作视频费用</t>
  </si>
  <si>
    <t>患儿探访费用</t>
  </si>
  <si>
    <t>张蕾、谢瑞玲广州培训费</t>
  </si>
  <si>
    <t>抗疫医务人员慰问活动费</t>
  </si>
  <si>
    <t>纪念册制作费</t>
  </si>
  <si>
    <t>耳鼻咽喉科报张蕾石家庄学术交流费</t>
  </si>
  <si>
    <t>耳鼻咽喉科报宣传推广费</t>
  </si>
  <si>
    <t>中山大学附属第一医院“玖龙纸业（控股）有限公司-管理人员培训（柯麟新星）”捐赠
执行情况报告</t>
  </si>
  <si>
    <t>玖龙纸业（控股）有限公司-管理人员培训（柯麟新星）</t>
  </si>
  <si>
    <t>援疆（喀什）学术交流费</t>
  </si>
  <si>
    <t>管理人才培训费</t>
  </si>
  <si>
    <t>2021年管理人才培训费</t>
  </si>
  <si>
    <t>2023年管理人才培训费</t>
  </si>
  <si>
    <t>“组团式”援藏专家费用</t>
  </si>
  <si>
    <t>支援边坝县人民医院医疗队意外险费用</t>
  </si>
  <si>
    <t>2024年援惠东县人民医院医疗队送上岗活动费用</t>
  </si>
  <si>
    <t>林芝调研费</t>
  </si>
  <si>
    <t>续签广东省医疗卫生人才“组团式”紧密型帮扶协议邮寄款</t>
  </si>
  <si>
    <t>2024年援藏边坝医疗队费用</t>
  </si>
  <si>
    <t>2023年援藏边坝医疗队费用</t>
  </si>
  <si>
    <t>2024年援藏边坝医疗队领药费</t>
  </si>
  <si>
    <t>援藏医疗队体检费</t>
  </si>
  <si>
    <t>援藏医疗队领药费</t>
  </si>
  <si>
    <t>援藏边坝医疗队员意外保险费</t>
  </si>
  <si>
    <t>2025年援广东封开、惠东县人民医院医疗队送上岗费用</t>
  </si>
  <si>
    <t>柯麟医院管理人才培训费</t>
  </si>
  <si>
    <t>援藏医疗队差旅费</t>
  </si>
  <si>
    <t>援藏期满返回单位医疗人员人身意外险</t>
  </si>
  <si>
    <t>中山大学附属第一医院“玖龙纸业（控股）有限公司-人才培养”捐赠
执行情况报告</t>
  </si>
  <si>
    <t>玖龙纸业（控股）有限公司-人才培养</t>
  </si>
  <si>
    <t>2022年4-12月新星人才资助经费</t>
  </si>
  <si>
    <t>新苗人才资助经费</t>
  </si>
  <si>
    <t>已扣除马万祺100万</t>
  </si>
  <si>
    <t>于君特聘费用</t>
  </si>
  <si>
    <t>日期：2025-10-31</t>
  </si>
  <si>
    <t>“柯麟新星”2022年捐赠执行情况附录</t>
  </si>
  <si>
    <t>“柯麟新苗”2021-2022年捐赠执行情况附录</t>
  </si>
  <si>
    <t>“柯麟新苗”2023年捐赠执行情况附录</t>
  </si>
  <si>
    <t>“柯麟新苗”2024年捐赠执行情况附录</t>
  </si>
  <si>
    <t>“柯麟新苗”2025年捐赠执行情况附录</t>
  </si>
  <si>
    <t>刘曼_柯麟新星人才计划</t>
  </si>
  <si>
    <t>记-1480</t>
  </si>
  <si>
    <t>消化内科一区刘曼报销测试化验加工费-R</t>
  </si>
  <si>
    <t>记-1612</t>
  </si>
  <si>
    <t>“柯麟新苗”项目资助钟娴出国进修（2021年7月）</t>
  </si>
  <si>
    <t>“柯麟新苗”项目资助何一茗出国进修2023-1</t>
  </si>
  <si>
    <t>记-2855</t>
  </si>
  <si>
    <t>“柯麟新苗”项目资助苏晓均出国进修2024-1</t>
  </si>
  <si>
    <t>记-2053</t>
  </si>
  <si>
    <t>“柯麟新苗”项目资助刘信出国进修2025-1</t>
  </si>
  <si>
    <t>韦锦焕_柯麟新星人才计划</t>
  </si>
  <si>
    <t>泌尿外科一区韦锦焕报销纵向劳务费</t>
  </si>
  <si>
    <t>记-1941</t>
  </si>
  <si>
    <t>“柯麟新苗”项目资助黎扬婵出国进修（2021年8月）</t>
  </si>
  <si>
    <t>“柯麟新苗”项目资助叶晓琪出国进修2023-1</t>
  </si>
  <si>
    <t>“柯麟新苗”项目资助林启文出国进修2024-1</t>
  </si>
  <si>
    <t>“柯麟新苗”项目资助罗郴香出国进修2025-1</t>
  </si>
  <si>
    <t>周琴_柯麟新星人才计划</t>
  </si>
  <si>
    <t>记-1590</t>
  </si>
  <si>
    <t>肾内科实验室周琴报销纵向劳务费</t>
  </si>
  <si>
    <t>“柯麟新苗”项目资助林子盈出国进修（2021年8月）</t>
  </si>
  <si>
    <t>“柯麟新苗”项目资助苏晓均出国进修2023-1</t>
  </si>
  <si>
    <t>“柯麟新苗”项目资助刘信出国进修2024-1</t>
  </si>
  <si>
    <t>“柯麟新苗”项目资助林钇奋出国进修2025-1</t>
  </si>
  <si>
    <t>郭玥_柯麟新星人才计划</t>
  </si>
  <si>
    <t>记-1623</t>
  </si>
  <si>
    <t>心血管医学部办公室郭玥报销劳务费-R</t>
  </si>
  <si>
    <t>“柯麟新苗”项目资助张国锋出国进修（2021年8月）</t>
  </si>
  <si>
    <t>“柯麟新苗”项目资助郑念真出国进修2023-1</t>
  </si>
  <si>
    <t>“柯麟新苗”项目资助李佳颖出国进修2024-1</t>
  </si>
  <si>
    <t>“柯麟新苗”项目资助黄桂武出国进修2025-1</t>
  </si>
  <si>
    <t>程允就_柯麟新星人才计划</t>
  </si>
  <si>
    <t>记-1634</t>
  </si>
  <si>
    <t>心内一科程允就报销材料费</t>
  </si>
  <si>
    <t>“柯麟新苗”项目资助林斯楠出国进修（2021年8月）</t>
  </si>
  <si>
    <t>“柯麟新苗”项目资助林启文出国进修2023-1</t>
  </si>
  <si>
    <t>“柯麟新苗”项目资助罗郴香出国进修2024-1</t>
  </si>
  <si>
    <t>“柯麟新苗”项目资助张小威出国进修2025-1</t>
  </si>
  <si>
    <t>记-1636</t>
  </si>
  <si>
    <t>“柯麟新苗”项目资助刘泽龙出国进修（2021年8月）</t>
  </si>
  <si>
    <t>“柯麟新苗”项目资助黄一浓出国进修2023-1</t>
  </si>
  <si>
    <t>“柯麟新苗”项目资助林钇奋出国进修2024-1</t>
  </si>
  <si>
    <t>“柯麟新苗”项目资助莫嘉辉出国进修2025-1</t>
  </si>
  <si>
    <t>黄沛森_柯麟新星人才计划</t>
  </si>
  <si>
    <t>记-1637</t>
  </si>
  <si>
    <t>心内六科（CCU）黄沛森报销劳务费-R</t>
  </si>
  <si>
    <t>“柯麟新苗”项目资助何一茗出国进修（2021年8月）</t>
  </si>
  <si>
    <t>“柯麟新苗”项目资助陈志宏出国进修2023-1</t>
  </si>
  <si>
    <t>“柯麟新苗”项目资助黄桂武出国进修2024-1</t>
  </si>
  <si>
    <t>“柯麟新苗”项目资助张兆禧出国进修2025-1</t>
  </si>
  <si>
    <t>王锐智_柯麟新星人才计划</t>
  </si>
  <si>
    <t>记-1721</t>
  </si>
  <si>
    <t>医学检验科王锐智报销SCI版面费（个人经费）</t>
  </si>
  <si>
    <t>“柯麟新苗”项目资助罗杰思出国进修（2021年8月）</t>
  </si>
  <si>
    <t>“柯麟新苗”项目资助梁玮昊出国进修2023-1</t>
  </si>
  <si>
    <t>“柯麟新苗”项目资助陈楚晓出国进修2024-1</t>
  </si>
  <si>
    <t>“柯麟新苗”项目资助赵旭图出国进修2025-1</t>
  </si>
  <si>
    <t>高辛亚_柯麟新星人才计划</t>
  </si>
  <si>
    <t>神经外科二区高辛亚报销劳务费-R</t>
  </si>
  <si>
    <t>“柯麟新苗”项目资助潘彤出国进修（2021年8月）</t>
  </si>
  <si>
    <t>“柯麟新苗”项目资助章颖出国进修2023-1</t>
  </si>
  <si>
    <t>“柯麟新苗”项目资助温丹菀出国进修2024-1</t>
  </si>
  <si>
    <t>“柯麟新苗”项目资助刘婷出国进修2025-1</t>
  </si>
  <si>
    <t>记-1846</t>
  </si>
  <si>
    <t>心血管医学部办公室郭玥报销测试化验加工费-R</t>
  </si>
  <si>
    <t>“柯麟新苗”项目资助彭亮出国进修（2021年8月）</t>
  </si>
  <si>
    <t>“柯麟新苗”项目资助钟娴出国进修2023-1</t>
  </si>
  <si>
    <t>“柯麟新苗”项目资助张小威出国进修2024-1</t>
  </si>
  <si>
    <t>“柯麟新苗”项目资助史玥出国进修2025-1</t>
  </si>
  <si>
    <t>陈国栋_柯麟新星人才计划</t>
  </si>
  <si>
    <t>器官移植科一区陈国栋报销纵向劳务费</t>
  </si>
  <si>
    <t>“柯麟新苗”项目资助许兆丰出国进修（2021年8月）</t>
  </si>
  <si>
    <t>“柯麟新苗”项目资助刘信出国进修2023-1</t>
  </si>
  <si>
    <t>“柯麟新苗”项目资助莫嘉辉出国进修2024-1</t>
  </si>
  <si>
    <t>“柯麟新苗”项目资助付艺伟出国进修2025-1</t>
  </si>
  <si>
    <t>记-1868</t>
  </si>
  <si>
    <t>“柯麟新苗”项目资助叶晓琪出国进修（2021年8月）</t>
  </si>
  <si>
    <t>“柯麟新苗”项目资助李佳颖出国进修2023-1</t>
  </si>
  <si>
    <t>“柯麟新苗”项目资助赵旭图出国进修2024-1</t>
  </si>
  <si>
    <t>“柯麟新苗”项目资助陈梦宇出国进修2025-1</t>
  </si>
  <si>
    <t>毛仁_柯麟新星人才计划</t>
  </si>
  <si>
    <t>记-1950</t>
  </si>
  <si>
    <t>消化内科一区毛仁报销纵向劳务费</t>
  </si>
  <si>
    <t>“柯麟新苗”项目资助林启文出国进修（2021年8月）</t>
  </si>
  <si>
    <t>“柯麟新苗”项目资助林钇奋出国进修2023-1</t>
  </si>
  <si>
    <t>“柯麟新苗”项目资助刘婷出国进修2024-1</t>
  </si>
  <si>
    <t>“柯麟新苗”项目资助朱广李出国进修2025-1</t>
  </si>
  <si>
    <t>吴成林_柯麟新星人才计划</t>
  </si>
  <si>
    <t>器官移植科一区吴成林请款付中山大学测试化验加工费-R（2022-12-821#已冲账）</t>
  </si>
  <si>
    <t>“柯麟新苗”项目资助梁玮昊出国进修（2021年8月）</t>
  </si>
  <si>
    <t>“柯麟新苗”项目资助黄桂武出国进修2023-1</t>
  </si>
  <si>
    <t>“柯麟新苗”项目资助史玥出国进修2024-1</t>
  </si>
  <si>
    <t>“柯麟新苗”项目资助罗子律出国进修2025-1</t>
  </si>
  <si>
    <t>杨东杰_柯麟新星人才计划</t>
  </si>
  <si>
    <t>记-0079</t>
  </si>
  <si>
    <t>胃肠外科一科杨东杰报销纵向劳务费</t>
  </si>
  <si>
    <t>“柯麟新苗”项目资助章颖出国进修（2021年8月）</t>
  </si>
  <si>
    <t>“柯麟新苗”项目资助陈楚晓出国进修2023-1</t>
  </si>
  <si>
    <t>“柯麟新苗”项目资助付艺伟出国进修2024-1</t>
  </si>
  <si>
    <t>“柯麟新苗”项目资助骆淑李出国进修2025-1</t>
  </si>
  <si>
    <t>记-0105</t>
  </si>
  <si>
    <t>“柯麟新苗”项目资助钟娴出国进修（2021年8月）</t>
  </si>
  <si>
    <t>“柯麟新苗”项目资助温丹菀出国进修2023-1</t>
  </si>
  <si>
    <t>“柯麟新苗”项目资助陈梦宇出国进修2024-1</t>
  </si>
  <si>
    <t>“柯麟新苗”项目资助吴维迟出国进修2025-1</t>
  </si>
  <si>
    <t>记-0161</t>
  </si>
  <si>
    <t>泌尿外科一区韦锦焕报销材料费</t>
  </si>
  <si>
    <t>“柯麟新苗”项目资助黎扬婵出国进修（2021年9月）</t>
  </si>
  <si>
    <t>“柯麟新苗”项目资助史玥出国进修2023-1</t>
  </si>
  <si>
    <t>“柯麟新苗”项目资助朱广李出国进修2024-1</t>
  </si>
  <si>
    <t>“柯麟新苗”项目资助王蕊出国进修2025-1</t>
  </si>
  <si>
    <t>“柯麟新苗”项目资助林子盈出国进修（2021年9月）</t>
  </si>
  <si>
    <t>“柯麟新苗”项目资助付艺伟出国进修2023-1</t>
  </si>
  <si>
    <t>“柯麟新苗”项目资助骆淑李出国进修2024-1</t>
  </si>
  <si>
    <t>“柯麟新苗”项目资助许泉辉出国进修2025-1</t>
  </si>
  <si>
    <t>“柯麟新苗”项目资助张国锋出国进修（2021年7月）-2021-7-1612#</t>
  </si>
  <si>
    <t>“柯麟新苗”项目资助陈梦宇出国进修2023-1</t>
  </si>
  <si>
    <t>“柯麟新苗”项目资助吴维迟出国进修2024-1</t>
  </si>
  <si>
    <t>“柯麟新苗”项目资助封侯出国进修2025-1</t>
  </si>
  <si>
    <t>“柯麟新苗”项目资助何一茗出国进修2023-2</t>
  </si>
  <si>
    <t>“柯麟新苗”项目资助许泉辉出国进修2024-1</t>
  </si>
  <si>
    <t>“柯麟新苗”项目资助刘理权出国进修2025-1</t>
  </si>
  <si>
    <t>“柯麟新苗”项目资助张国锋出国进修（2021年8月）-2021-8-1941#</t>
  </si>
  <si>
    <t>“柯麟新苗”项目资助叶晓琪出国进修2023-2</t>
  </si>
  <si>
    <t>“柯麟新苗”项目资助孙君怡出国进修2024-1</t>
  </si>
  <si>
    <t>“柯麟新苗”项目资助张镇胜出国进修2025-1</t>
  </si>
  <si>
    <t>“柯麟新苗”项目资助苏晓均出国进修2023-2</t>
  </si>
  <si>
    <t>记-2344</t>
  </si>
  <si>
    <t>“柯麟新苗”项目资助苏晓均出国进修2024-2</t>
  </si>
  <si>
    <t>“柯麟新苗”项目资助周嘉伟出国进修2025-1</t>
  </si>
  <si>
    <t>“柯麟新苗”项目资助张国锋出国进修（2021年9月）</t>
  </si>
  <si>
    <t>“柯麟新苗”项目资助郑念真出国进修2023-2</t>
  </si>
  <si>
    <t>“柯麟新苗”项目资助刘信出国进修2024-2</t>
  </si>
  <si>
    <t>“柯麟新苗”项目资助王博彦出国进修2025-1</t>
  </si>
  <si>
    <t>记-0394</t>
  </si>
  <si>
    <t>消化内科一区毛仁报销测试化验加工费</t>
  </si>
  <si>
    <t>“柯麟新苗”项目资助林斯楠出国进修（2021年9月）</t>
  </si>
  <si>
    <t>“柯麟新苗”项目资助林启文出国进修2023-2</t>
  </si>
  <si>
    <t>“柯麟新苗”项目资助李佳颖出国进修2024-2</t>
  </si>
  <si>
    <t>“柯麟新苗”项目资助樊重出国进修2025-1</t>
  </si>
  <si>
    <t>记-0551</t>
  </si>
  <si>
    <t>心内一科程允就报销纵向劳务费</t>
  </si>
  <si>
    <t>“柯麟新苗”项目资助刘泽龙出国进修（2021年9月）</t>
  </si>
  <si>
    <t>“柯麟新苗”项目资助黄一浓出国进修2023-2</t>
  </si>
  <si>
    <t>“柯麟新苗”项目资助罗郴香出国进修2024-2</t>
  </si>
  <si>
    <t>“柯麟新苗”项目资助黄日华出国进修2025-1</t>
  </si>
  <si>
    <t>记-0552</t>
  </si>
  <si>
    <t>心内一科程允就报销测试化验加工费</t>
  </si>
  <si>
    <t>“柯麟新苗”项目资助何一茗出国进修（2021年9月）</t>
  </si>
  <si>
    <t>“柯麟新苗”项目资助陈志宏出国进修2023-2</t>
  </si>
  <si>
    <t>“柯麟新苗”项目资助林钇奋出国进修2024-2</t>
  </si>
  <si>
    <t>“柯麟新苗”项目资助何婧婧出国进修2025-1</t>
  </si>
  <si>
    <t>记-0553</t>
  </si>
  <si>
    <t>“柯麟新苗”项目资助罗杰思出国进修（2021年9月）</t>
  </si>
  <si>
    <t>“柯麟新苗”项目资助梁玮昊出国进修2023-2</t>
  </si>
  <si>
    <t>“柯麟新苗”项目资助黄桂武出国进修2024-2</t>
  </si>
  <si>
    <t>“柯麟新苗”项目资助伍文睿出国进修2025-1</t>
  </si>
  <si>
    <t>“柯麟新苗”项目资助潘彤出国进修（2021年9月）</t>
  </si>
  <si>
    <t>“柯麟新苗”项目资助章颖出国进修2023-2</t>
  </si>
  <si>
    <t>“柯麟新苗”项目资助陈楚晓出国进修2024-2</t>
  </si>
  <si>
    <t>“柯麟新苗”项目资助吴晨出国进修2025-1</t>
  </si>
  <si>
    <t>周路遥_柯麟新星人才计划</t>
  </si>
  <si>
    <t>记-1110</t>
  </si>
  <si>
    <t>超声科周路遥报销专利费</t>
  </si>
  <si>
    <t>“柯麟新苗”项目资助彭亮出国进修（2021年9月）</t>
  </si>
  <si>
    <t>“柯麟新苗”项目资助钟娴出国进修2023-2</t>
  </si>
  <si>
    <t>“柯麟新苗”项目资助温丹菀出国进修2024-2</t>
  </si>
  <si>
    <t>“柯麟新苗”项目资助陈米芬出国进修2025-1</t>
  </si>
  <si>
    <t>李薇_柯麟新星人才计划</t>
  </si>
  <si>
    <t>超声科李薇报销劳务费-R</t>
  </si>
  <si>
    <t>“柯麟新苗”项目资助许兆丰出国进修（2021年9月）</t>
  </si>
  <si>
    <t>“柯麟新苗”项目资助刘信出国进修2023-2</t>
  </si>
  <si>
    <t>“柯麟新苗”项目资助张小威出国进修2024-2</t>
  </si>
  <si>
    <t>“柯麟新苗”项目资助陈日荣出国进修2025-1</t>
  </si>
  <si>
    <t>记-1564</t>
  </si>
  <si>
    <t>“柯麟新苗”项目资助叶晓琪出国进修（2021年9月）</t>
  </si>
  <si>
    <t>“柯麟新苗”项目资助李佳颖出国进修2023-2</t>
  </si>
  <si>
    <t>“柯麟新苗”项目资助莫嘉辉出国进修2024-2</t>
  </si>
  <si>
    <t>“柯麟新苗”项目资助马思聪出国进修2025-1</t>
  </si>
  <si>
    <t>“柯麟新苗”项目资助林启文出国进修（2021年9月）</t>
  </si>
  <si>
    <t>“柯麟新苗”项目资助罗郴香出国进修2023-2</t>
  </si>
  <si>
    <t>“柯麟新苗”项目资助张兆禧出国进修2024-2</t>
  </si>
  <si>
    <t>“柯麟新苗”项目资助冯芮嘉出国进修2025-1</t>
  </si>
  <si>
    <t>记-1712</t>
  </si>
  <si>
    <t>神经外科二区高辛亚报销测试化验加工费-R</t>
  </si>
  <si>
    <t>“柯麟新苗”项目资助黄一浓出国进修（2021年9月）</t>
  </si>
  <si>
    <t>“柯麟新苗”项目资助林钇奋出国进修2023-2</t>
  </si>
  <si>
    <t>“柯麟新苗”项目资助赵旭图出国进修2024-2</t>
  </si>
  <si>
    <t>“柯麟新苗”项目资助李雅琪出国进修2025-1</t>
  </si>
  <si>
    <t>记-1715</t>
  </si>
  <si>
    <t>“柯麟新苗”项目资助陈志宏出国进修（2021年9月）</t>
  </si>
  <si>
    <t>“柯麟新苗”项目资助黄桂武出国进修2023-2</t>
  </si>
  <si>
    <t>“柯麟新苗”项目资助刘婷出国进修2024-2</t>
  </si>
  <si>
    <t>“柯麟新苗”项目资助魏湛奇出国进修2025-1</t>
  </si>
  <si>
    <t>赵潇艺_柯麟新星人才计划</t>
  </si>
  <si>
    <t>记-1804</t>
  </si>
  <si>
    <t>关节外科赵潇艺报销材料费-R</t>
  </si>
  <si>
    <t>“柯麟新苗”项目资助梁玮昊出国进修（2021年9月）</t>
  </si>
  <si>
    <t>“柯麟新苗”项目资助陈楚晓出国进修2023-2</t>
  </si>
  <si>
    <t>“柯麟新苗”项目资助史玥出国进修2024-2</t>
  </si>
  <si>
    <t>“柯麟新苗”项目资助张璐出国进修2025-1</t>
  </si>
  <si>
    <t>何江_柯麟新星人才计划</t>
  </si>
  <si>
    <t>心血管医学部办公室何江报销测试化验加工费-R</t>
  </si>
  <si>
    <t>“柯麟新苗”项目资助章颖出国进修（2021年9月）</t>
  </si>
  <si>
    <t>“柯麟新苗”项目资助温丹菀出国进修2023-2</t>
  </si>
  <si>
    <t>“柯麟新苗”项目资助付艺伟出国进修2024-2</t>
  </si>
  <si>
    <t>记-1911</t>
  </si>
  <si>
    <t>“柯麟新苗”项目资助刘信出国进修2025-2</t>
  </si>
  <si>
    <t>黄晨松_柯麟新星人才计划</t>
  </si>
  <si>
    <t>记-1827</t>
  </si>
  <si>
    <t>胆胰外科黄晨松报销劳务费-R</t>
  </si>
  <si>
    <t>“柯麟新苗”项目资助钟娴出国进修（2021年9月）</t>
  </si>
  <si>
    <t>“柯麟新苗”项目资助张小威出国进修2023-2</t>
  </si>
  <si>
    <t>“柯麟新苗”项目资助陈梦宇出国进修2024-2</t>
  </si>
  <si>
    <t>“柯麟新苗”项目资助罗郴香出国进修2025-2</t>
  </si>
  <si>
    <t>记-1829</t>
  </si>
  <si>
    <t>记-1162</t>
  </si>
  <si>
    <t>“柯麟新苗”项目资助张国锋出国进修（2021年10月）</t>
  </si>
  <si>
    <t>“柯麟新苗”项目资助史玥出国进修2023-2</t>
  </si>
  <si>
    <t>“柯麟新苗”项目资助朱广李出国进修2024-2</t>
  </si>
  <si>
    <t>“柯麟新苗”项目资助林钇奋出国进修2025-2</t>
  </si>
  <si>
    <t>“柯麟新苗”项目资助刘泽龙出国进修（2021年10月）</t>
  </si>
  <si>
    <t>“柯麟新苗”项目资助付艺伟出国进修2023-2</t>
  </si>
  <si>
    <t>“柯麟新苗”项目资助骆淑李出国进修2024-2</t>
  </si>
  <si>
    <t>“柯麟新苗”项目资助黄桂武出国进修2025-2</t>
  </si>
  <si>
    <t>“柯麟新苗”项目资助何一茗出国进修（2021年10月）</t>
  </si>
  <si>
    <t>“柯麟新苗”项目资助陈梦宇出国进修2023-2</t>
  </si>
  <si>
    <t>“柯麟新苗”项目资助吴维迟出国进修2024-2</t>
  </si>
  <si>
    <t>“柯麟新苗”项目资助张小威出国进修2025-2</t>
  </si>
  <si>
    <t>“柯麟新苗”项目资助潘彤出国进修（2021年10月）</t>
  </si>
  <si>
    <t>“柯麟新苗”项目资助何一茗出国进修2023-3</t>
  </si>
  <si>
    <t>“柯麟新苗”项目资助许泉辉出国进修2024-2</t>
  </si>
  <si>
    <t>“柯麟新苗”项目资助莫嘉辉出国进修2025-2</t>
  </si>
  <si>
    <t>“柯麟新苗”项目资助彭亮出国进修（2021年10月）</t>
  </si>
  <si>
    <t>“柯麟新苗”项目资助叶晓琪出国进修2023-3</t>
  </si>
  <si>
    <t>“柯麟新苗”项目资助樊重出国进修2024-2</t>
  </si>
  <si>
    <t>“柯麟新苗”项目资助张兆禧出国进修2025-2</t>
  </si>
  <si>
    <t>“柯麟新苗”项目资助许兆丰出国进修（2021年10月）</t>
  </si>
  <si>
    <t>“柯麟新苗”项目资助苏晓均出国进修2023-3</t>
  </si>
  <si>
    <t>“柯麟新苗”项目资助孙君怡出国进修2024-2</t>
  </si>
  <si>
    <t>“柯麟新苗”项目资助赵旭图出国进修2025-2</t>
  </si>
  <si>
    <t>“柯麟新苗”项目资助叶晓琪出国进修（2021年10月）</t>
  </si>
  <si>
    <t>“柯麟新苗”项目资助郑念真出国进修2023-3</t>
  </si>
  <si>
    <t>“柯麟新苗”项目资助苏晓均出国进修2024-3</t>
  </si>
  <si>
    <t>“柯麟新苗”项目资助刘婷出国进修2025-2</t>
  </si>
  <si>
    <t>记-0331</t>
  </si>
  <si>
    <t>胃肠外科一科杨东杰请款付中国医学科学院基础医学研究所测试化验加工费-R（2022-12-2805#已冲账）</t>
  </si>
  <si>
    <t>“柯麟新苗”项目资助林启文出国进修（2021年10月）</t>
  </si>
  <si>
    <t>“柯麟新苗”项目资助林启文出国进修2023-3</t>
  </si>
  <si>
    <t>“柯麟新苗”项目资助刘信出国进修2024-3</t>
  </si>
  <si>
    <t>“柯麟新苗”项目资助史玥出国进修2025-2</t>
  </si>
  <si>
    <t>陈振华_柯麟新星人才计划</t>
  </si>
  <si>
    <t>泌尿外科一区陈振华报销测试化验加工费-R</t>
  </si>
  <si>
    <t>“柯麟新苗”项目资助黄一浓出国进修（2021年10月）</t>
  </si>
  <si>
    <t>“柯麟新苗”项目资助黄一浓出国进修2023-3</t>
  </si>
  <si>
    <t>“柯麟新苗”项目资助李佳颖出国进修2024-3</t>
  </si>
  <si>
    <t>“柯麟新苗”项目资助付艺伟出国进修2025-2</t>
  </si>
  <si>
    <t>华赟鹏_柯麟新星人才计划</t>
  </si>
  <si>
    <t>记-0526</t>
  </si>
  <si>
    <t>肝外科华赟鹏报销测试化验加工费</t>
  </si>
  <si>
    <t>“柯麟新苗”项目资助陈志宏出国进修（2021年10月）</t>
  </si>
  <si>
    <t>“柯麟新苗”项目资助陈志宏出国进修2023-3</t>
  </si>
  <si>
    <t>“柯麟新苗”项目资助罗郴香出国进修2024-3</t>
  </si>
  <si>
    <t>“柯麟新苗”项目资助陈梦宇出国进修2025-2</t>
  </si>
  <si>
    <t>记-0527</t>
  </si>
  <si>
    <t>肝外科华赟鹏报销材料费</t>
  </si>
  <si>
    <t>“柯麟新苗”项目资助梁玮昊出国进修（2021年10月）</t>
  </si>
  <si>
    <t>“柯麟新苗”项目资助梁玮昊出国进修2023-3</t>
  </si>
  <si>
    <t>“柯麟新苗”项目资助林钇奋出国进修2024-3</t>
  </si>
  <si>
    <t>“柯麟新苗”项目资助朱广李出国进修2025-2</t>
  </si>
  <si>
    <t>“柯麟新苗”项目资助章颖出国进修（2021年10月）</t>
  </si>
  <si>
    <t>“柯麟新苗”项目资助章颖出国进修2023-3</t>
  </si>
  <si>
    <t>“柯麟新苗”项目资助黄桂武出国进修2024-3</t>
  </si>
  <si>
    <t>“柯麟新苗”项目资助罗子律出国进修2025-2</t>
  </si>
  <si>
    <t>“柯麟新苗”项目资助钟娴出国进修（2021年10月）</t>
  </si>
  <si>
    <t>“柯麟新苗”项目资助钟娴出国进修2023-3</t>
  </si>
  <si>
    <t>“柯麟新苗”项目资助陈楚晓出国进修2024-3</t>
  </si>
  <si>
    <t>“柯麟新苗”项目资助骆淑李出国进修2025-2</t>
  </si>
  <si>
    <t>记-1702</t>
  </si>
  <si>
    <t>“柯麟新苗”项目资助刘泽龙出国进修（2021年11月）</t>
  </si>
  <si>
    <t>“柯麟新苗”项目资助刘信出国进修2023-3</t>
  </si>
  <si>
    <t>“柯麟新苗”项目资助温丹菀出国进修2024-3</t>
  </si>
  <si>
    <t>“柯麟新苗”项目资助吴维迟出国进修2025-2</t>
  </si>
  <si>
    <t>记-1372</t>
  </si>
  <si>
    <t>胃肠外科一科杨东杰请款付中国医学科学院基础医学研究所测试化验加工费-R（2022-12-2806#已冲账）</t>
  </si>
  <si>
    <t>“柯麟新苗”项目资助何一茗出国进修（2021年11月）</t>
  </si>
  <si>
    <t>“柯麟新苗”项目资助李佳颖出国进修2023-3</t>
  </si>
  <si>
    <t>“柯麟新苗”项目资助张小威出国进修2024-3</t>
  </si>
  <si>
    <t>“柯麟新苗”项目资助王蕊出国进修2025-2</t>
  </si>
  <si>
    <t>记-1606</t>
  </si>
  <si>
    <t>“柯麟新苗”项目资助潘彤出国进修（2021年11月）</t>
  </si>
  <si>
    <t>“柯麟新苗”项目资助罗郴香出国进修2023-3</t>
  </si>
  <si>
    <t>“柯麟新苗”项目资助莫嘉辉出国进修2024-3</t>
  </si>
  <si>
    <t>“柯麟新苗”项目资助许泉辉出国进修2025-2</t>
  </si>
  <si>
    <t>记-1607</t>
  </si>
  <si>
    <t>心内一科程允就报销文献检索费</t>
  </si>
  <si>
    <t>“柯麟新苗”项目资助许兆丰出国进修（2021年11月）</t>
  </si>
  <si>
    <t>“柯麟新苗”项目资助林钇奋出国进修2023-3</t>
  </si>
  <si>
    <t>“柯麟新苗”项目资助张兆禧出国进修2024-3</t>
  </si>
  <si>
    <t>“柯麟新苗”项目资助封侯出国进修2025-2</t>
  </si>
  <si>
    <t>记-1608</t>
  </si>
  <si>
    <t>“柯麟新苗”项目资助叶晓琪出国进修（2021年11月）</t>
  </si>
  <si>
    <t>“柯麟新苗”项目资助黄桂武出国进修2023-3</t>
  </si>
  <si>
    <t>“柯麟新苗”项目资助赵旭图出国进修2024-3</t>
  </si>
  <si>
    <t>“柯麟新苗”项目资助刘理权出国进修2025-2</t>
  </si>
  <si>
    <t>“柯麟新苗”项目资助林启文出国进修（2021年11月）</t>
  </si>
  <si>
    <t>“柯麟新苗”项目资助陈楚晓出国进修2023-3</t>
  </si>
  <si>
    <t>“柯麟新苗”项目资助刘婷出国进修2024-3</t>
  </si>
  <si>
    <t>“柯麟新苗”项目资助张镇胜出国进修2025-2</t>
  </si>
  <si>
    <t>记-1697</t>
  </si>
  <si>
    <t>“柯麟新苗”项目资助黄一浓出国进修（2021年11月）</t>
  </si>
  <si>
    <t>“柯麟新苗”项目资助温丹菀出国进修2023-3</t>
  </si>
  <si>
    <t>“柯麟新苗”项目资助史玥出国进修2024-3</t>
  </si>
  <si>
    <t>“柯麟新苗”项目资助周嘉伟出国进修2025-2</t>
  </si>
  <si>
    <t>“柯麟新苗”项目资助陈志宏出国进修（2021年11月）</t>
  </si>
  <si>
    <t>“柯麟新苗”项目资助张小威出国进修2023-3</t>
  </si>
  <si>
    <t>“柯麟新苗”项目资助付艺伟出国进修2024-3</t>
  </si>
  <si>
    <t>“柯麟新苗”项目资助王博彦出国进修2025-2</t>
  </si>
  <si>
    <t>王伟_柯麟新星人才计划</t>
  </si>
  <si>
    <t>记-2179</t>
  </si>
  <si>
    <t>超声科王伟报销纵向劳务费</t>
  </si>
  <si>
    <t>“柯麟新苗”项目资助梁玮昊出国进修（2021年11月）</t>
  </si>
  <si>
    <t>“柯麟新苗”项目资助史玥出国进修2023-3</t>
  </si>
  <si>
    <t>“柯麟新苗”项目资助陈梦宇出国进修2024-3</t>
  </si>
  <si>
    <t>“柯麟新苗”项目资助樊重出国进修2025-2</t>
  </si>
  <si>
    <t>何昕_柯麟新星人才计划</t>
  </si>
  <si>
    <t>记-2297</t>
  </si>
  <si>
    <t>心血管医学部办公室何昕报销院内动物中心费用-R</t>
  </si>
  <si>
    <t>“柯麟新苗”项目资助章颖出国进修（2021年11月）</t>
  </si>
  <si>
    <t>“柯麟新苗”项目资助付艺伟出国进修2023-3</t>
  </si>
  <si>
    <t>“柯麟新苗”项目资助朱广李出国进修2024-3</t>
  </si>
  <si>
    <t>“柯麟新苗”项目资助黄日华出国进修2025-2</t>
  </si>
  <si>
    <t>记-2334</t>
  </si>
  <si>
    <t>“柯麟新苗”项目资助钟娴出国进修（2021年11月）</t>
  </si>
  <si>
    <t>“柯麟新苗”项目资助朱广李出国进修2023-3</t>
  </si>
  <si>
    <t>“柯麟新苗”项目资助骆淑李出国进修2024-3</t>
  </si>
  <si>
    <t>“柯麟新苗”项目资助何婧婧出国进修2025-2</t>
  </si>
  <si>
    <t>记-2492</t>
  </si>
  <si>
    <t>消化内科一区毛仁报销动物费</t>
  </si>
  <si>
    <t>记-3423</t>
  </si>
  <si>
    <t>“柯麟新苗”项目资助刘泽龙出国进修（2021年12月）</t>
  </si>
  <si>
    <t>“柯麟新苗”项目资助何一茗出国进修2023-4</t>
  </si>
  <si>
    <t>“柯麟新苗”项目资助吴维迟出国进修2024-3</t>
  </si>
  <si>
    <t>“柯麟新苗”项目资助伍文睿出国进修2025-2</t>
  </si>
  <si>
    <t>记-2619</t>
  </si>
  <si>
    <t>“柯麟新苗”项目资助何一茗出国进修（2021年12月）</t>
  </si>
  <si>
    <t>“柯麟新苗”项目资助叶晓琪出国进修2023-4</t>
  </si>
  <si>
    <t>“柯麟新苗”项目资助许泉辉出国进修2024-3</t>
  </si>
  <si>
    <t>“柯麟新苗”项目资助吴晨出国进修2025-2</t>
  </si>
  <si>
    <t>记-2755</t>
  </si>
  <si>
    <t>“柯麟新苗”项目资助潘彤出国进修（2021年12月）</t>
  </si>
  <si>
    <t>“柯麟新苗”项目资助苏晓均出国进修2023-4</t>
  </si>
  <si>
    <t>“柯麟新苗”项目资助封侯出国进修2024-3</t>
  </si>
  <si>
    <t>“柯麟新苗”项目资助陈米芬出国进修2025-2</t>
  </si>
  <si>
    <t>“柯麟新苗”项目资助许兆丰出国进修（2021年12月）</t>
  </si>
  <si>
    <t>“柯麟新苗”项目资助郑念真出国进修2023-4</t>
  </si>
  <si>
    <t>“柯麟新苗”项目资助刘理权出国进修2024-3</t>
  </si>
  <si>
    <t>“柯麟新苗”项目资助谭景洪出国进修2025-2</t>
  </si>
  <si>
    <t>“柯麟新苗”项目资助叶晓琪出国进修（2021年12月）</t>
  </si>
  <si>
    <t>“柯麟新苗”项目资助林启文出国进修2023-4</t>
  </si>
  <si>
    <t>“柯麟新苗”项目资助张镇胜出国进修2024-3</t>
  </si>
  <si>
    <t>“柯麟新苗”项目资助马思聪出国进修2025-2</t>
  </si>
  <si>
    <t>“柯麟新苗”项目资助苏晓均出国进修（2021年12月）</t>
  </si>
  <si>
    <t>“柯麟新苗”项目资助黄一浓出国进修2023-4</t>
  </si>
  <si>
    <t>“柯麟新苗”项目资助周嘉伟出国进修2024-3</t>
  </si>
  <si>
    <t>“柯麟新苗”项目资助冯芮嘉出国进修2025-2</t>
  </si>
  <si>
    <t>记-0014</t>
  </si>
  <si>
    <t>超声科王伟报销SCI版面费（个人经费）</t>
  </si>
  <si>
    <t>“柯麟新苗”项目资助林启文出国进修（2021年12月）</t>
  </si>
  <si>
    <t>“柯麟新苗”项目资助陈志宏出国进修2023-4</t>
  </si>
  <si>
    <t>“柯麟新苗”项目资助樊重出国进修2024-3</t>
  </si>
  <si>
    <t>“柯麟新苗”项目资助李雅琪出国进修2025-2</t>
  </si>
  <si>
    <t>“柯麟新苗”项目资助黄一浓出国进修（2021年12月）</t>
  </si>
  <si>
    <t>“柯麟新苗”项目资助梁玮昊出国进修2023-4</t>
  </si>
  <si>
    <t>“柯麟新苗”项目资助陈米芬出国进修2024-3</t>
  </si>
  <si>
    <t>“柯麟新苗”项目资助魏湛奇出国进修2025-2</t>
  </si>
  <si>
    <t>“柯麟新苗”项目资助陈志宏出国进修（2021年12月）</t>
  </si>
  <si>
    <t>“柯麟新苗”项目资助钟娴出国进修2023-4</t>
  </si>
  <si>
    <t>“柯麟新苗”项目资助孙君怡出国进修2024-3</t>
  </si>
  <si>
    <t>“柯麟新苗”项目资助张璐出国进修2025-2</t>
  </si>
  <si>
    <t>记-0057</t>
  </si>
  <si>
    <t>心血管医学部办公室何昕报销测试化验加工费-R</t>
  </si>
  <si>
    <t>“柯麟新苗”项目资助梁玮昊出国进修（2021年12月）</t>
  </si>
  <si>
    <t>“柯麟新苗”项目资助刘信出国进修2023-4</t>
  </si>
  <si>
    <t>“柯麟新苗”项目资助苏晓均出国进修2024-4</t>
  </si>
  <si>
    <t>记-2632</t>
  </si>
  <si>
    <t>“柯麟新苗”项目资助刘信出国进修2025-3</t>
  </si>
  <si>
    <t>陈蕾_柯麟新星人才计划</t>
  </si>
  <si>
    <t>烧伤外科陈蕾报销测试化验加工费</t>
  </si>
  <si>
    <t>“柯麟新苗”项目资助章颖出国进修（2021年12月）</t>
  </si>
  <si>
    <t>“柯麟新苗”项目资助李佳颖出国进修2023-4</t>
  </si>
  <si>
    <t>“柯麟新苗”项目资助刘信出国进修2024-4</t>
  </si>
  <si>
    <t>“柯麟新苗”项目资助罗郴香出国进修2025-3</t>
  </si>
  <si>
    <t>“柯麟新苗”项目资助钟娴出国进修（2021年12月）</t>
  </si>
  <si>
    <t>“柯麟新苗”项目资助罗郴香出国进修2023-4</t>
  </si>
  <si>
    <t>“柯麟新苗”项目资助李佳颖出国进修2024-4</t>
  </si>
  <si>
    <t>“柯麟新苗”项目资助林钇奋出国进修2025-3</t>
  </si>
  <si>
    <t>郑飞猛_柯麟新星人才计划</t>
  </si>
  <si>
    <t>记-0294</t>
  </si>
  <si>
    <t>肿瘤科郑飞猛报销材料费</t>
  </si>
  <si>
    <t>2021年合计</t>
  </si>
  <si>
    <t>“柯麟新苗”项目资助林钇奋出国进修2023-4</t>
  </si>
  <si>
    <t>“柯麟新苗”项目资助罗郴香出国进修2024-4</t>
  </si>
  <si>
    <t>“柯麟新苗”项目资助黄桂武出国进修2025-3</t>
  </si>
  <si>
    <t>“柯麟新苗”项目资助黄桂武出国进修2023-4</t>
  </si>
  <si>
    <t>“柯麟新苗”项目资助林钇奋出国进修2024-4</t>
  </si>
  <si>
    <t>“柯麟新苗”项目资助张小威出国进修2025-3</t>
  </si>
  <si>
    <t>“柯麟新苗”项目资助陈楚晓出国进修2023-4</t>
  </si>
  <si>
    <t>“柯麟新苗”项目资助黄桂武出国进修2024-4</t>
  </si>
  <si>
    <t>“柯麟新苗”项目资助莫嘉辉出国进修2025-3</t>
  </si>
  <si>
    <t>记-2352</t>
  </si>
  <si>
    <t>“柯麟新苗”项目资助刘泽龙出国进修（2022年1月）</t>
  </si>
  <si>
    <t>“柯麟新苗”项目资助温丹菀出国进修2023-4</t>
  </si>
  <si>
    <t>“柯麟新苗”项目资助陈楚晓出国进修2024-4</t>
  </si>
  <si>
    <t>“柯麟新苗”项目资助张兆禧出国进修2025-3</t>
  </si>
  <si>
    <t>“柯麟新苗”项目资助何一茗出国进修（2022年1月）</t>
  </si>
  <si>
    <t>“柯麟新苗”项目资助张小威出国进修2023-4</t>
  </si>
  <si>
    <t>“柯麟新苗”项目资助温丹菀出国进修2024-4</t>
  </si>
  <si>
    <t>“柯麟新苗”项目资助赵旭图出国进修2025-3</t>
  </si>
  <si>
    <t>“柯麟新苗”项目资助潘彤出国进修（2022年1月）</t>
  </si>
  <si>
    <t>“柯麟新苗”项目资助史玥出国进修2023-4</t>
  </si>
  <si>
    <t>“柯麟新苗”项目资助张小威出国进修2024-4</t>
  </si>
  <si>
    <t>“柯麟新苗”项目资助刘婷出国进修2025-3</t>
  </si>
  <si>
    <t>“柯麟新苗”项目资助许兆丰出国进修（2022年1月）</t>
  </si>
  <si>
    <t>“柯麟新苗”项目资助付艺伟出国进修2023-4</t>
  </si>
  <si>
    <t>“柯麟新苗”项目资助莫嘉辉出国进修2024-4</t>
  </si>
  <si>
    <t>“柯麟新苗”项目资助史玥出国进修2025-3</t>
  </si>
  <si>
    <t>“柯麟新苗”项目资助叶晓琪出国进修（2022年1月）</t>
  </si>
  <si>
    <t>“柯麟新苗”项目资助朱广李出国进修2023-4</t>
  </si>
  <si>
    <t>“柯麟新苗”项目资助张兆禧出国进修2024-4</t>
  </si>
  <si>
    <t>“柯麟新苗”项目资助付艺伟出国进修2025-3</t>
  </si>
  <si>
    <t>“柯麟新苗”项目资助苏晓均出国进修（2022年1月）</t>
  </si>
  <si>
    <t>“柯麟新苗”项目资助何一茗出国进修2023-5</t>
  </si>
  <si>
    <t>“柯麟新苗”项目资助赵旭图出国进修2024-4</t>
  </si>
  <si>
    <t>“柯麟新苗”项目资助陈梦宇出国进修2025-3</t>
  </si>
  <si>
    <t>“柯麟新苗”项目资助郑念真出国进修（2022年1月）</t>
  </si>
  <si>
    <t>“柯麟新苗”项目资助叶晓琪出国进修2023-5</t>
  </si>
  <si>
    <t>“柯麟新苗”项目资助刘婷出国进修2024-4</t>
  </si>
  <si>
    <t>“柯麟新苗”项目资助朱广李出国进修2025-3</t>
  </si>
  <si>
    <t>“柯麟新苗”项目资助林启文出国进修（2022年1月）</t>
  </si>
  <si>
    <t>“柯麟新苗”项目资助苏晓均出国进修2023-5</t>
  </si>
  <si>
    <t>“柯麟新苗”项目资助史玥出国进修2024-4</t>
  </si>
  <si>
    <t>“柯麟新苗”项目资助罗子律出国进修2025-3</t>
  </si>
  <si>
    <t>“柯麟新苗”项目资助黄一浓出国进修（2022年1月）</t>
  </si>
  <si>
    <t>“柯麟新苗”项目资助郑念真出国进修2023-5</t>
  </si>
  <si>
    <t>“柯麟新苗”项目资助付艺伟出国进修2024-4</t>
  </si>
  <si>
    <t>“柯麟新苗”项目资助骆淑李出国进修2025-3</t>
  </si>
  <si>
    <t>“柯麟新苗”项目资助陈志宏出国进修（2022年1月）</t>
  </si>
  <si>
    <t>“柯麟新苗”项目资助林启文出国进修2023-5</t>
  </si>
  <si>
    <t>“柯麟新苗”项目资助陈梦宇出国进修2024-4</t>
  </si>
  <si>
    <t>“柯麟新苗”项目资助吴维迟出国进修2025-3</t>
  </si>
  <si>
    <t>“柯麟新苗”项目资助梁玮昊出国进修（2022年1月）</t>
  </si>
  <si>
    <t>“柯麟新苗”项目资助黄一浓出国进修2023-5</t>
  </si>
  <si>
    <t>“柯麟新苗”项目资助朱广李出国进修2024-4</t>
  </si>
  <si>
    <t>“柯麟新苗”项目资助王蕊出国进修2025-3</t>
  </si>
  <si>
    <t>“柯麟新苗”项目资助章颖出国进修（2022年1月）</t>
  </si>
  <si>
    <t>“柯麟新苗”项目资助陈志宏出国进修2023-5</t>
  </si>
  <si>
    <t>“柯麟新苗”项目资助骆淑李出国进修2024-4</t>
  </si>
  <si>
    <t>“柯麟新苗”项目资助封侯出国进修2025-3</t>
  </si>
  <si>
    <t>“柯麟新苗”项目资助钟娴出国进修（2022年1月）</t>
  </si>
  <si>
    <t>“柯麟新苗”项目资助梁玮昊出国进修2023-5</t>
  </si>
  <si>
    <t>“柯麟新苗”项目资助吴维迟出国进修2024-4</t>
  </si>
  <si>
    <t>“柯麟新苗”项目资助刘理权出国进修2025-3</t>
  </si>
  <si>
    <t>“柯麟新苗”项目资助刘泽龙出国进修（2022年2月）</t>
  </si>
  <si>
    <t>“柯麟新苗”项目资助钟娴出国进修2023-5</t>
  </si>
  <si>
    <t>“柯麟新苗”项目资助王蕊出国进修2024-4</t>
  </si>
  <si>
    <t>“柯麟新苗”项目资助张镇胜出国进修2025-3</t>
  </si>
  <si>
    <t>朱文根_柯麟新星人才计划</t>
  </si>
  <si>
    <t>心内六科（CCU）朱文根报销材料费-R</t>
  </si>
  <si>
    <t>“柯麟新苗”项目资助何一茗出国进修（2022年2月）</t>
  </si>
  <si>
    <t>“柯麟新苗”项目资助刘信出国进修2023-5</t>
  </si>
  <si>
    <t>“柯麟新苗”项目资助许泉辉出国进修2024-4</t>
  </si>
  <si>
    <t>“柯麟新苗”项目资助周嘉伟出国进修2025-3</t>
  </si>
  <si>
    <t>“柯麟新苗”项目资助潘彤出国进修（2022年2月）</t>
  </si>
  <si>
    <t>“柯麟新苗”项目资助李佳颖出国进修2023-5</t>
  </si>
  <si>
    <t>“柯麟新苗”项目资助封侯出国进修2024-4</t>
  </si>
  <si>
    <t>“柯麟新苗”项目资助王博彦出国进修2025-3</t>
  </si>
  <si>
    <t>“柯麟新苗”项目资助许兆丰出国进修（2022年2月）</t>
  </si>
  <si>
    <t>“柯麟新苗”项目资助罗郴香出国进修2023-5</t>
  </si>
  <si>
    <t>“柯麟新苗”项目资助刘理权出国进修2024-4</t>
  </si>
  <si>
    <t>“柯麟新苗”项目资助樊重出国进修2025-3</t>
  </si>
  <si>
    <t>“柯麟新苗”项目资助叶晓琪出国进修（2022年2月）</t>
  </si>
  <si>
    <t>“柯麟新苗”项目资助林钇奋出国进修2023-5</t>
  </si>
  <si>
    <t>“柯麟新苗”项目资助周嘉伟出国进修2024-4</t>
  </si>
  <si>
    <t>“柯麟新苗”项目资助黄日华出国进修2025-3</t>
  </si>
  <si>
    <t>“柯麟新苗”项目资助苏晓均出国进修（2022年2月）</t>
  </si>
  <si>
    <t>“柯麟新苗”项目资助黄桂武出国进修2023-5</t>
  </si>
  <si>
    <t>“柯麟新苗”项目资助张镇胜出国进修2024-4</t>
  </si>
  <si>
    <t>“柯麟新苗”项目资助何婧婧出国进修2025-3</t>
  </si>
  <si>
    <t>“柯麟新苗”项目资助郑念真出国进修（2022年2月）</t>
  </si>
  <si>
    <t>“柯麟新苗”项目资助陈楚晓出国进修2023-5</t>
  </si>
  <si>
    <t>“柯麟新苗”项目资助樊重出国进修2024-4</t>
  </si>
  <si>
    <t>“柯麟新苗”项目资助伍文睿出国进修2025-3</t>
  </si>
  <si>
    <t>“柯麟新苗”项目资助林启文出国进修（2022年2月）</t>
  </si>
  <si>
    <t>“柯麟新苗”项目资助温丹菀出国进修2023-5</t>
  </si>
  <si>
    <t>“柯麟新苗”项目资助何婧婧出国进修2024-4</t>
  </si>
  <si>
    <t>“柯麟新苗”项目资助吴晨出国进修2025-3</t>
  </si>
  <si>
    <t>“柯麟新苗”项目资助黄一浓出国进修（2022年2月）</t>
  </si>
  <si>
    <t>“柯麟新苗”项目资助张小威出国进修2023-5</t>
  </si>
  <si>
    <t>“柯麟新苗”项目资助陈米芬出国进修2024-4</t>
  </si>
  <si>
    <t>“柯麟新苗”项目资助陈米芬出国进修2025-3</t>
  </si>
  <si>
    <t>“柯麟新苗”项目资助陈志宏出国进修（2022年2月）</t>
  </si>
  <si>
    <t>“柯麟新苗”项目资助赵旭图出国进修2023-5</t>
  </si>
  <si>
    <t>“柯麟新苗”项目资助孙君怡出国进修2024-4</t>
  </si>
  <si>
    <t>“柯麟新苗”项目资助谭景洪出国进修2025-3</t>
  </si>
  <si>
    <t>“柯麟新苗”项目资助梁玮昊出国进修（2022年2月）</t>
  </si>
  <si>
    <t>“柯麟新苗”项目资助史玥出国进修2023-5</t>
  </si>
  <si>
    <t>“柯麟新苗”项目资助苏晓均出国进修2024-5</t>
  </si>
  <si>
    <t>“柯麟新苗”项目资助马思聪出国进修2025-3</t>
  </si>
  <si>
    <t>“柯麟新苗”项目资助章颖出国进修（2022年2月）</t>
  </si>
  <si>
    <t>“柯麟新苗”项目资助付艺伟出国进修2023-5</t>
  </si>
  <si>
    <t>“柯麟新苗”项目资助刘信出国进修2024-5</t>
  </si>
  <si>
    <t>“柯麟新苗”项目资助冯芮嘉出国进修2025-3</t>
  </si>
  <si>
    <t>陈淑玲_柯麟新星人才计划</t>
  </si>
  <si>
    <t>记-0937</t>
  </si>
  <si>
    <t>超声科陈淑玲报销测试化验加工费-R</t>
  </si>
  <si>
    <t>“柯麟新苗”项目资助钟娴出国进修（2022年2月）</t>
  </si>
  <si>
    <t>“柯麟新苗”项目资助朱广李出国进修2023-5</t>
  </si>
  <si>
    <t>“柯麟新苗”项目资助李佳颖出国进修2024-5</t>
  </si>
  <si>
    <t>“柯麟新苗”项目资助李雅琪出国进修2025-3</t>
  </si>
  <si>
    <t>“柯麟新苗”项目资助刘泽龙出国进修（2022年3月）</t>
  </si>
  <si>
    <t>记-3499</t>
  </si>
  <si>
    <t>收陈梦宇退“柯麟新苗”项目2023年2月资助款项</t>
  </si>
  <si>
    <t>“柯麟新苗”项目资助罗郴香出国进修2024-5</t>
  </si>
  <si>
    <t>“柯麟新苗”项目资助魏湛奇出国进修2025-3</t>
  </si>
  <si>
    <t>“柯麟新苗”项目资助何一茗出国进修（2022年3月）</t>
  </si>
  <si>
    <t>“柯麟新苗”项目资助何一茗出国进修2023-6</t>
  </si>
  <si>
    <t>“柯麟新苗”项目资助林钇奋出国进修2024-5</t>
  </si>
  <si>
    <t>“柯麟新苗”项目资助张璐出国进修2025-3</t>
  </si>
  <si>
    <t>记-1277</t>
  </si>
  <si>
    <t>关节外科赵潇艺报销测试化验加工费-R</t>
  </si>
  <si>
    <t>“柯麟新苗”项目资助潘彤出国进修（2022年3月）</t>
  </si>
  <si>
    <t>“柯麟新苗”项目资助叶晓琪出国进修2023-6</t>
  </si>
  <si>
    <t>“柯麟新苗”项目资助黄桂武出国进修2024-5</t>
  </si>
  <si>
    <t>“柯麟新苗”项目资助刘信出国进修2025-4</t>
  </si>
  <si>
    <t>肝移植专科陈国栋报销测试化验加工费</t>
  </si>
  <si>
    <t>“柯麟新苗”项目资助许兆丰出国进修（2022年3月）</t>
  </si>
  <si>
    <t>“柯麟新苗”项目资助苏晓均出国进修2023-6</t>
  </si>
  <si>
    <t>“柯麟新苗”项目资助陈楚晓出国进修2024-5</t>
  </si>
  <si>
    <t>“柯麟新苗”项目资助罗郴香出国进修2025-4</t>
  </si>
  <si>
    <t>记-1288</t>
  </si>
  <si>
    <t>“柯麟新苗”项目资助叶晓琪出国进修（2022年3月）</t>
  </si>
  <si>
    <t>“柯麟新苗”项目资助郑念真出国进修2023-6</t>
  </si>
  <si>
    <t>“柯麟新苗”项目资助张小威出国进修2024-5</t>
  </si>
  <si>
    <t>“柯麟新苗”项目资助林钇奋出国进修2025-4</t>
  </si>
  <si>
    <t>记-1289</t>
  </si>
  <si>
    <t>肝移植专科陈国栋报销纵向劳务费</t>
  </si>
  <si>
    <t>“柯麟新苗”项目资助苏晓均出国进修（2022年3月）</t>
  </si>
  <si>
    <t>“柯麟新苗”项目资助林启文出国进修2023-6</t>
  </si>
  <si>
    <t>“柯麟新苗”项目资助莫嘉辉出国进修2024-5</t>
  </si>
  <si>
    <t>“柯麟新苗”项目资助黄桂武出国进修2025-4</t>
  </si>
  <si>
    <t>王鹏_柯麟新星人才计划</t>
  </si>
  <si>
    <t>烧伤与创面修复科王鹏报销测试化验加工费-R</t>
  </si>
  <si>
    <t>“柯麟新苗”项目资助郑念真出国进修（2022年3月）</t>
  </si>
  <si>
    <t>“柯麟新苗”项目资助黄一浓出国进修2023-6</t>
  </si>
  <si>
    <t>“柯麟新苗”项目资助张兆禧出国进修2024-5</t>
  </si>
  <si>
    <t>“柯麟新苗”项目资助张小威出国进修2025-4</t>
  </si>
  <si>
    <t>记-1357</t>
  </si>
  <si>
    <t>心内六科（CCU）黄沛森报销材料费-R</t>
  </si>
  <si>
    <t>“柯麟新苗”项目资助林启文出国进修（2022年3月）</t>
  </si>
  <si>
    <t>“柯麟新苗”项目资助陈志宏出国进修2023-6</t>
  </si>
  <si>
    <t>“柯麟新苗”项目资助赵旭图出国进修2024-5</t>
  </si>
  <si>
    <t>“柯麟新苗”项目资助莫嘉辉出国进修2025-4</t>
  </si>
  <si>
    <t>冯瑞_柯麟新星人才计划</t>
  </si>
  <si>
    <t>记-1627</t>
  </si>
  <si>
    <t>消化内科一区冯瑞请款付中山大学测试化验加工费（2022-12-2#已冲账）</t>
  </si>
  <si>
    <t>“柯麟新苗”项目资助黄一浓出国进修（2022年3月）</t>
  </si>
  <si>
    <t>“柯麟新苗”项目资助梁玮昊出国进修2023-6</t>
  </si>
  <si>
    <t>“柯麟新苗”项目资助刘婷出国进修2024-5</t>
  </si>
  <si>
    <t>“柯麟新苗”项目资助张兆禧出国进修2025-4</t>
  </si>
  <si>
    <t>“柯麟新苗”项目资助陈志宏出国进修（2022年3月）</t>
  </si>
  <si>
    <t>“柯麟新苗”项目资助钟娴出国进修2023-6</t>
  </si>
  <si>
    <t>“柯麟新苗”项目资助史玥出国进修2024-5</t>
  </si>
  <si>
    <t>“柯麟新苗”项目资助赵旭图出国进修2025-4</t>
  </si>
  <si>
    <t>“柯麟新苗”项目资助梁玮昊出国进修（2022年3月）</t>
  </si>
  <si>
    <t>“柯麟新苗”项目资助刘信出国进修2023-6</t>
  </si>
  <si>
    <t>“柯麟新苗”项目资助付艺伟出国进修2024-5</t>
  </si>
  <si>
    <t>“柯麟新苗”项目资助刘婷出国进修2025-4</t>
  </si>
  <si>
    <t>魏方菲_柯麟新星人才计划</t>
  </si>
  <si>
    <t>记-2023</t>
  </si>
  <si>
    <t>心血管医学部办公室魏方菲请款付中山大学测试化验加工费-R（2022-9-2852#已冲账）</t>
  </si>
  <si>
    <t>“柯麟新苗”项目资助章颖出国进修（2022年3月）</t>
  </si>
  <si>
    <t>“柯麟新苗”项目资助李佳颖出国进修2023-6</t>
  </si>
  <si>
    <t>“柯麟新苗”项目资助陈梦宇出国进修2024-5</t>
  </si>
  <si>
    <t>“柯麟新苗”项目资助史玥出国进修2025-4</t>
  </si>
  <si>
    <t>记-2024</t>
  </si>
  <si>
    <t>心血管医学部办公室魏方菲报销测试化验加工费-R</t>
  </si>
  <si>
    <t>“柯麟新苗”项目资助钟娴出国进修（2022年3月）</t>
  </si>
  <si>
    <t>“柯麟新苗”项目资助罗郴香出国进修2023-6</t>
  </si>
  <si>
    <t>“柯麟新苗”项目资助朱广李出国进修2024-5</t>
  </si>
  <si>
    <t>“柯麟新苗”项目资助付艺伟出国进修2025-4</t>
  </si>
  <si>
    <t>“柯麟新苗”项目资助刘泽龙出国进修（2022年4月）</t>
  </si>
  <si>
    <t>“柯麟新苗”项目资助林钇奋出国进修2023-6</t>
  </si>
  <si>
    <t>“柯麟新苗”项目资助骆淑李出国进修2024-5</t>
  </si>
  <si>
    <t>“柯麟新苗”项目资助陈梦宇出国进修2025-4</t>
  </si>
  <si>
    <t>“柯麟新苗”项目资助何一茗出国进修（2022年4月）</t>
  </si>
  <si>
    <t>“柯麟新苗”项目资助黄桂武出国进修2023-6</t>
  </si>
  <si>
    <t>“柯麟新苗”项目资助吴维迟出国进修2024-5</t>
  </si>
  <si>
    <t>“柯麟新苗”项目资助朱广李出国进修2025-4</t>
  </si>
  <si>
    <t>记-2140</t>
  </si>
  <si>
    <t>心内一科程允就报销打印费</t>
  </si>
  <si>
    <t>“柯麟新苗”项目资助潘彤出国进修（2022年4月）</t>
  </si>
  <si>
    <t>“柯麟新苗”项目资助陈楚晓出国进修2023-6</t>
  </si>
  <si>
    <t>“柯麟新苗”项目资助王蕊出国进修2024-5</t>
  </si>
  <si>
    <t>“柯麟新苗”项目资助罗子律出国进修2025-4</t>
  </si>
  <si>
    <t>记-2145</t>
  </si>
  <si>
    <t>心内一科程允就报销培训费</t>
  </si>
  <si>
    <t>“柯麟新苗”项目资助许兆丰出国进修（2022年4月）</t>
  </si>
  <si>
    <t>“柯麟新苗”项目资助温丹菀出国进修2023-6</t>
  </si>
  <si>
    <t>“柯麟新苗”项目资助许泉辉出国进修2024-5</t>
  </si>
  <si>
    <t>“柯麟新苗”项目资助骆淑李出国进修2025-4</t>
  </si>
  <si>
    <t>记-2147</t>
  </si>
  <si>
    <t>“柯麟新苗”项目资助叶晓琪出国进修（2022年4月）</t>
  </si>
  <si>
    <t>“柯麟新苗”项目资助张小威出国进修2023-6</t>
  </si>
  <si>
    <t>“柯麟新苗”项目资助封侯出国进修2024-5</t>
  </si>
  <si>
    <t>“柯麟新苗”项目资助吴维迟出国进修2025-4</t>
  </si>
  <si>
    <t>记-2148</t>
  </si>
  <si>
    <t>“柯麟新苗”项目资助苏晓均出国进修（2022年4月）</t>
  </si>
  <si>
    <t>“柯麟新苗”项目资助赵旭图出国进修2023-6</t>
  </si>
  <si>
    <t>“柯麟新苗”项目资助刘理权出国进修2024-5</t>
  </si>
  <si>
    <t>“柯麟新苗”项目资助王蕊出国进修2025-4</t>
  </si>
  <si>
    <t>记-2180</t>
  </si>
  <si>
    <t>“柯麟新苗”项目资助郑念真出国进修（2022年4月）</t>
  </si>
  <si>
    <t>“柯麟新苗”项目资助刘婷出国进修2023-6</t>
  </si>
  <si>
    <t>“柯麟新苗”项目资助张镇胜出国进修2024-5</t>
  </si>
  <si>
    <t>“柯麟新苗”项目资助封侯出国进修2025-4</t>
  </si>
  <si>
    <t>记-2308</t>
  </si>
  <si>
    <t>“柯麟新苗”项目资助林启文出国进修（2022年4月）</t>
  </si>
  <si>
    <t>“柯麟新苗”项目资助史玥出国进修2023-6</t>
  </si>
  <si>
    <t>“柯麟新苗”项目资助周嘉伟出国进修2024-5</t>
  </si>
  <si>
    <t>“柯麟新苗”项目资助刘理权出国进修2025-4</t>
  </si>
  <si>
    <t>泌尿外科一区陈振华报销材料费-R</t>
  </si>
  <si>
    <t>“柯麟新苗”项目资助黄一浓出国进修（2022年4月）</t>
  </si>
  <si>
    <t>“柯麟新苗”项目资助付艺伟出国进修2023-6</t>
  </si>
  <si>
    <t>“柯麟新苗”项目资助樊重出国进修2024-5</t>
  </si>
  <si>
    <t>“柯麟新苗”项目资助张镇胜出国进修2025-4</t>
  </si>
  <si>
    <t>记-0073</t>
  </si>
  <si>
    <t>“柯麟新苗”项目资助陈志宏出国进修（2022年4月）</t>
  </si>
  <si>
    <t>“柯麟新苗”项目资助朱广李出国进修2023-6</t>
  </si>
  <si>
    <t>“柯麟新苗”项目资助黄日华出国进修2024-5</t>
  </si>
  <si>
    <t>“柯麟新苗”项目资助周嘉伟出国进修2025-4</t>
  </si>
  <si>
    <t>赵强_柯麟新星人才计划</t>
  </si>
  <si>
    <t>肝移植专科赵强报销劳务费-R</t>
  </si>
  <si>
    <t>“柯麟新苗”项目资助梁玮昊出国进修（2022年4月）</t>
  </si>
  <si>
    <t>“柯麟新苗”项目资助叶晓琪出国进修2023-7</t>
  </si>
  <si>
    <t>“柯麟新苗”项目资助何婧婧出国进修2024-5</t>
  </si>
  <si>
    <t>“柯麟新苗”项目资助王博彦出国进修2025-4</t>
  </si>
  <si>
    <t>记-0828</t>
  </si>
  <si>
    <t>“柯麟新苗”项目资助章颖出国进修（2022年4月）</t>
  </si>
  <si>
    <t>“柯麟新苗”项目资助苏晓均出国进修2023-7</t>
  </si>
  <si>
    <t>“柯麟新苗”项目资助陈米芬出国进修2024-5</t>
  </si>
  <si>
    <t>“柯麟新苗”项目资助樊重出国进修2025-4</t>
  </si>
  <si>
    <t>胆胰外科黄晨松报销材料费-R</t>
  </si>
  <si>
    <t>“柯麟新苗”项目资助钟娴出国进修（2022年4月）</t>
  </si>
  <si>
    <t>“柯麟新苗”项目资助林启文出国进修2023-7</t>
  </si>
  <si>
    <t>“柯麟新苗”项目资助孙君怡出国进修2024-5</t>
  </si>
  <si>
    <t>“柯麟新苗”项目资助黄日华出国进修2025-4</t>
  </si>
  <si>
    <t>记-0837</t>
  </si>
  <si>
    <t>胆胰外科黄晨松报销测试化验加工费-R</t>
  </si>
  <si>
    <t>“柯麟新苗”项目资助刘泽龙出国进修（2022年5月）</t>
  </si>
  <si>
    <t>“柯麟新苗”项目资助黄一浓出国进修2023-7</t>
  </si>
  <si>
    <t>“柯麟新苗”项目资助苏晓均出国进修2024-6</t>
  </si>
  <si>
    <t>“柯麟新苗”项目资助何婧婧出国进修2025-4</t>
  </si>
  <si>
    <t>“柯麟新苗”项目资助何一茗出国进修（2022年5月）</t>
  </si>
  <si>
    <t>“柯麟新苗”项目资助陈志宏出国进修2023-7</t>
  </si>
  <si>
    <t>“柯麟新苗”项目资助刘信出国进修2024-6</t>
  </si>
  <si>
    <t>“柯麟新苗”项目资助伍文睿出国进修2025-4</t>
  </si>
  <si>
    <t>记-0839</t>
  </si>
  <si>
    <t>“柯麟新苗”项目资助潘彤出国进修（2022年5月）</t>
  </si>
  <si>
    <t>“柯麟新苗”项目资助梁玮昊出国进修2023-7</t>
  </si>
  <si>
    <t>“柯麟新苗”项目资助李佳颖出国进修2024-6</t>
  </si>
  <si>
    <t>“柯麟新苗”项目资助吴晨出国进修2025-4</t>
  </si>
  <si>
    <t>记-0840</t>
  </si>
  <si>
    <t>“柯麟新苗”项目资助许兆丰出国进修（2022年5月）</t>
  </si>
  <si>
    <t>“柯麟新苗”项目资助刘信出国进修2023-7</t>
  </si>
  <si>
    <t>“柯麟新苗”项目资助罗郴香出国进修2024-6</t>
  </si>
  <si>
    <t>“柯麟新苗”项目资助陈米芬出国进修2025-4</t>
  </si>
  <si>
    <t>记-0896</t>
  </si>
  <si>
    <t>“柯麟新苗”项目资助叶晓琪出国进修（2022年5月）</t>
  </si>
  <si>
    <t>“柯麟新苗”项目资助李佳颖出国进修2023-7</t>
  </si>
  <si>
    <t>“柯麟新苗”项目资助林钇奋出国进修2024-6</t>
  </si>
  <si>
    <t>“柯麟新苗”项目资助王益沁出国进修2025-4</t>
  </si>
  <si>
    <t>记-0969</t>
  </si>
  <si>
    <t>神经外科二区高辛亚报销材料费-R</t>
  </si>
  <si>
    <t>“柯麟新苗”项目资助苏晓均出国进修（2022年5月）</t>
  </si>
  <si>
    <t>“柯麟新苗”项目资助罗郴香出国进修2023-7</t>
  </si>
  <si>
    <t>“柯麟新苗”项目资助黄桂武出国进修2024-6</t>
  </si>
  <si>
    <t>“柯麟新苗”项目资助谭景洪出国进修2025-4</t>
  </si>
  <si>
    <t>记-1021</t>
  </si>
  <si>
    <t>心内六科（CCU）黄沛森报销测试化验加工费-R</t>
  </si>
  <si>
    <t>“柯麟新苗”项目资助郑念真出国进修（2022年5月）</t>
  </si>
  <si>
    <t>“柯麟新苗”项目资助林钇奋出国进修2023-7</t>
  </si>
  <si>
    <t>“柯麟新苗”项目资助陈楚晓出国进修2024-6</t>
  </si>
  <si>
    <t>“柯麟新苗”项目资助马思聪出国进修2025-4</t>
  </si>
  <si>
    <t>记-1252</t>
  </si>
  <si>
    <t>超声科王伟报销设备费</t>
  </si>
  <si>
    <t>“柯麟新苗”项目资助林启文出国进修（2022年5月）</t>
  </si>
  <si>
    <t>“柯麟新苗”项目资助黄桂武出国进修2023-7</t>
  </si>
  <si>
    <t>“柯麟新苗”项目资助张小威出国进修2024-6</t>
  </si>
  <si>
    <t>“柯麟新苗”项目资助冯芮嘉出国进修2025-4</t>
  </si>
  <si>
    <t>“柯麟新苗”项目资助黄一浓出国进修（2022年5月）</t>
  </si>
  <si>
    <t>“柯麟新苗”项目资助陈楚晓出国进修2023-7</t>
  </si>
  <si>
    <t>“柯麟新苗”项目资助莫嘉辉出国进修2024-6</t>
  </si>
  <si>
    <t>“柯麟新苗”项目资助李雅琪出国进修2025-4</t>
  </si>
  <si>
    <t>记-1501</t>
  </si>
  <si>
    <t>“柯麟新苗”项目资助陈志宏出国进修（2022年5月）</t>
  </si>
  <si>
    <t>“柯麟新苗”项目资助温丹菀出国进修2023-7</t>
  </si>
  <si>
    <t>“柯麟新苗”项目资助张兆禧出国进修2024-6</t>
  </si>
  <si>
    <t>“柯麟新苗”项目资助魏湛奇出国进修2025-4</t>
  </si>
  <si>
    <t>记-2272</t>
  </si>
  <si>
    <t>“柯麟新苗”项目资助梁玮昊出国进修（2022年5月）</t>
  </si>
  <si>
    <t>“柯麟新苗”项目资助张小威出国进修2023-7</t>
  </si>
  <si>
    <t>“柯麟新苗”项目资助赵旭图出国进修2024-6</t>
  </si>
  <si>
    <t>“柯麟新苗”项目资助张璐出国进修2025-4</t>
  </si>
  <si>
    <t>记-2346</t>
  </si>
  <si>
    <t>“柯麟新苗”项目资助章颖出国进修（2022年5月）</t>
  </si>
  <si>
    <t>“柯麟新苗”项目资助赵旭图出国进修2023-7</t>
  </si>
  <si>
    <t>“柯麟新苗”项目资助刘婷出国进修2024-6</t>
  </si>
  <si>
    <t>记-2413</t>
  </si>
  <si>
    <t>“柯麟新苗”项目资助罗郴香出国进修2025-5</t>
  </si>
  <si>
    <t>李广华_柯麟新星人才计划</t>
  </si>
  <si>
    <t>胃肠外科一科李广华报销SCI版面费（个人经费）</t>
  </si>
  <si>
    <t>“柯麟新苗”项目资助钟娴出国进修（2022年5月）</t>
  </si>
  <si>
    <t>“柯麟新苗”项目资助刘婷出国进修2023-7</t>
  </si>
  <si>
    <t>“柯麟新苗”项目资助史玥出国进修2024-6</t>
  </si>
  <si>
    <t>“柯麟新苗”项目资助林钇奋出国进修2025-5</t>
  </si>
  <si>
    <t>“柯麟新苗”项目资助温丹菀出国进修（2022年5月）</t>
  </si>
  <si>
    <t>“柯麟新苗”项目资助史玥出国进修2023-7</t>
  </si>
  <si>
    <t>“柯麟新苗”项目资助付艺伟出国进修2024-6</t>
  </si>
  <si>
    <t>“柯麟新苗”项目资助黄桂武出国进修2025-5</t>
  </si>
  <si>
    <t>收离职人员潘彤返还柯麟新苗培训费（2019.7-2022.5）</t>
  </si>
  <si>
    <t>“柯麟新苗”项目资助付艺伟出国进修2023-7</t>
  </si>
  <si>
    <t>“柯麟新苗”项目资助陈梦宇出国进修2024-6</t>
  </si>
  <si>
    <t>“柯麟新苗”项目资助张小威出国进修2025-5</t>
  </si>
  <si>
    <t>记-0258</t>
  </si>
  <si>
    <t>心血管医学部办公室魏方菲报销材料费-R</t>
  </si>
  <si>
    <t>“柯麟新苗”项目资助刘泽龙出国进修2022-06</t>
  </si>
  <si>
    <t>“柯麟新苗”项目资助朱广李出国进修2023-7</t>
  </si>
  <si>
    <t>“柯麟新苗”项目资助朱广李出国进修2024-6</t>
  </si>
  <si>
    <t>“柯麟新苗”项目资助莫嘉辉出国进修2025-5</t>
  </si>
  <si>
    <t>记-0484</t>
  </si>
  <si>
    <t>“柯麟新苗”项目资助何一茗出国进修2022-06</t>
  </si>
  <si>
    <t>记-3439</t>
  </si>
  <si>
    <t>“柯麟新苗”项目资助叶晓琪出国进修2023-8</t>
  </si>
  <si>
    <t>“柯麟新苗”项目资助骆淑李出国进修2024-6</t>
  </si>
  <si>
    <t>“柯麟新苗”项目资助张兆禧出国进修2025-5</t>
  </si>
  <si>
    <t>胃肠外科一科李广华报销劳务费-R</t>
  </si>
  <si>
    <t>“柯麟新苗”项目资助许兆丰出国进修2022-06</t>
  </si>
  <si>
    <t>“柯麟新苗”项目资助苏晓均出国进修2023-8</t>
  </si>
  <si>
    <t>“柯麟新苗”项目资助吴维迟出国进修2024-6</t>
  </si>
  <si>
    <t>“柯麟新苗”项目资助赵旭图出国进修2025-5</t>
  </si>
  <si>
    <t>记-0675</t>
  </si>
  <si>
    <t>“柯麟新苗”项目资助叶晓琪出国进修2022-06</t>
  </si>
  <si>
    <t>“柯麟新苗”项目资助林启文出国进修2023-8</t>
  </si>
  <si>
    <t>“柯麟新苗”项目资助王蕊出国进修2024-6</t>
  </si>
  <si>
    <t>“柯麟新苗”项目资助刘婷出国进修2025-5</t>
  </si>
  <si>
    <t>记-0722</t>
  </si>
  <si>
    <t>“柯麟新苗”项目资助苏晓均出国进修2022-06</t>
  </si>
  <si>
    <t>“柯麟新苗”项目资助陈志宏出国进修2023-8</t>
  </si>
  <si>
    <t>“柯麟新苗”项目资助许泉辉出国进修2024-6</t>
  </si>
  <si>
    <t>“柯麟新苗”项目资助史玥出国进修2025-5</t>
  </si>
  <si>
    <t>记-1027</t>
  </si>
  <si>
    <t>“柯麟新苗”项目资助郑念真出国进修2022-06</t>
  </si>
  <si>
    <t>“柯麟新苗”项目资助梁玮昊出国进修2023-8</t>
  </si>
  <si>
    <t>“柯麟新苗”项目资助封侯出国进修2024-6</t>
  </si>
  <si>
    <t>“柯麟新苗”项目资助付艺伟出国进修2025-5</t>
  </si>
  <si>
    <t>记-1489</t>
  </si>
  <si>
    <t>心血管医学部办公室何江报销劳务费-R</t>
  </si>
  <si>
    <t>“柯麟新苗”项目资助林启文出国进修2022-06</t>
  </si>
  <si>
    <t>“柯麟新苗”项目资助刘信出国进修2023-8</t>
  </si>
  <si>
    <t>“柯麟新苗”项目资助刘理权出国进修2024-6</t>
  </si>
  <si>
    <t>“柯麟新苗”项目资助陈梦宇出国进修2025-5</t>
  </si>
  <si>
    <t>记-1570</t>
  </si>
  <si>
    <t>“柯麟新苗”项目资助黄一浓出国进修2022-06</t>
  </si>
  <si>
    <t>“柯麟新苗”项目资助李佳颖出国进修2023-8</t>
  </si>
  <si>
    <t>“柯麟新苗”项目资助张镇胜出国进修2024-6</t>
  </si>
  <si>
    <t>“柯麟新苗”项目资助朱广李出国进修2025-5</t>
  </si>
  <si>
    <t>心血管医学部办公室魏方菲报销劳务费-R</t>
  </si>
  <si>
    <t>“柯麟新苗”项目资助陈志宏出国进修2022-06</t>
  </si>
  <si>
    <t>“柯麟新苗”项目资助罗郴香出国进修2023-8</t>
  </si>
  <si>
    <t>“柯麟新苗”项目资助周嘉伟出国进修2024-6</t>
  </si>
  <si>
    <t>“柯麟新苗”项目资助罗子律出国进修2025-5</t>
  </si>
  <si>
    <t>记-1576</t>
  </si>
  <si>
    <t>心内六科（CCU）朱文根报销劳务费-R</t>
  </si>
  <si>
    <t>“柯麟新苗”项目资助梁玮昊出国进修2022-06</t>
  </si>
  <si>
    <t>“柯麟新苗”项目资助林钇奋出国进修2023-8</t>
  </si>
  <si>
    <t>“柯麟新苗”项目资助樊重出国进修2024-6</t>
  </si>
  <si>
    <t>“柯麟新苗”项目资助骆淑李出国进修2025-5</t>
  </si>
  <si>
    <t>记-1951</t>
  </si>
  <si>
    <t>“柯麟新苗”项目资助章颖出国进修2022-06</t>
  </si>
  <si>
    <t>“柯麟新苗”项目资助黄桂武出国进修2023-8</t>
  </si>
  <si>
    <t>“柯麟新苗”项目资助黄日华出国进修2024-6</t>
  </si>
  <si>
    <t>“柯麟新苗”项目资助吴维迟出国进修2025-5</t>
  </si>
  <si>
    <t>记-2146</t>
  </si>
  <si>
    <t>“柯麟新苗”项目资助钟娴出国进修2022-06</t>
  </si>
  <si>
    <t>“柯麟新苗”项目资助陈楚晓出国进修2023-8</t>
  </si>
  <si>
    <t>“柯麟新苗”项目资助何婧婧出国进修2024-6</t>
  </si>
  <si>
    <t>“柯麟新苗”项目资助王蕊出国进修2025-5</t>
  </si>
  <si>
    <t>“柯麟新苗”项目资助刘信出国进修2022-06</t>
  </si>
  <si>
    <t>“柯麟新苗”项目资助温丹菀出国进修2023-8</t>
  </si>
  <si>
    <t>“柯麟新苗”项目资助伍文睿出国进修2024-6</t>
  </si>
  <si>
    <t>“柯麟新苗”项目资助封侯出国进修2025-5</t>
  </si>
  <si>
    <t>记-2301</t>
  </si>
  <si>
    <t>胃肠外科一科杨东杰报销SCI版面费（个人经费）</t>
  </si>
  <si>
    <t>“柯麟新苗”项目资助林钇奋出国进修2022-06</t>
  </si>
  <si>
    <t>“柯麟新苗”项目资助张小威出国进修2023-8</t>
  </si>
  <si>
    <t>“柯麟新苗”项目资助陈米芬出国进修2024-6</t>
  </si>
  <si>
    <t>“柯麟新苗”项目资助张镇胜出国进修2025-5</t>
  </si>
  <si>
    <t>记-2375</t>
  </si>
  <si>
    <t>“柯麟新苗”项目资助温丹菀出国进修2022-06</t>
  </si>
  <si>
    <t>“柯麟新苗”项目资助赵旭图出国进修2023-8</t>
  </si>
  <si>
    <t>“柯麟新苗”项目资助孙君怡出国进修2024-6</t>
  </si>
  <si>
    <t>“柯麟新苗”项目资助周嘉伟出国进修2025-5</t>
  </si>
  <si>
    <t>肿瘤科郑飞猛报销测试化验加工费</t>
  </si>
  <si>
    <t>“柯麟新苗”项目资助陈志宏出国进修2022-07</t>
  </si>
  <si>
    <t>“柯麟新苗”项目资助刘婷出国进修2023-8</t>
  </si>
  <si>
    <t>“柯麟新苗”项目资助苏晓均出国进修2024-7</t>
  </si>
  <si>
    <t>“柯麟新苗”项目资助王博彦出国进修2025-5</t>
  </si>
  <si>
    <t>记-2677</t>
  </si>
  <si>
    <t>“柯麟新苗”项目资助何一茗出国进修2022-07</t>
  </si>
  <si>
    <t>“柯麟新苗”项目资助史玥出国进修2023-8</t>
  </si>
  <si>
    <t>“柯麟新苗”项目资助刘信出国进修2024-7</t>
  </si>
  <si>
    <t>“柯麟新苗”项目资助樊重出国进修2025-5</t>
  </si>
  <si>
    <t>王焕军_柯麟新星人才计划</t>
  </si>
  <si>
    <t>放射诊断科王焕军报销材料费-R</t>
  </si>
  <si>
    <t>“柯麟新苗”项目资助黄一浓出国进修2022-07</t>
  </si>
  <si>
    <t>“柯麟新苗”项目资助付艺伟出国进修2023-8</t>
  </si>
  <si>
    <t>“柯麟新苗”项目资助李佳颖出国进修2024-7</t>
  </si>
  <si>
    <t>“柯麟新苗”项目资助黄日华出国进修2025-5</t>
  </si>
  <si>
    <t>记-2849</t>
  </si>
  <si>
    <t>“柯麟新苗”项目资助梁玮昊出国进修2022-07</t>
  </si>
  <si>
    <t>“柯麟新苗”项目资助朱广李出国进修2023-8</t>
  </si>
  <si>
    <t>“柯麟新苗”项目资助罗郴香出国进修2024-7</t>
  </si>
  <si>
    <t>“柯麟新苗”项目资助何婧婧出国进修2025-5</t>
  </si>
  <si>
    <t>记-2851</t>
  </si>
  <si>
    <t>“柯麟新苗”项目资助林启文出国进修2022-07</t>
  </si>
  <si>
    <t>“柯麟新苗”项目资助吴维迟出国进修2023-8</t>
  </si>
  <si>
    <t>“柯麟新苗”项目资助林钇奋出国进修2024-7</t>
  </si>
  <si>
    <t>“柯麟新苗”项目资助伍文睿出国进修2025-5</t>
  </si>
  <si>
    <t>记-2853</t>
  </si>
  <si>
    <t>“柯麟新苗”项目资助刘信出国进修2022-07</t>
  </si>
  <si>
    <t>记-2733</t>
  </si>
  <si>
    <t>“柯麟新苗”项目资助叶晓琪出国进修2023-9</t>
  </si>
  <si>
    <t>“柯麟新苗”项目资助黄桂武出国进修2024-7</t>
  </si>
  <si>
    <t>“柯麟新苗”项目资助吴晨出国进修2025-5</t>
  </si>
  <si>
    <t>记-2864</t>
  </si>
  <si>
    <t>“柯麟新苗”项目资助苏晓均出国进修2022-07</t>
  </si>
  <si>
    <t>“柯麟新苗”项目资助苏晓均出国进修2023-9</t>
  </si>
  <si>
    <t>“柯麟新苗”项目资助陈楚晓出国进修2024-7</t>
  </si>
  <si>
    <t>“柯麟新苗”项目资助陈米芬出国进修2025-5</t>
  </si>
  <si>
    <t>记-2916</t>
  </si>
  <si>
    <t>“柯麟新苗”项目资助温丹菀出国进修2022-07</t>
  </si>
  <si>
    <t>“柯麟新苗”项目资助林启文出国进修2023-9</t>
  </si>
  <si>
    <t>“柯麟新苗”项目资助张小威出国进修2024-7</t>
  </si>
  <si>
    <t>“柯麟新苗”项目资助王益沁出国进修2025-5</t>
  </si>
  <si>
    <t>记-0343</t>
  </si>
  <si>
    <t>“柯麟新苗”项目资助许兆丰出国进修2022-07</t>
  </si>
  <si>
    <t>“柯麟新苗”项目资助刘信出国进修2023-9</t>
  </si>
  <si>
    <t>“柯麟新苗”项目资助莫嘉辉出国进修2024-7</t>
  </si>
  <si>
    <t>“柯麟新苗”项目资助谭景洪出国进修2025-5</t>
  </si>
  <si>
    <t>记-0650</t>
  </si>
  <si>
    <t>“柯麟新苗”项目资助叶晓琪出国进修2022-07</t>
  </si>
  <si>
    <t>“柯麟新苗”项目资助李佳颖出国进修2023-9</t>
  </si>
  <si>
    <t>“柯麟新苗”项目资助张兆禧出国进修2024-7</t>
  </si>
  <si>
    <t>“柯麟新苗”项目资助马思聪出国进修2025-5</t>
  </si>
  <si>
    <t>“柯麟新苗”项目资助章颖出国进修2022-07</t>
  </si>
  <si>
    <t>“柯麟新苗”项目资助罗郴香出国进修2023-9</t>
  </si>
  <si>
    <t>“柯麟新苗”项目资助赵旭图出国进修2024-7</t>
  </si>
  <si>
    <t>“柯麟新苗”项目资助冯芮嘉出国进修2025-5</t>
  </si>
  <si>
    <t>“柯麟新苗”项目资助郑念真出国进修2022-07</t>
  </si>
  <si>
    <t>“柯麟新苗”项目资助林钇奋出国进修2023-9</t>
  </si>
  <si>
    <t>“柯麟新苗”项目资助刘婷出国进修2024-7</t>
  </si>
  <si>
    <t>“柯麟新苗”项目资助马明崴出国进修2025-5</t>
  </si>
  <si>
    <t>“柯麟新苗”项目资助钟娴出国进修2022-07</t>
  </si>
  <si>
    <t>“柯麟新苗”项目资助黄桂武出国进修2023-9</t>
  </si>
  <si>
    <t>“柯麟新苗”项目资助史玥出国进修2024-7</t>
  </si>
  <si>
    <t>“柯麟新苗”项目资助李雅琪出国进修2025-5</t>
  </si>
  <si>
    <t>孙逊沙_柯麟新星人才计划</t>
  </si>
  <si>
    <t>记-1803</t>
  </si>
  <si>
    <t>神经科ICU孙逊沙报销材料费-R</t>
  </si>
  <si>
    <t>“柯麟新苗”项目资助林钇奋出国进修2022-07</t>
  </si>
  <si>
    <t>“柯麟新苗”项目资助陈楚晓出国进修2023-9</t>
  </si>
  <si>
    <t>“柯麟新苗”项目资助付艺伟出国进修2024-7</t>
  </si>
  <si>
    <t>“柯麟新苗”项目资助胡心至出国进修2025-5</t>
  </si>
  <si>
    <t>“柯麟新苗”项目资助陈志宏出国进修2022-08</t>
  </si>
  <si>
    <t>“柯麟新苗”项目资助温丹菀出国进修2023-9</t>
  </si>
  <si>
    <t>“柯麟新苗”项目资助陈梦宇出国进修2024-7</t>
  </si>
  <si>
    <t>“柯麟新苗”项目资助徐兴浩出国进修2025-5</t>
  </si>
  <si>
    <t>烧伤与创面修复科陈蕾报销测试化验加工费</t>
  </si>
  <si>
    <t>“柯麟新苗”项目资助何一茗出国进修2022-08</t>
  </si>
  <si>
    <t>“柯麟新苗”项目资助张小威出国进修2023-9</t>
  </si>
  <si>
    <t>“柯麟新苗”项目资助朱广李出国进修2024-7</t>
  </si>
  <si>
    <t>“柯麟新苗”项目资助谢梦洁出国进修2025-5</t>
  </si>
  <si>
    <t>“柯麟新苗”项目资助黄桂武出国进修2022-08</t>
  </si>
  <si>
    <t>“柯麟新苗”项目资助赵旭图出国进修2023-9</t>
  </si>
  <si>
    <t>“柯麟新苗”项目资助罗子律出国进修2024-7</t>
  </si>
  <si>
    <t>“柯麟新苗”项目资助魏湛奇出国进修2025-5</t>
  </si>
  <si>
    <t>“柯麟新苗”项目资助黄一浓出国进修2022-08</t>
  </si>
  <si>
    <t>“柯麟新苗”项目资助刘婷出国进修2023-9</t>
  </si>
  <si>
    <t>“柯麟新苗”项目资助骆淑李出国进修2024-7</t>
  </si>
  <si>
    <t>“柯麟新苗”项目资助张璐出国进修2025-5</t>
  </si>
  <si>
    <t>“柯麟新苗”项目资助梁玮昊出国进修2022-08</t>
  </si>
  <si>
    <t>“柯麟新苗”项目资助史玥出国进修2023-9</t>
  </si>
  <si>
    <t>“柯麟新苗”项目资助吴维迟出国进修2024-7</t>
  </si>
  <si>
    <t>“柯麟新苗”项目资助罗郴香出国进修2025-6</t>
  </si>
  <si>
    <t>记-1915</t>
  </si>
  <si>
    <t>超声科周路遥报销纵向劳务费</t>
  </si>
  <si>
    <t>“柯麟新苗”项目资助林启文出国进修2022-08</t>
  </si>
  <si>
    <t>“柯麟新苗”项目资助付艺伟出国进修2023-9</t>
  </si>
  <si>
    <t>“柯麟新苗”项目资助王蕊出国进修2024-7</t>
  </si>
  <si>
    <t>“柯麟新苗”项目资助黄桂武出国进修2025-6</t>
  </si>
  <si>
    <t>记-2050</t>
  </si>
  <si>
    <t>“柯麟新苗”项目资助刘信出国进修2022-08</t>
  </si>
  <si>
    <t>“柯麟新苗”项目资助陈梦宇出国进修2023-9</t>
  </si>
  <si>
    <t>“柯麟新苗”项目资助许泉辉出国进修2024-7</t>
  </si>
  <si>
    <t>“柯麟新苗”项目资助张小威出国进修2025-6</t>
  </si>
  <si>
    <t>记-2051</t>
  </si>
  <si>
    <t>“柯麟新苗”项目资助苏晓均出国进修2022-08</t>
  </si>
  <si>
    <t>“柯麟新苗”项目资助朱广李出国进修2023-9</t>
  </si>
  <si>
    <t>“柯麟新苗”项目资助封侯出国进修2024-7</t>
  </si>
  <si>
    <t>“柯麟新苗”项目资助莫嘉辉出国进修2025-6</t>
  </si>
  <si>
    <t>王志雄_柯麟新星人才计划</t>
  </si>
  <si>
    <t>胃肠外科一科王志雄报销材料费-R</t>
  </si>
  <si>
    <t>“柯麟新苗”项目资助温丹菀出国进修2022-08</t>
  </si>
  <si>
    <t>“柯麟新苗”项目资助吴维迟出国进修2023-9</t>
  </si>
  <si>
    <t>“柯麟新苗”项目资助刘理权出国进修2024-7</t>
  </si>
  <si>
    <t>“柯麟新苗”项目资助张兆禧出国进修2025-6</t>
  </si>
  <si>
    <t>“柯麟新苗”项目资助许兆丰出国进修2022-08</t>
  </si>
  <si>
    <t>记-3111</t>
  </si>
  <si>
    <t>“柯麟新苗”项目资助叶晓琪出国进修2023-10</t>
  </si>
  <si>
    <t>“柯麟新苗”项目资助张镇胜出国进修2024-7</t>
  </si>
  <si>
    <t>“柯麟新苗”项目资助赵旭图出国进修2025-6</t>
  </si>
  <si>
    <t>心血管医学部办公室何江报销材料费-R</t>
  </si>
  <si>
    <t>“柯麟新苗”项目资助叶晓琪出国进修2022-08</t>
  </si>
  <si>
    <t>“柯麟新苗”项目资助苏晓均出国进修2023-10</t>
  </si>
  <si>
    <t>“柯麟新苗”项目资助周嘉伟出国进修2024-7</t>
  </si>
  <si>
    <t>“柯麟新苗”项目资助刘婷出国进修2025-6</t>
  </si>
  <si>
    <t>单臻_柯麟新星人才计划</t>
  </si>
  <si>
    <t>记-2763</t>
  </si>
  <si>
    <t>甲状腺乳腺外科单臻报销材料费</t>
  </si>
  <si>
    <t>“柯麟新苗”项目资助章颖出国进修2022-08</t>
  </si>
  <si>
    <t>“柯麟新苗”项目资助林启文出国进修2023-10</t>
  </si>
  <si>
    <t>“柯麟新苗”项目资助樊重出国进修2024-7</t>
  </si>
  <si>
    <t>“柯麟新苗”项目资助史玥出国进修2025-6</t>
  </si>
  <si>
    <t>“柯麟新苗”项目资助郑念真出国进修2022-08</t>
  </si>
  <si>
    <t>“柯麟新苗”项目资助刘信出国进修2023-10</t>
  </si>
  <si>
    <t>“柯麟新苗”项目资助黄日华出国进修2024-7</t>
  </si>
  <si>
    <t>“柯麟新苗”项目资助付艺伟出国进修2025-6</t>
  </si>
  <si>
    <t>记-0066</t>
  </si>
  <si>
    <t>“柯麟新苗”项目资助钟娴出国进修2022-08</t>
  </si>
  <si>
    <t>“柯麟新苗”项目资助李佳颖出国进修2023-10</t>
  </si>
  <si>
    <t>“柯麟新苗”项目资助何婧婧出国进修2024-7</t>
  </si>
  <si>
    <t>“柯麟新苗”项目资助陈梦宇出国进修2025-6</t>
  </si>
  <si>
    <t>记-0235</t>
  </si>
  <si>
    <t>放射诊断科王焕军报销版面费-R</t>
  </si>
  <si>
    <t>“柯麟新苗”项目资助林钇奋出国进修2022-08</t>
  </si>
  <si>
    <t>“柯麟新苗”项目资助罗郴香出国进修2023-10</t>
  </si>
  <si>
    <t>“柯麟新苗”项目资助伍文睿出国进修2024-7</t>
  </si>
  <si>
    <t>“柯麟新苗”项目资助朱广李出国进修2025-6</t>
  </si>
  <si>
    <t>郭朝欢_柯麟新星人才计划</t>
  </si>
  <si>
    <t>记-0332</t>
  </si>
  <si>
    <t>风湿免疫科郭朝欢报销劳务费-R</t>
  </si>
  <si>
    <t>“柯麟新苗”项目资助何一茗出国进修2022-09</t>
  </si>
  <si>
    <t>“柯麟新苗”项目资助林钇奋出国进修2023-10</t>
  </si>
  <si>
    <t>“柯麟新苗”项目资助陈米芬出国进修2024-7</t>
  </si>
  <si>
    <t>“柯麟新苗”项目资助罗子律出国进修2025-6</t>
  </si>
  <si>
    <t>记-0338</t>
  </si>
  <si>
    <t>风湿免疫科郭朝欢报销材料费-R</t>
  </si>
  <si>
    <t>“柯麟新苗”项目资助许兆丰出国进修2022-09</t>
  </si>
  <si>
    <t>“柯麟新苗”项目资助黄桂武出国进修2023-10</t>
  </si>
  <si>
    <t>“柯麟新苗”项目资助孙君怡出国进修2024-7</t>
  </si>
  <si>
    <t>“柯麟新苗”项目资助骆淑李出国进修2025-6</t>
  </si>
  <si>
    <t>“柯麟新苗”项目资助叶晓琪出国进修2022-09</t>
  </si>
  <si>
    <t>“柯麟新苗”项目资助陈楚晓出国进修2023-10</t>
  </si>
  <si>
    <t>“柯麟新苗”项目资助苏晓均出国进修2024-8</t>
  </si>
  <si>
    <t>“柯麟新苗”项目资助吴维迟出国进修2025-6</t>
  </si>
  <si>
    <t>“柯麟新苗”项目资助苏晓均出国进修2022-09</t>
  </si>
  <si>
    <t>“柯麟新苗”项目资助温丹菀出国进修2023-10</t>
  </si>
  <si>
    <t>“柯麟新苗”项目资助刘信出国进修2024-8</t>
  </si>
  <si>
    <t>“柯麟新苗”项目资助王蕊出国进修2025-6</t>
  </si>
  <si>
    <t>“柯麟新苗”项目资助郑念真出国进修2022-09</t>
  </si>
  <si>
    <t>“柯麟新苗”项目资助张小威出国进修2023-10</t>
  </si>
  <si>
    <t>“柯麟新苗”项目资助李佳颖出国进修2024-8</t>
  </si>
  <si>
    <t>“柯麟新苗”项目资助封侯出国进修2025-6</t>
  </si>
  <si>
    <t>“柯麟新苗”项目资助林启文出国进修2022-09</t>
  </si>
  <si>
    <t>“柯麟新苗”项目资助莫嘉辉出国进修2023-10</t>
  </si>
  <si>
    <t>“柯麟新苗”项目资助罗郴香出国进修2024-8</t>
  </si>
  <si>
    <t>“柯麟新苗”项目资助张镇胜出国进修2025-6</t>
  </si>
  <si>
    <t>“柯麟新苗”项目资助黄一浓出国进修2022-09</t>
  </si>
  <si>
    <t>“柯麟新苗”项目资助赵旭图出国进修2023-10</t>
  </si>
  <si>
    <t>“柯麟新苗”项目资助林钇奋出国进修2024-8</t>
  </si>
  <si>
    <t>“柯麟新苗”项目资助周嘉伟出国进修2025-6</t>
  </si>
  <si>
    <t>“柯麟新苗”项目资助陈志宏出国进修2022-09</t>
  </si>
  <si>
    <t>“柯麟新苗”项目资助刘婷出国进修2023-10</t>
  </si>
  <si>
    <t>“柯麟新苗”项目资助黄桂武出国进修2024-8</t>
  </si>
  <si>
    <t>“柯麟新苗”项目资助王博彦出国进修2025-6</t>
  </si>
  <si>
    <t>“柯麟新苗”项目资助梁玮昊出国进修2022-09</t>
  </si>
  <si>
    <t>“柯麟新苗”项目资助史玥出国进修2023-10</t>
  </si>
  <si>
    <t>“柯麟新苗”项目资助陈楚晓出国进修2024-8</t>
  </si>
  <si>
    <t>“柯麟新苗”项目资助樊重出国进修2025-6</t>
  </si>
  <si>
    <t>“柯麟新苗”项目资助章颖出国进修2022-09</t>
  </si>
  <si>
    <t>“柯麟新苗”项目资助付艺伟出国进修2023-10</t>
  </si>
  <si>
    <t>“柯麟新苗”项目资助张小威出国进修2024-8</t>
  </si>
  <si>
    <t>“柯麟新苗”项目资助黄日华出国进修2025-6</t>
  </si>
  <si>
    <t>“柯麟新苗”项目资助钟娴出国进修2022-09</t>
  </si>
  <si>
    <t>“柯麟新苗”项目资助陈梦宇出国进修2023-10</t>
  </si>
  <si>
    <t>“柯麟新苗”项目资助莫嘉辉出国进修2024-8</t>
  </si>
  <si>
    <t>“柯麟新苗”项目资助何婧婧出国进修2025-6</t>
  </si>
  <si>
    <t>肝移植专科赵强报销材料费-R</t>
  </si>
  <si>
    <t>“柯麟新苗”项目资助刘信出国进修2022-09</t>
  </si>
  <si>
    <t>“柯麟新苗”项目资助朱广李出国进修2023-10</t>
  </si>
  <si>
    <t>“柯麟新苗”项目资助张兆禧出国进修2024-8</t>
  </si>
  <si>
    <t>“柯麟新苗”项目资助伍文睿出国进修2025-6</t>
  </si>
  <si>
    <t>“柯麟新苗”项目资助林钇奋出国进修2022-09</t>
  </si>
  <si>
    <t>“柯麟新苗”项目资助吴维迟出国进修2023-10</t>
  </si>
  <si>
    <t>“柯麟新苗”项目资助赵旭图出国进修2024-8</t>
  </si>
  <si>
    <t>“柯麟新苗”项目资助吴晨出国进修2025-6</t>
  </si>
  <si>
    <t>记-0964</t>
  </si>
  <si>
    <t>胆胰外科黄晨松报销SCI版面费（个人经费）</t>
  </si>
  <si>
    <t>“柯麟新苗”项目资助黄桂武出国进修2022-09</t>
  </si>
  <si>
    <t>记-3524</t>
  </si>
  <si>
    <t>“柯麟新苗”项目资助叶晓琪出国进修2023-11</t>
  </si>
  <si>
    <t>“柯麟新苗”项目资助刘婷出国进修2024-8</t>
  </si>
  <si>
    <t>“柯麟新苗”项目资助陈米芬出国进修2025-6</t>
  </si>
  <si>
    <t>记-1183</t>
  </si>
  <si>
    <t>“柯麟新苗”项目资助温丹菀出国进修2022-09</t>
  </si>
  <si>
    <t>“柯麟新苗”项目资助苏晓均出国进修2023-11</t>
  </si>
  <si>
    <t>“柯麟新苗”项目资助史玥出国进修2024-8</t>
  </si>
  <si>
    <t>“柯麟新苗”项目资助王益沁出国进修2025-6</t>
  </si>
  <si>
    <t>记-1228</t>
  </si>
  <si>
    <t>“柯麟新苗”项目资助何一茗出国进修2022-10</t>
  </si>
  <si>
    <t>“柯麟新苗”项目资助林启文出国进修2023-11</t>
  </si>
  <si>
    <t>“柯麟新苗”项目资助付艺伟出国进修2024-8</t>
  </si>
  <si>
    <t>“柯麟新苗”项目资助谭景洪出国进修2025-6</t>
  </si>
  <si>
    <t>记-1229</t>
  </si>
  <si>
    <t>“柯麟新苗”项目资助叶晓琪出国进修2022-10</t>
  </si>
  <si>
    <t>“柯麟新苗”项目资助刘信出国进修2023-11</t>
  </si>
  <si>
    <t>“柯麟新苗”项目资助陈梦宇出国进修2024-8</t>
  </si>
  <si>
    <t>“柯麟新苗”项目资助马思聪出国进修2025-6</t>
  </si>
  <si>
    <t>“柯麟新苗”项目资助苏晓均出国进修2022-10</t>
  </si>
  <si>
    <t>“柯麟新苗”项目资助李佳颖出国进修2023-11</t>
  </si>
  <si>
    <t>“柯麟新苗”项目资助朱广李出国进修2024-8</t>
  </si>
  <si>
    <t>“柯麟新苗”项目资助冯芮嘉出国进修2025-6</t>
  </si>
  <si>
    <t>“柯麟新苗”项目资助郑念真出国进修2022-10</t>
  </si>
  <si>
    <t>“柯麟新苗”项目资助罗郴香出国进修2023-11</t>
  </si>
  <si>
    <t>“柯麟新苗”项目资助罗子律出国进修2024-8</t>
  </si>
  <si>
    <t>“柯麟新苗”项目资助马明崴出国进修2025-6</t>
  </si>
  <si>
    <t>“柯麟新苗”项目资助林启文出国进修2022-10</t>
  </si>
  <si>
    <t>“柯麟新苗”项目资助林钇奋出国进修2023-11</t>
  </si>
  <si>
    <t>“柯麟新苗”项目资助骆淑李出国进修2024-8</t>
  </si>
  <si>
    <t>“柯麟新苗”项目资助李雅琪出国进修2025-6</t>
  </si>
  <si>
    <t>记-1233</t>
  </si>
  <si>
    <t>“柯麟新苗”项目资助黄一浓出国进修2022-10</t>
  </si>
  <si>
    <t>“柯麟新苗”项目资助黄桂武出国进修2023-11</t>
  </si>
  <si>
    <t>“柯麟新苗”项目资助吴维迟出国进修2024-8</t>
  </si>
  <si>
    <t>“柯麟新苗”项目资助胡心至出国进修2025-6</t>
  </si>
  <si>
    <t>记-1234</t>
  </si>
  <si>
    <t>“柯麟新苗”项目资助陈志宏出国进修2022-10</t>
  </si>
  <si>
    <t>“柯麟新苗”项目资助陈楚晓出国进修2023-11</t>
  </si>
  <si>
    <t>“柯麟新苗”项目资助王蕊出国进修2024-8</t>
  </si>
  <si>
    <t>“柯麟新苗”项目资助徐兴浩出国进修2025-6</t>
  </si>
  <si>
    <t>记-1235</t>
  </si>
  <si>
    <t>“柯麟新苗”项目资助梁玮昊出国进修2022-10</t>
  </si>
  <si>
    <t>“柯麟新苗”项目资助温丹菀出国进修2023-11</t>
  </si>
  <si>
    <t>“柯麟新苗”项目资助许泉辉出国进修2024-8</t>
  </si>
  <si>
    <t>“柯麟新苗”项目资助谢梦洁出国进修2025-6</t>
  </si>
  <si>
    <t>“柯麟新苗”项目资助章颖出国进修2022-10</t>
  </si>
  <si>
    <t>“柯麟新苗”项目资助张小威出国进修2023-11</t>
  </si>
  <si>
    <t>“柯麟新苗”项目资助封侯出国进修2024-8</t>
  </si>
  <si>
    <t>“柯麟新苗”项目资助魏湛奇出国进修2025-6</t>
  </si>
  <si>
    <t>记-1719</t>
  </si>
  <si>
    <t>“柯麟新苗”项目资助钟娴出国进修2022-10</t>
  </si>
  <si>
    <t>“柯麟新苗”项目资助莫嘉辉出国进修2023-11</t>
  </si>
  <si>
    <t>“柯麟新苗”项目资助刘理权出国进修2024-8</t>
  </si>
  <si>
    <t>“柯麟新苗”项目资助张璐出国进修2025-6</t>
  </si>
  <si>
    <t>记-1724</t>
  </si>
  <si>
    <t>“柯麟新苗”项目资助刘信出国进修2022-10</t>
  </si>
  <si>
    <t>“柯麟新苗”项目资助赵旭图出国进修2023-11</t>
  </si>
  <si>
    <t>“柯麟新苗”项目资助张镇胜出国进修2024-8</t>
  </si>
  <si>
    <t>记-3029</t>
  </si>
  <si>
    <t>“柯麟新苗”项目资助罗郴香出国进修2025-7</t>
  </si>
  <si>
    <t>记-1726</t>
  </si>
  <si>
    <t>“柯麟新苗”项目资助李佳颖出国进修2022-10</t>
  </si>
  <si>
    <t>“柯麟新苗”项目资助刘婷出国进修2023-11</t>
  </si>
  <si>
    <t>“柯麟新苗”项目资助周嘉伟出国进修2024-8</t>
  </si>
  <si>
    <t>“柯麟新苗”项目资助黄桂武出国进修2025-7</t>
  </si>
  <si>
    <t>记-1744</t>
  </si>
  <si>
    <t>“柯麟新苗”项目资助林钇奋出国进修2022-10</t>
  </si>
  <si>
    <t>“柯麟新苗”项目资助史玥出国进修2023-11</t>
  </si>
  <si>
    <t>“柯麟新苗”项目资助樊重出国进修2024-8</t>
  </si>
  <si>
    <t>“柯麟新苗”项目资助张小威出国进修2025-7</t>
  </si>
  <si>
    <t>肾内科实验室周琴报销材料费</t>
  </si>
  <si>
    <t>“柯麟新苗”项目资助黄桂武出国进修2022-10</t>
  </si>
  <si>
    <t>“柯麟新苗”项目资助付艺伟出国进修2023-11</t>
  </si>
  <si>
    <t>“柯麟新苗”项目资助黄日华出国进修2024-8</t>
  </si>
  <si>
    <t>“柯麟新苗”项目资助莫嘉辉出国进修2025-7</t>
  </si>
  <si>
    <t>“柯麟新苗”项目资助温丹菀出国进修2022-10</t>
  </si>
  <si>
    <t>“柯麟新苗”项目资助陈梦宇出国进修2023-11</t>
  </si>
  <si>
    <t>“柯麟新苗”项目资助何婧婧出国进修2024-8</t>
  </si>
  <si>
    <t>“柯麟新苗”项目资助张兆禧出国进修2025-7</t>
  </si>
  <si>
    <t>“柯麟新苗”项目资助史玥出国进修2022-10</t>
  </si>
  <si>
    <t>“柯麟新苗”项目资助朱广李出国进修2023-11</t>
  </si>
  <si>
    <t>“柯麟新苗”项目资助伍文睿出国进修2024-8</t>
  </si>
  <si>
    <t>“柯麟新苗”项目资助赵旭图出国进修2025-7</t>
  </si>
  <si>
    <t>记-1927</t>
  </si>
  <si>
    <t>“柯麟新苗”项目资助何一茗出国进修2022-11</t>
  </si>
  <si>
    <t>“柯麟新苗”项目资助吴维迟出国进修2023-11</t>
  </si>
  <si>
    <t>“柯麟新苗”项目资助陈米芬出国进修2024-8</t>
  </si>
  <si>
    <t>“柯麟新苗”项目资助刘婷出国进修2025-7</t>
  </si>
  <si>
    <t>“柯麟新苗”项目资助叶晓琪出国进修2022-11</t>
  </si>
  <si>
    <t>“柯麟新苗”项目资助许泉辉出国进修2023-11</t>
  </si>
  <si>
    <t>“柯麟新苗”项目资助孙君怡出国进修2024-8</t>
  </si>
  <si>
    <t>“柯麟新苗”项目资助史玥出国进修2025-7</t>
  </si>
  <si>
    <t>心血管医学部办公室魏方菲请款付中山大学测试化验加工费-R（未冲账）</t>
  </si>
  <si>
    <t>“柯麟新苗”项目资助苏晓均出国进修2022-11</t>
  </si>
  <si>
    <t>“柯麟新苗”项目资助林启文出国进修2023-12</t>
  </si>
  <si>
    <t>“柯麟新苗”项目资助苏晓均出国进修2024-9</t>
  </si>
  <si>
    <t>“柯麟新苗”项目资助付艺伟出国进修2025-7</t>
  </si>
  <si>
    <t>记-2163</t>
  </si>
  <si>
    <t>“柯麟新苗”项目资助郑念真出国进修2022-11</t>
  </si>
  <si>
    <t>“柯麟新苗”项目资助刘信出国进修2023-12</t>
  </si>
  <si>
    <t>“柯麟新苗”项目资助刘信出国进修2024-9</t>
  </si>
  <si>
    <t>“柯麟新苗”项目资助陈梦宇出国进修2025-7</t>
  </si>
  <si>
    <t>记-2164</t>
  </si>
  <si>
    <t>“柯麟新苗”项目资助林启文出国进修2022-11</t>
  </si>
  <si>
    <t>“柯麟新苗”项目资助李佳颖出国进修2023-12</t>
  </si>
  <si>
    <t>“柯麟新苗”项目资助李佳颖出国进修2024-9</t>
  </si>
  <si>
    <t>“柯麟新苗”项目资助朱广李出国进修2025-7</t>
  </si>
  <si>
    <t>唐欲博_柯麟新星人才计划</t>
  </si>
  <si>
    <t>药学部唐欲博报销纵向劳务费</t>
  </si>
  <si>
    <t>“柯麟新苗”项目资助黄一浓出国进修2022-11</t>
  </si>
  <si>
    <t>“柯麟新苗”项目资助罗郴香出国进修2023-12</t>
  </si>
  <si>
    <t>“柯麟新苗”项目资助罗郴香出国进修2024-9</t>
  </si>
  <si>
    <t>“柯麟新苗”项目资助罗子律出国进修2025-7</t>
  </si>
  <si>
    <t>“柯麟新苗”项目资助陈志宏出国进修2022-11</t>
  </si>
  <si>
    <t>“柯麟新苗”项目资助林钇奋出国进修2023-12</t>
  </si>
  <si>
    <t>“柯麟新苗”项目资助林钇奋出国进修2024-9</t>
  </si>
  <si>
    <t>“柯麟新苗”项目资助骆淑李出国进修2025-7</t>
  </si>
  <si>
    <t>“柯麟新苗”项目资助梁玮昊出国进修2022-11</t>
  </si>
  <si>
    <t>“柯麟新苗”项目资助黄桂武出国进修2023-12</t>
  </si>
  <si>
    <t>“柯麟新苗”项目资助黄桂武出国进修2024-9</t>
  </si>
  <si>
    <t>“柯麟新苗”项目资助吴维迟出国进修2025-7</t>
  </si>
  <si>
    <t>“柯麟新苗”项目资助章颖出国进修2022-11</t>
  </si>
  <si>
    <t>“柯麟新苗”项目资助陈楚晓出国进修2023-12</t>
  </si>
  <si>
    <t>“柯麟新苗”项目资助陈楚晓出国进修2024-9</t>
  </si>
  <si>
    <t>“柯麟新苗”项目资助王蕊出国进修2025-7</t>
  </si>
  <si>
    <t>记-2436</t>
  </si>
  <si>
    <t>“柯麟新苗”项目资助钟娴出国进修2022-11</t>
  </si>
  <si>
    <t>“柯麟新苗”项目资助温丹菀出国进修2023-12</t>
  </si>
  <si>
    <t>“柯麟新苗”项目资助张小威出国进修2024-9</t>
  </si>
  <si>
    <t>“柯麟新苗”项目资助封侯出国进修2025-7</t>
  </si>
  <si>
    <t>“柯麟新苗”项目资助刘信出国进修2022-11</t>
  </si>
  <si>
    <t>“柯麟新苗”项目资助张小威出国进修2023-12</t>
  </si>
  <si>
    <t>“柯麟新苗”项目资助莫嘉辉出国进修2024-9</t>
  </si>
  <si>
    <t>“柯麟新苗”项目资助张镇胜出国进修2025-7</t>
  </si>
  <si>
    <t>“柯麟新苗”项目资助李佳颖出国进修2022-11</t>
  </si>
  <si>
    <t>“柯麟新苗”项目资助莫嘉辉出国进修2023-12</t>
  </si>
  <si>
    <t>“柯麟新苗”项目资助张兆禧出国进修2024-9</t>
  </si>
  <si>
    <t>“柯麟新苗”项目资助周嘉伟出国进修2025-7</t>
  </si>
  <si>
    <t>记-2764</t>
  </si>
  <si>
    <t>“柯麟新苗”项目资助林钇奋出国进修2022-11</t>
  </si>
  <si>
    <t>“柯麟新苗”项目资助赵旭图出国进修2023-12</t>
  </si>
  <si>
    <t>“柯麟新苗”项目资助赵旭图出国进修2024-9</t>
  </si>
  <si>
    <t>“柯麟新苗”项目资助王博彦出国进修2025-7</t>
  </si>
  <si>
    <t>“柯麟新苗”项目资助黄桂武出国进修2022-11</t>
  </si>
  <si>
    <t>“柯麟新苗”项目资助刘婷出国进修2023-12</t>
  </si>
  <si>
    <t>“柯麟新苗”项目资助刘婷出国进修2024-9</t>
  </si>
  <si>
    <t>“柯麟新苗”项目资助樊重出国进修2025-7</t>
  </si>
  <si>
    <t>记-2777</t>
  </si>
  <si>
    <t>“柯麟新苗”项目资助温丹菀出国进修2022-11</t>
  </si>
  <si>
    <t>“柯麟新苗”项目资助史玥出国进修2023-12</t>
  </si>
  <si>
    <t>“柯麟新苗”项目资助史玥出国进修2024-9</t>
  </si>
  <si>
    <t>“柯麟新苗”项目资助黄日华出国进修2025-7</t>
  </si>
  <si>
    <t>“柯麟新苗”项目资助史玥出国进修2022-11</t>
  </si>
  <si>
    <t>“柯麟新苗”项目资助付艺伟出国进修2023-12</t>
  </si>
  <si>
    <t>“柯麟新苗”项目资助付艺伟出国进修2024-9</t>
  </si>
  <si>
    <t>“柯麟新苗”项目资助何婧婧出国进修2025-7</t>
  </si>
  <si>
    <t>胡志成_柯麟新星人才计划</t>
  </si>
  <si>
    <t>记-2807</t>
  </si>
  <si>
    <t>烧伤与创面修复科胡志成报销材料费</t>
  </si>
  <si>
    <t>“柯麟新苗”项目资助何一茗出国进修2022-12</t>
  </si>
  <si>
    <t>“柯麟新苗”项目资助陈梦宇出国进修2023-12</t>
  </si>
  <si>
    <t>“柯麟新苗”项目资助陈梦宇出国进修2024-9</t>
  </si>
  <si>
    <t>“柯麟新苗”项目资助伍文睿出国进修2025-7</t>
  </si>
  <si>
    <t>记-2832</t>
  </si>
  <si>
    <t>“柯麟新苗”项目资助叶晓琪出国进修2022-12</t>
  </si>
  <si>
    <t>“柯麟新苗”项目资助朱广李出国进修2023-12</t>
  </si>
  <si>
    <t>“柯麟新苗”项目资助朱广李出国进修2024-9</t>
  </si>
  <si>
    <t>“柯麟新苗”项目资助吴晨出国进修2025-7</t>
  </si>
  <si>
    <t>“柯麟新苗”项目资助苏晓均出国进修2022-12</t>
  </si>
  <si>
    <t>“柯麟新苗”项目资助骆淑李出国进修2023-12</t>
  </si>
  <si>
    <t>“柯麟新苗”项目资助罗子律出国进修2024-9</t>
  </si>
  <si>
    <t>“柯麟新苗”项目资助陈米芬出国进修2025-7</t>
  </si>
  <si>
    <t>“柯麟新苗”项目资助郑念真出国进修2022-12</t>
  </si>
  <si>
    <t>“柯麟新苗”项目资助吴维迟出国进修2023-12</t>
  </si>
  <si>
    <t>“柯麟新苗”项目资助骆淑李出国进修2024-9</t>
  </si>
  <si>
    <t>“柯麟新苗”项目资助王益沁出国进修2025-7</t>
  </si>
  <si>
    <t>烧伤与创面修复科胡志成报销测试化验加工费</t>
  </si>
  <si>
    <t>“柯麟新苗”项目资助林启文出国进修2022-12</t>
  </si>
  <si>
    <t>“柯麟新苗”项目资助许泉辉出国进修2023-12</t>
  </si>
  <si>
    <t>“柯麟新苗”项目资助吴维迟出国进修2024-9</t>
  </si>
  <si>
    <t>“柯麟新苗”项目资助谭景洪出国进修2025-7</t>
  </si>
  <si>
    <t>“柯麟新苗”项目资助黄一浓出国进修2022-12</t>
  </si>
  <si>
    <t>“柯麟新苗”项目资助孙君怡出国进修2023-12</t>
  </si>
  <si>
    <t>“柯麟新苗”项目资助王蕊出国进修2024-9</t>
  </si>
  <si>
    <t>“柯麟新苗”项目资助马思聪出国进修2025-7</t>
  </si>
  <si>
    <t>记-1169</t>
  </si>
  <si>
    <t>“柯麟新苗”项目资助陈志宏出国进修2022-12</t>
  </si>
  <si>
    <t>“柯麟新苗”项目资助许泉辉出国进修2024-9</t>
  </si>
  <si>
    <t>“柯麟新苗”项目资助冯芮嘉出国进修2025-7</t>
  </si>
  <si>
    <t>“柯麟新苗”项目资助梁玮昊出国进修2022-12</t>
  </si>
  <si>
    <t>“柯麟新苗”项目资助封侯出国进修2024-9</t>
  </si>
  <si>
    <t>“柯麟新苗”项目资助马明崴出国进修2025-7</t>
  </si>
  <si>
    <t>放射诊断科王焕军报销快递费-R</t>
  </si>
  <si>
    <t>“柯麟新苗”项目资助章颖出国进修2022-12</t>
  </si>
  <si>
    <t>“柯麟新苗”项目资助刘理权出国进修2024-9</t>
  </si>
  <si>
    <t>“柯麟新苗”项目资助李雅琪出国进修2025-7</t>
  </si>
  <si>
    <t>“柯麟新苗”项目资助钟娴出国进修2022-12</t>
  </si>
  <si>
    <t>“柯麟新苗”项目资助张镇胜出国进修2024-9</t>
  </si>
  <si>
    <t>“柯麟新苗”项目资助胡心至出国进修2025-7</t>
  </si>
  <si>
    <t>记-1213</t>
  </si>
  <si>
    <t>消化内科一区冯瑞报销测试化验加工费</t>
  </si>
  <si>
    <t>“柯麟新苗”项目资助刘信出国进修2022-12</t>
  </si>
  <si>
    <t>“柯麟新苗”项目资助周嘉伟出国进修2024-9</t>
  </si>
  <si>
    <t>“柯麟新苗”项目资助徐兴浩出国进修2025-7</t>
  </si>
  <si>
    <t>超声科李薇报销测试化验加工费-R</t>
  </si>
  <si>
    <t>“柯麟新苗”项目资助李佳颖出国进修2022-12</t>
  </si>
  <si>
    <t>“柯麟新苗”项目资助王博彦出国进修2024-9</t>
  </si>
  <si>
    <t>“柯麟新苗”项目资助谢梦洁出国进修2025-7</t>
  </si>
  <si>
    <t>记-2000</t>
  </si>
  <si>
    <t>“柯麟新苗”项目资助林钇奋出国进修2022-12</t>
  </si>
  <si>
    <t>“柯麟新苗”项目资助樊重出国进修2024-9</t>
  </si>
  <si>
    <t>“柯麟新苗”项目资助魏湛奇出国进修2025-7</t>
  </si>
  <si>
    <t>胃肠外科一科杨东杰报销材料费</t>
  </si>
  <si>
    <t>“柯麟新苗”项目资助黄桂武出国进修2022-12</t>
  </si>
  <si>
    <t>“柯麟新苗”项目资助黄日华出国进修2024-9</t>
  </si>
  <si>
    <t>“柯麟新苗”项目资助张璐出国进修2025-7</t>
  </si>
  <si>
    <t>“柯麟新苗”项目资助温丹菀出国进修2022-12</t>
  </si>
  <si>
    <t>“柯麟新苗”项目资助何婧婧出国进修2024-9</t>
  </si>
  <si>
    <t>记-2539</t>
  </si>
  <si>
    <t>“柯麟新苗”项目资助莫嘉辉出国进修2025-8</t>
  </si>
  <si>
    <t>记-2812</t>
  </si>
  <si>
    <t>“柯麟新苗”项目资助史玥出国进修2022-12</t>
  </si>
  <si>
    <t>“柯麟新苗”项目资助伍文睿出国进修2024-9</t>
  </si>
  <si>
    <t>“柯麟新苗”项目资助张兆禧出国进修2025-8</t>
  </si>
  <si>
    <t>记-2814</t>
  </si>
  <si>
    <t>2022年合计</t>
  </si>
  <si>
    <t>“柯麟新苗”项目资助吴晨出国进修2024-9</t>
  </si>
  <si>
    <t>“柯麟新苗”项目资助赵旭图出国进修2025-8</t>
  </si>
  <si>
    <t>记-2815</t>
  </si>
  <si>
    <t>总支出</t>
  </si>
  <si>
    <t>“柯麟新苗”项目资助陈米芬出国进修2024-9</t>
  </si>
  <si>
    <t>“柯麟新苗”项目资助刘婷出国进修2025-8</t>
  </si>
  <si>
    <t>记-2817</t>
  </si>
  <si>
    <t>“柯麟新苗”项目资助冯芮嘉出国进修2024-9</t>
  </si>
  <si>
    <t>“柯麟新苗”项目资助史玥出国进修2025-8</t>
  </si>
  <si>
    <t>陈蔚深_柯麟新星人才计划</t>
  </si>
  <si>
    <t>记-2850</t>
  </si>
  <si>
    <t>关节外科陈蔚深报销材料费-R</t>
  </si>
  <si>
    <t>调账：调整孙君怡2023.12-2024.8进修补贴预算项目</t>
  </si>
  <si>
    <t>“柯麟新苗”项目资助付艺伟出国进修2025-8</t>
  </si>
  <si>
    <t>记-2873</t>
  </si>
  <si>
    <t>“柯麟新苗”项目资助苏晓均出国进修2024-10</t>
  </si>
  <si>
    <t>“柯麟新苗”项目资助陈梦宇出国进修2025-8</t>
  </si>
  <si>
    <t>烧伤与创面修复科陈蕾报销材料费</t>
  </si>
  <si>
    <t>“柯麟新苗”项目资助刘信出国进修2024-10</t>
  </si>
  <si>
    <t>“柯麟新苗”项目资助朱广李出国进修2025-8</t>
  </si>
  <si>
    <t>药学部唐欲博报销材料费</t>
  </si>
  <si>
    <t>“柯麟新苗”项目资助罗郴香出国进修2024-10</t>
  </si>
  <si>
    <t>“柯麟新苗”项目资助罗子律出国进修2025-8</t>
  </si>
  <si>
    <t>“柯麟新苗”项目资助林钇奋出国进修2024-10</t>
  </si>
  <si>
    <t>“柯麟新苗”项目资助骆淑李出国进修2025-8</t>
  </si>
  <si>
    <t>记-3003</t>
  </si>
  <si>
    <t>“柯麟新苗”项目资助黄桂武出国进修2024-10</t>
  </si>
  <si>
    <t>“柯麟新苗”项目资助吴维迟出国进修2025-8</t>
  </si>
  <si>
    <t>记-3004</t>
  </si>
  <si>
    <t>“柯麟新苗”项目资助陈楚晓出国进修2024-10</t>
  </si>
  <si>
    <t>“柯麟新苗”项目资助王蕊出国进修2025-8</t>
  </si>
  <si>
    <t>记-3005</t>
  </si>
  <si>
    <t>“柯麟新苗”项目资助张小威出国进修2024-10</t>
  </si>
  <si>
    <t>“柯麟新苗”项目资助封侯出国进修2025-8</t>
  </si>
  <si>
    <t>“柯麟新苗”项目资助莫嘉辉出国进修2024-10</t>
  </si>
  <si>
    <t>“柯麟新苗”项目资助张镇胜出国进修2025-8</t>
  </si>
  <si>
    <t>“柯麟新苗”项目资助张兆禧出国进修2024-10</t>
  </si>
  <si>
    <t>“柯麟新苗”项目资助周嘉伟出国进修2025-8</t>
  </si>
  <si>
    <t>“柯麟新苗”项目资助赵旭图出国进修2024-10</t>
  </si>
  <si>
    <t>“柯麟新苗”项目资助王博彦出国进修2025-8</t>
  </si>
  <si>
    <t>“柯麟新苗”项目资助刘婷出国进修2024-10</t>
  </si>
  <si>
    <t>“柯麟新苗”项目资助樊重出国进修2025-8</t>
  </si>
  <si>
    <t>“柯麟新苗”项目资助史玥出国进修2024-10</t>
  </si>
  <si>
    <t>“柯麟新苗”项目资助黄日华出国进修2025-8</t>
  </si>
  <si>
    <t>“柯麟新苗”项目资助付艺伟出国进修2024-10</t>
  </si>
  <si>
    <t>“柯麟新苗”项目资助何婧婧出国进修2025-8</t>
  </si>
  <si>
    <t>“柯麟新苗”项目资助陈梦宇出国进修2024-10</t>
  </si>
  <si>
    <t>“柯麟新苗”项目资助伍文睿出国进修2025-8</t>
  </si>
  <si>
    <t>“柯麟新苗”项目资助朱广李出国进修2024-10</t>
  </si>
  <si>
    <t>“柯麟新苗”项目资助吴晨出国进修2025-8</t>
  </si>
  <si>
    <t>“柯麟新苗”项目资助罗子律出国进修2024-10</t>
  </si>
  <si>
    <t>“柯麟新苗”项目资助陈米芬出国进修2025-8</t>
  </si>
  <si>
    <t>“柯麟新苗”项目资助骆淑李出国进修2024-10</t>
  </si>
  <si>
    <t>“柯麟新苗”项目资助王益沁出国进修2025-8</t>
  </si>
  <si>
    <t>“柯麟新苗”项目资助吴维迟出国进修2024-10</t>
  </si>
  <si>
    <t>“柯麟新苗”项目资助谭景洪出国进修2025-8</t>
  </si>
  <si>
    <t>“柯麟新苗”项目资助王蕊出国进修2024-10</t>
  </si>
  <si>
    <t>“柯麟新苗”项目资助马思聪出国进修2025-8</t>
  </si>
  <si>
    <t>“柯麟新苗”项目资助许泉辉出国进修2024-10</t>
  </si>
  <si>
    <t>“柯麟新苗”项目资助冯芮嘉出国进修2025-8</t>
  </si>
  <si>
    <t>“柯麟新苗”项目资助封侯出国进修2024-10</t>
  </si>
  <si>
    <t>“柯麟新苗”项目资助马明崴出国进修2025-8</t>
  </si>
  <si>
    <t>“柯麟新苗”项目资助刘理权出国进修2024-10</t>
  </si>
  <si>
    <t>“柯麟新苗”项目资助官华宇出国进修2025-8</t>
  </si>
  <si>
    <t>“柯麟新苗”项目资助张镇胜出国进修2024-10</t>
  </si>
  <si>
    <t>“柯麟新苗”项目资助李雅琪出国进修2025-8</t>
  </si>
  <si>
    <t>“柯麟新苗”项目资助周嘉伟出国进修2024-10</t>
  </si>
  <si>
    <t>“柯麟新苗”项目资助胡心至出国进修2025-8</t>
  </si>
  <si>
    <t>“柯麟新苗”项目资助王博彦出国进修2024-10</t>
  </si>
  <si>
    <t>“柯麟新苗”项目资助徐兴浩出国进修2025-8</t>
  </si>
  <si>
    <t>“柯麟新苗”项目资助樊重出国进修2024-10</t>
  </si>
  <si>
    <t>“柯麟新苗”项目资助谢梦洁出国进修2025-8</t>
  </si>
  <si>
    <t>“柯麟新苗”项目资助黄日华出国进修2024-10</t>
  </si>
  <si>
    <t>“柯麟新苗”项目资助魏湛奇出国进修2025-8</t>
  </si>
  <si>
    <t>“柯麟新苗”项目资助何婧婧出国进修2024-10</t>
  </si>
  <si>
    <t>“柯麟新苗”项目资助张璐出国进修2025-8</t>
  </si>
  <si>
    <t>“柯麟新苗”项目资助伍文睿出国进修2024-10</t>
  </si>
  <si>
    <t>“柯麟新苗”项目资助刘玉晓出国进修2025-8</t>
  </si>
  <si>
    <t>“柯麟新苗”项目资助吴晨出国进修2024-10</t>
  </si>
  <si>
    <t>“柯麟新苗”项目资助张兆禧出国进修2025-9</t>
  </si>
  <si>
    <t>“柯麟新苗”项目资助陈米芬出国进修2024-10</t>
  </si>
  <si>
    <t>“柯麟新苗”项目资助赵旭图出国进修2025-9</t>
  </si>
  <si>
    <t>“柯麟新苗”项目资助冯芮嘉出国进修2024-10</t>
  </si>
  <si>
    <t>“柯麟新苗”项目资助刘婷出国进修2025-9</t>
  </si>
  <si>
    <t>“柯麟新苗”项目资助李雅琪出国进修2024-10</t>
  </si>
  <si>
    <t>“柯麟新苗”项目资助史玥出国进修2025-9</t>
  </si>
  <si>
    <t>“柯麟新苗”项目资助苏晓均出国进修2024-11</t>
  </si>
  <si>
    <t>“柯麟新苗”项目资助付艺伟出国进修2025-9</t>
  </si>
  <si>
    <t>“柯麟新苗”项目资助刘信出国进修2024-11</t>
  </si>
  <si>
    <t>“柯麟新苗”项目资助陈梦宇出国进修2025-9</t>
  </si>
  <si>
    <t>“柯麟新苗”项目资助罗郴香出国进修2024-11</t>
  </si>
  <si>
    <t>“柯麟新苗”项目资助朱广李出国进修2025-9</t>
  </si>
  <si>
    <t>“柯麟新苗”项目资助林钇奋出国进修2024-11</t>
  </si>
  <si>
    <t>“柯麟新苗”项目资助罗子律出国进修2025-9</t>
  </si>
  <si>
    <t>“柯麟新苗”项目资助黄桂武出国进修2024-11</t>
  </si>
  <si>
    <t>“柯麟新苗”项目资助骆淑李出国进修2025-9</t>
  </si>
  <si>
    <t>“柯麟新苗”项目资助陈楚晓出国进修2024-11</t>
  </si>
  <si>
    <t>“柯麟新苗”项目资助吴维迟出国进修2025-9</t>
  </si>
  <si>
    <t>“柯麟新苗”项目资助张小威出国进修2024-11</t>
  </si>
  <si>
    <t>“柯麟新苗”项目资助王蕊出国进修2025-9</t>
  </si>
  <si>
    <t>“柯麟新苗”项目资助莫嘉辉出国进修2024-11</t>
  </si>
  <si>
    <t>“柯麟新苗”项目资助封侯出国进修2025-9</t>
  </si>
  <si>
    <t>“柯麟新苗”项目资助张兆禧出国进修2024-11</t>
  </si>
  <si>
    <t>“柯麟新苗”项目资助张镇胜出国进修2025-9</t>
  </si>
  <si>
    <t>“柯麟新苗”项目资助赵旭图出国进修2024-11</t>
  </si>
  <si>
    <t>“柯麟新苗”项目资助周嘉伟出国进修2025-9</t>
  </si>
  <si>
    <t>“柯麟新苗”项目资助刘婷出国进修2024-11</t>
  </si>
  <si>
    <t>“柯麟新苗”项目资助王博彦出国进修2025-9</t>
  </si>
  <si>
    <t>“柯麟新苗”项目资助史玥出国进修2024-11</t>
  </si>
  <si>
    <t>“柯麟新苗”项目资助樊重出国进修2025-9</t>
  </si>
  <si>
    <t>“柯麟新苗”项目资助付艺伟出国进修2024-11</t>
  </si>
  <si>
    <t>“柯麟新苗”项目资助黄日华出国进修2025-9</t>
  </si>
  <si>
    <t>“柯麟新苗”项目资助陈梦宇出国进修2024-11</t>
  </si>
  <si>
    <t>“柯麟新苗”项目资助何婧婧出国进修2025-9</t>
  </si>
  <si>
    <t>“柯麟新苗”项目资助朱广李出国进修2024-11</t>
  </si>
  <si>
    <t>“柯麟新苗”项目资助伍文睿出国进修2025-9</t>
  </si>
  <si>
    <t>“柯麟新苗”项目资助罗子律出国进修2024-11</t>
  </si>
  <si>
    <t>“柯麟新苗”项目资助吴晨出国进修2025-9</t>
  </si>
  <si>
    <t>“柯麟新苗”项目资助骆淑李出国进修2024-11</t>
  </si>
  <si>
    <t>“柯麟新苗”项目资助陈米芬出国进修2025-9</t>
  </si>
  <si>
    <t>“柯麟新苗”项目资助吴维迟出国进修2024-11</t>
  </si>
  <si>
    <t>“柯麟新苗”项目资助王益沁出国进修2025-9</t>
  </si>
  <si>
    <t>“柯麟新苗”项目资助王蕊出国进修2024-11</t>
  </si>
  <si>
    <t>“柯麟新苗”项目资助谭景洪出国进修2025-9</t>
  </si>
  <si>
    <t>“柯麟新苗”项目资助许泉辉出国进修2024-11</t>
  </si>
  <si>
    <t>“柯麟新苗”项目资助马思聪出国进修2025-9</t>
  </si>
  <si>
    <t>“柯麟新苗”项目资助封侯出国进修2024-11</t>
  </si>
  <si>
    <t>“柯麟新苗”项目资助冯芮嘉出国进修2025-9</t>
  </si>
  <si>
    <t>“柯麟新苗”项目资助刘理权出国进修2024-11</t>
  </si>
  <si>
    <t>“柯麟新苗”项目资助马明崴出国进修2025-9</t>
  </si>
  <si>
    <t>“柯麟新苗”项目资助张镇胜出国进修2024-11</t>
  </si>
  <si>
    <t>“柯麟新苗”项目资助官华宇出国进修2025-9</t>
  </si>
  <si>
    <t>“柯麟新苗”项目资助周嘉伟出国进修2024-11</t>
  </si>
  <si>
    <t>“柯麟新苗”项目资助李雅琪出国进修2025-9</t>
  </si>
  <si>
    <t>“柯麟新苗”项目资助王博彦出国进修2024-11</t>
  </si>
  <si>
    <t>“柯麟新苗”项目资助胡心至出国进修2025-9</t>
  </si>
  <si>
    <t>“柯麟新苗”项目资助樊重出国进修2024-11</t>
  </si>
  <si>
    <t>“柯麟新苗”项目资助徐兴浩出国进修2025-9</t>
  </si>
  <si>
    <t>“柯麟新苗”项目资助黄日华出国进修2024-11</t>
  </si>
  <si>
    <t>“柯麟新苗”项目资助谢梦洁出国进修2025-9</t>
  </si>
  <si>
    <t>“柯麟新苗”项目资助何婧婧出国进修2024-11</t>
  </si>
  <si>
    <t>“柯麟新苗”项目资助魏湛奇出国进修2025-9</t>
  </si>
  <si>
    <t>“柯麟新苗”项目资助伍文睿出国进修2024-11</t>
  </si>
  <si>
    <t>“柯麟新苗”项目资助张璐出国进修2025-9</t>
  </si>
  <si>
    <t>“柯麟新苗”项目资助吴晨出国进修2024-11</t>
  </si>
  <si>
    <t>“柯麟新苗”项目资助刘玉晓出国进修2025-9</t>
  </si>
  <si>
    <t>“柯麟新苗”项目资助陈米芬出国进修2024-11</t>
  </si>
  <si>
    <t>记-2954</t>
  </si>
  <si>
    <t>“柯麟新苗”项目资助张兆禧出国进修2025-10</t>
  </si>
  <si>
    <t>“柯麟新苗”项目资助冯芮嘉出国进修2024-11</t>
  </si>
  <si>
    <t>“柯麟新苗”项目资助赵旭图出国进修2025-10</t>
  </si>
  <si>
    <t>“柯麟新苗”项目资助李雅琪出国进修2024-11</t>
  </si>
  <si>
    <t>“柯麟新苗”项目资助刘婷出国进修2025-10</t>
  </si>
  <si>
    <t>“柯麟新苗”项目资助苏晓均出国进修2024-12</t>
  </si>
  <si>
    <t>“柯麟新苗”项目资助付艺伟出国进修2025-10</t>
  </si>
  <si>
    <t>“柯麟新苗”项目资助刘信出国进修2024-12</t>
  </si>
  <si>
    <t>“柯麟新苗”项目资助陈梦宇出国进修2025-10</t>
  </si>
  <si>
    <t>“柯麟新苗”项目资助罗郴香出国进修2024-12</t>
  </si>
  <si>
    <t>“柯麟新苗”项目资助朱广李出国进修2025-10</t>
  </si>
  <si>
    <t>“柯麟新苗”项目资助林钇奋出国进修2024-12</t>
  </si>
  <si>
    <t>“柯麟新苗”项目资助罗子律出国进修2025-10</t>
  </si>
  <si>
    <t>“柯麟新苗”项目资助黄桂武出国进修2024-12</t>
  </si>
  <si>
    <t>“柯麟新苗”项目资助骆淑李出国进修2025-10</t>
  </si>
  <si>
    <t>“柯麟新苗”项目资助张小威出国进修2024-12</t>
  </si>
  <si>
    <t>“柯麟新苗”项目资助吴维迟出国进修2025-10</t>
  </si>
  <si>
    <t>“柯麟新苗”项目资助莫嘉辉出国进修2024-12</t>
  </si>
  <si>
    <t>“柯麟新苗”项目资助王蕊出国进修2025-10</t>
  </si>
  <si>
    <t>“柯麟新苗”项目资助张兆禧出国进修2024-12</t>
  </si>
  <si>
    <t>“柯麟新苗”项目资助封侯出国进修2025-10</t>
  </si>
  <si>
    <t>“柯麟新苗”项目资助赵旭图出国进修2024-12</t>
  </si>
  <si>
    <t>“柯麟新苗”项目资助张镇胜出国进修2025-10</t>
  </si>
  <si>
    <t>“柯麟新苗”项目资助刘婷出国进修2024-12</t>
  </si>
  <si>
    <t>“柯麟新苗”项目资助周嘉伟出国进修2025-10</t>
  </si>
  <si>
    <t>“柯麟新苗”项目资助史玥出国进修2024-12</t>
  </si>
  <si>
    <t>“柯麟新苗”项目资助王博彦出国进修2025-10</t>
  </si>
  <si>
    <t>“柯麟新苗”项目资助付艺伟出国进修2024-12</t>
  </si>
  <si>
    <t>“柯麟新苗”项目资助樊重出国进修2025-10</t>
  </si>
  <si>
    <t>“柯麟新苗”项目资助陈梦宇出国进修2024-12</t>
  </si>
  <si>
    <t>“柯麟新苗”项目资助黄日华出国进修2025-10</t>
  </si>
  <si>
    <t>“柯麟新苗”项目资助朱广李出国进修2024-12</t>
  </si>
  <si>
    <t>“柯麟新苗”项目资助何婧婧出国进修2025-10</t>
  </si>
  <si>
    <t>“柯麟新苗”项目资助罗子律出国进修2024-12</t>
  </si>
  <si>
    <t>“柯麟新苗”项目资助伍文睿出国进修2025-10</t>
  </si>
  <si>
    <t>“柯麟新苗”项目资助骆淑李出国进修2024-12</t>
  </si>
  <si>
    <t>“柯麟新苗”项目资助吴晨出国进修2025-10</t>
  </si>
  <si>
    <t>“柯麟新苗”项目资助吴维迟出国进修2024-12</t>
  </si>
  <si>
    <t>“柯麟新苗”项目资助陈米芬出国进修2025-10</t>
  </si>
  <si>
    <t>“柯麟新苗”项目资助王蕊出国进修2024-12</t>
  </si>
  <si>
    <t>“柯麟新苗”项目资助王益沁出国进修2025-10</t>
  </si>
  <si>
    <t>“柯麟新苗”项目资助许泉辉出国进修2024-12</t>
  </si>
  <si>
    <t>“柯麟新苗”项目资助谭景洪出国进修2025-10</t>
  </si>
  <si>
    <t>“柯麟新苗”项目资助封侯出国进修2024-12</t>
  </si>
  <si>
    <t>“柯麟新苗”项目资助马思聪出国进修2025-10</t>
  </si>
  <si>
    <t>“柯麟新苗”项目资助刘理权出国进修2024-12</t>
  </si>
  <si>
    <t>“柯麟新苗”项目资助冯芮嘉出国进修2025-10</t>
  </si>
  <si>
    <t>“柯麟新苗”项目资助张镇胜出国进修2024-12</t>
  </si>
  <si>
    <t>“柯麟新苗”项目资助马明崴出国进修2025-10</t>
  </si>
  <si>
    <t>“柯麟新苗”项目资助周嘉伟出国进修2024-12</t>
  </si>
  <si>
    <t>“柯麟新苗”项目资助官华宇出国进修2025-10</t>
  </si>
  <si>
    <t>“柯麟新苗”项目资助王博彦出国进修2024-12</t>
  </si>
  <si>
    <t>“柯麟新苗”项目资助李雅琪出国进修2025-10</t>
  </si>
  <si>
    <t>“柯麟新苗”项目资助樊重出国进修2024-12</t>
  </si>
  <si>
    <t>“柯麟新苗”项目资助程洋出国进修2025-10</t>
  </si>
  <si>
    <t>“柯麟新苗”项目资助黄日华出国进修2024-12</t>
  </si>
  <si>
    <t>“柯麟新苗”项目资助胡心至出国进修2025-10</t>
  </si>
  <si>
    <t>“柯麟新苗”项目资助何婧婧出国进修2024-12</t>
  </si>
  <si>
    <t>“柯麟新苗”项目资助徐兴浩出国进修2025-10</t>
  </si>
  <si>
    <t>“柯麟新苗”项目资助伍文睿出国进修2024-12</t>
  </si>
  <si>
    <t>“柯麟新苗”项目资助谢梦洁出国进修2025-10</t>
  </si>
  <si>
    <t>“柯麟新苗”项目资助吴晨出国进修2024-12</t>
  </si>
  <si>
    <t>“柯麟新苗”项目资助魏湛奇出国进修2025-10</t>
  </si>
  <si>
    <t>“柯麟新苗”项目资助陈米芬出国进修2024-12</t>
  </si>
  <si>
    <t>“柯麟新苗”项目资助张璐出国进修2025-10</t>
  </si>
  <si>
    <t>“柯麟新苗”项目资助陈日荣出国进修2024-12</t>
  </si>
  <si>
    <t>“柯麟新苗”项目资助刘玉晓出国进修2025-10</t>
  </si>
  <si>
    <t>“柯麟新苗”项目资助马思聪出国进修2024-12</t>
  </si>
  <si>
    <t>“柯麟新苗”项目资助蒋梓汐出国进修2025-10</t>
  </si>
  <si>
    <t>“柯麟新苗”项目资助冯芮嘉出国进修2024-12</t>
  </si>
  <si>
    <t>记-3420</t>
  </si>
  <si>
    <t>“柯麟新苗”项目资助张兆禧出国进修2025-11</t>
  </si>
  <si>
    <t>“柯麟新苗”项目资助李雅琪出国进修2024-12</t>
  </si>
  <si>
    <t>“柯麟新苗”项目资助赵旭图出国进修2025-11</t>
  </si>
  <si>
    <t>“柯麟新苗”项目资助刘婷出国进修2025-11</t>
  </si>
  <si>
    <t>“柯麟新苗”项目资助付艺伟出国进修2025-11</t>
  </si>
  <si>
    <t>“柯麟新苗”项目资助陈梦宇出国进修2025-11</t>
  </si>
  <si>
    <t>“柯麟新苗”项目资助朱广李出国进修2025-11</t>
  </si>
  <si>
    <t>“柯麟新苗”项目资助罗子律出国进修2025-11</t>
  </si>
  <si>
    <t>“柯麟新苗”项目资助骆淑李出国进修2025-11</t>
  </si>
  <si>
    <t>“柯麟新苗”项目资助吴维迟出国进修2025-11</t>
  </si>
  <si>
    <t>“柯麟新苗”项目资助王蕊出国进修2025-11</t>
  </si>
  <si>
    <t>“柯麟新苗”项目资助封侯出国进修2025-11</t>
  </si>
  <si>
    <t>“柯麟新苗”项目资助张镇胜出国进修2025-11</t>
  </si>
  <si>
    <t>“柯麟新苗”项目资助周嘉伟出国进修2025-11</t>
  </si>
  <si>
    <t>“柯麟新苗”项目资助王博彦出国进修2025-11</t>
  </si>
  <si>
    <t>“柯麟新苗”项目资助樊重出国进修2025-11</t>
  </si>
  <si>
    <t>“柯麟新苗”项目资助黄日华出国进修2025-11</t>
  </si>
  <si>
    <t>“柯麟新苗”项目资助何婧婧出国进修2025-11</t>
  </si>
  <si>
    <t>“柯麟新苗”项目资助伍文睿出国进修2025-11</t>
  </si>
  <si>
    <t>“柯麟新苗”项目资助吴晨出国进修2025-11</t>
  </si>
  <si>
    <t>“柯麟新苗”项目资助陈米芬出国进修2025-11</t>
  </si>
  <si>
    <t>“柯麟新苗”项目资助王益沁出国进修2025-11</t>
  </si>
  <si>
    <t>“柯麟新苗”项目资助谭景洪出国进修2025-11</t>
  </si>
  <si>
    <t>“柯麟新苗”项目资助马思聪出国进修2025-11</t>
  </si>
  <si>
    <t>“柯麟新苗”项目资助冯芮嘉出国进修2025-11</t>
  </si>
  <si>
    <t>“柯麟新苗”项目资助马明崴出国进修2025-11</t>
  </si>
  <si>
    <t>“柯麟新苗”项目资助官华宇出国进修2025-11</t>
  </si>
  <si>
    <t>“柯麟新苗”项目资助李雅琪出国进修2025-11</t>
  </si>
  <si>
    <t>“柯麟新苗”项目资助程洋出国进修2025-11</t>
  </si>
  <si>
    <t>“柯麟新苗”项目资助胡心至出国进修2025-11</t>
  </si>
  <si>
    <t>“柯麟新苗”项目资助徐兴浩出国进修2025-11</t>
  </si>
  <si>
    <t>“柯麟新苗”项目资助谢梦洁出国进修2025-11</t>
  </si>
  <si>
    <t>“柯麟新苗”项目资助魏湛奇出国进修2025-11</t>
  </si>
  <si>
    <t>“柯麟新苗”项目资助张璐出国进修2025-11</t>
  </si>
  <si>
    <t>“柯麟新苗”项目资助刘玉晓出国进修2025-11</t>
  </si>
  <si>
    <t>“柯麟新苗”项目资助蒋梓汐出国进修2025-11</t>
  </si>
  <si>
    <t>记-5897</t>
  </si>
  <si>
    <t>“柯麟新苗”项目资助张兆禧出国进修2025-12</t>
  </si>
  <si>
    <t>“柯麟新苗”项目资助赵旭图出国进修2025-12</t>
  </si>
  <si>
    <t>“柯麟新苗”项目资助刘婷出国进修2025-12</t>
  </si>
  <si>
    <t>“柯麟新苗”项目资助付艺伟出国进修2025-12</t>
  </si>
  <si>
    <t>“柯麟新苗”项目资助陈梦宇出国进修2025-12</t>
  </si>
  <si>
    <t>“柯麟新苗”项目资助朱广李出国进修2025-12</t>
  </si>
  <si>
    <t>“柯麟新苗”项目资助罗子律出国进修2025-12</t>
  </si>
  <si>
    <t>“柯麟新苗”项目资助吴维迟出国进修2025-12</t>
  </si>
  <si>
    <t>“柯麟新苗”项目资助王蕊出国进修2025-12</t>
  </si>
  <si>
    <t>“柯麟新苗”项目资助封侯出国进修2025-12</t>
  </si>
  <si>
    <t>“柯麟新苗”项目资助张镇胜出国进修2025-12</t>
  </si>
  <si>
    <t>“柯麟新苗”项目资助周嘉伟出国进修2025-12</t>
  </si>
  <si>
    <t>“柯麟新苗”项目资助王博彦出国进修2025-12</t>
  </si>
  <si>
    <t>“柯麟新苗”项目资助樊重出国进修2025-12</t>
  </si>
  <si>
    <t>“柯麟新苗”项目资助黄日华出国进修2025-12</t>
  </si>
  <si>
    <t>“柯麟新苗”项目资助何婧婧出国进修2025-12</t>
  </si>
  <si>
    <t>“柯麟新苗”项目资助伍文睿出国进修2025-12</t>
  </si>
  <si>
    <t>“柯麟新苗”项目资助吴晨出国进修2025-12</t>
  </si>
  <si>
    <t>“柯麟新苗”项目资助陈米芬出国进修2025-12</t>
  </si>
  <si>
    <t>“柯麟新苗”项目资助王益沁出国进修2025-12</t>
  </si>
  <si>
    <t>“柯麟新苗”项目资助谭景洪出国进修2025-12</t>
  </si>
  <si>
    <t>“柯麟新苗”项目资助马思聪出国进修2025-12</t>
  </si>
  <si>
    <t>“柯麟新苗”项目资助冯芮嘉出国进修2025-12</t>
  </si>
  <si>
    <t>“柯麟新苗”项目资助马明崴出国进修2025-12</t>
  </si>
  <si>
    <t>“柯麟新苗”项目资助官华宇出国进修2025-12</t>
  </si>
  <si>
    <t>“柯麟新苗”项目资助李雅琪出国进修2025-12</t>
  </si>
  <si>
    <t>“柯麟新苗”项目资助程洋出国进修2025-12</t>
  </si>
  <si>
    <t>“柯麟新苗”项目资助胡心至出国进修2025-12</t>
  </si>
  <si>
    <t>“柯麟新苗”项目资助徐兴浩出国进修2025-12</t>
  </si>
  <si>
    <t>“柯麟新苗”项目资助谢梦洁出国进修2025-12</t>
  </si>
  <si>
    <t>“柯麟新苗”项目资助魏湛奇出国进修2025-12</t>
  </si>
  <si>
    <t>“柯麟新苗”项目资助张璐出国进修2025-12</t>
  </si>
  <si>
    <t>“柯麟新苗”项目资助刘玉晓出国进修2025-12</t>
  </si>
  <si>
    <t>“柯麟新苗”项目资助蒋梓汐出国进修2025-12</t>
  </si>
  <si>
    <t>中山大学附属第一医院“Ocean捐博济儿童肾病救助专项经费”
执行情况报告</t>
  </si>
  <si>
    <t>Ocean捐博济儿童肾病救助专项经费</t>
  </si>
  <si>
    <t>Ocean Partners uk ltd</t>
  </si>
  <si>
    <t>儿科一科报销患者姜钦医疗救助款</t>
  </si>
  <si>
    <t>儿科报朱文峰儿科专项基金资助经费</t>
  </si>
  <si>
    <t>中山大学附属第一医院“广东省易方达教育基金会-柯麟新星（原优秀青年人才支持计划）”项目
执行情况报告</t>
  </si>
  <si>
    <t>“易方达-优秀人才”2018年捐赠执行情况附录</t>
  </si>
  <si>
    <t>广东省易方达教育基金会-柯麟新星（原优秀青年人才支持计划）</t>
  </si>
  <si>
    <t>Q058、Y05优秀人才、Y05柯麟新星</t>
  </si>
  <si>
    <t>收支项目名称</t>
  </si>
  <si>
    <t>“易方达-优秀人才”2019年捐赠执行情况附录</t>
  </si>
  <si>
    <t>“易方达-优秀人才”2020年捐赠执行情况附录</t>
  </si>
  <si>
    <t>“易方达-优秀人才”2021年捐赠执行情况附录</t>
  </si>
  <si>
    <t>“易方达-优秀人才”2022年捐赠执行情况附录</t>
  </si>
  <si>
    <t>08年人才计划－陈洁</t>
  </si>
  <si>
    <t>消化内科陈洁报销材料费</t>
  </si>
  <si>
    <t>记账-0540</t>
  </si>
  <si>
    <t>消化内科陈洁报销材料费冲借款</t>
  </si>
  <si>
    <t>消化内科陈洁报销试剂</t>
  </si>
  <si>
    <t>人才计划第四批--王建儒</t>
  </si>
  <si>
    <t>记账-0549</t>
  </si>
  <si>
    <t>显微创伤手外科×王建儒报销纵向劳务费</t>
  </si>
  <si>
    <t>显微创伤手外科×王建儒报销测试化验加工费</t>
  </si>
  <si>
    <t>人才计划第三批—邢世会</t>
  </si>
  <si>
    <t>记-1246</t>
  </si>
  <si>
    <t>神经科邢世会报销材料费</t>
  </si>
  <si>
    <t>人才计划第四批--黄晓卉</t>
  </si>
  <si>
    <t>记-0015</t>
  </si>
  <si>
    <t>普通外科实验室黄晓卉报销动物费</t>
  </si>
  <si>
    <t>第三批人才计划考核答辩费专家评审费</t>
  </si>
  <si>
    <t>冲借款消化内科陈洁报销实验费</t>
  </si>
  <si>
    <t>记账-0552</t>
  </si>
  <si>
    <t>人才计划第四批—胡春林</t>
  </si>
  <si>
    <t>记账-1167</t>
  </si>
  <si>
    <t>急诊科×胡春林请款付测试化验加工费（2020-12-1133#已冲账）</t>
  </si>
  <si>
    <t>08年人才计划－徐艳文</t>
  </si>
  <si>
    <t>记-1624</t>
  </si>
  <si>
    <t>生殖中心徐艳文报销测试化验加工费</t>
  </si>
  <si>
    <t>第四批人才计划考核答辩费专家评委费</t>
  </si>
  <si>
    <t>消化内科陈洁报销测试化验加工费</t>
  </si>
  <si>
    <t>记账-1188</t>
  </si>
  <si>
    <t>记账-0730</t>
  </si>
  <si>
    <t>研究生人员×王建儒请款付润色费（2019-10-812#已冲账）</t>
  </si>
  <si>
    <t>记账-1253</t>
  </si>
  <si>
    <t>急诊科×胡春林报销纵向劳务费</t>
  </si>
  <si>
    <t>08年人才计划-王安训</t>
  </si>
  <si>
    <t>记-1553</t>
  </si>
  <si>
    <t>口腔科×王安训报销润色费</t>
  </si>
  <si>
    <t>人才计划第四批--柯尊富</t>
  </si>
  <si>
    <t>柯尊富支付任丽娟研究生在研劳务费</t>
  </si>
  <si>
    <t>2015-2018年</t>
  </si>
  <si>
    <t>优秀青年人才资助经费</t>
  </si>
  <si>
    <t>学术交流费</t>
  </si>
  <si>
    <t>消化内科陈洁报销陈洛海大连学术交流费</t>
  </si>
  <si>
    <t>记账-0361</t>
  </si>
  <si>
    <t>人才计划第四批--徐建波</t>
  </si>
  <si>
    <t>记账-1393</t>
  </si>
  <si>
    <t>急诊科×徐建波报销查新费</t>
  </si>
  <si>
    <t>人才计划第四批--李梓伦</t>
  </si>
  <si>
    <t>记账-0299</t>
  </si>
  <si>
    <t>胃肠外科一科×李梓伦报销于楠科研助手劳务费（2017年10月-2018年9月）</t>
  </si>
  <si>
    <t>生殖中心×徐艳文报销论文修改费</t>
  </si>
  <si>
    <t>08年人才计划－范玉华</t>
  </si>
  <si>
    <t>范玉华支付刘晓露研究生在研劳务费</t>
  </si>
  <si>
    <t>新星人才资助经费</t>
  </si>
  <si>
    <t>消化科杨秋辰报销版面费</t>
  </si>
  <si>
    <t>徐艳文扣侯文汇导师津贴</t>
  </si>
  <si>
    <t>记账-0300</t>
  </si>
  <si>
    <t>胃肠外科一科×李梓伦报销于楠科研助手劳务费（2019年6月-2019年12月）</t>
  </si>
  <si>
    <t>记-0661</t>
  </si>
  <si>
    <t>08年人才计划－蒋小云</t>
  </si>
  <si>
    <t>蒋小云支付庾楠楠研究生在研劳务费</t>
  </si>
  <si>
    <t>消化科杨秋辰报销检索资料费</t>
  </si>
  <si>
    <t>记账-0169</t>
  </si>
  <si>
    <t>08年人才计划－冯仕庭</t>
  </si>
  <si>
    <t>记账-0366</t>
  </si>
  <si>
    <t>放射科冯仕庭报销劳务费</t>
  </si>
  <si>
    <t>08年人才计划－毛晓鹏</t>
  </si>
  <si>
    <t>泌尿外科一区×毛晓鹏报销测试化验加工费</t>
  </si>
  <si>
    <t>人才计划第三批—夏文豪</t>
  </si>
  <si>
    <t>心内三科×夏文豪报销纵向劳务费</t>
  </si>
  <si>
    <t>记-0767</t>
  </si>
  <si>
    <t>儿科一科蒋小云报销陈丽植线上培训班费用</t>
  </si>
  <si>
    <t>消化内科陈洁报销版面费</t>
  </si>
  <si>
    <t>记账-0534</t>
  </si>
  <si>
    <t>08年人才计划－彭穗</t>
  </si>
  <si>
    <t>记账-0477</t>
  </si>
  <si>
    <t>消化内科彭穗报销材料费</t>
  </si>
  <si>
    <t>人才计划第三批—程超</t>
  </si>
  <si>
    <t>记账-0424</t>
  </si>
  <si>
    <t>胸外科程超报销杨伟雄科研助手劳务费（2019年10月-12月）</t>
  </si>
  <si>
    <t>记-0755</t>
  </si>
  <si>
    <t>心内三科 ×夏文豪报销劳务费H</t>
  </si>
  <si>
    <t>人才计划第三批—张志奇</t>
  </si>
  <si>
    <t>关节外科张志奇报销测试化验加工费</t>
  </si>
  <si>
    <t>消化内科陈洁退苏明丽硕士津贴</t>
  </si>
  <si>
    <t>消化内科彭穗报销检索费</t>
  </si>
  <si>
    <t>记账-0837</t>
  </si>
  <si>
    <t>胃肠外科一科×徐建波报销林俍良科研助手劳务费（2019年1月-6月）</t>
  </si>
  <si>
    <t>记-0939</t>
  </si>
  <si>
    <t>胃肠外科一科×徐建波报销测试化验加工费</t>
  </si>
  <si>
    <t>临床病例观察随访费</t>
  </si>
  <si>
    <t>消化科杨秋辰报销随访通讯费</t>
  </si>
  <si>
    <t>人才计划第三批—邹昌业</t>
  </si>
  <si>
    <t>骨肿瘤科邹昌业报销劳务费</t>
  </si>
  <si>
    <t>神经科范玉华报销版面费</t>
  </si>
  <si>
    <t>范玉华支付刘晓露导师津贴</t>
  </si>
  <si>
    <t>通讯费</t>
  </si>
  <si>
    <t>消化科杨秋辰报销通讯费</t>
  </si>
  <si>
    <t>记账-0866</t>
  </si>
  <si>
    <t>心血管医学部夏文豪报销材料费</t>
  </si>
  <si>
    <t>人才计划第四批--张家兴</t>
  </si>
  <si>
    <t>记账-1293</t>
  </si>
  <si>
    <t>柯尊富支付任丽娟导师津贴</t>
  </si>
  <si>
    <t>2021年1-10月新星人才资助经费</t>
  </si>
  <si>
    <t>纵向劳务费</t>
  </si>
  <si>
    <t>消化内科陈洁报销劳务费</t>
  </si>
  <si>
    <t>记账-0924</t>
  </si>
  <si>
    <t>神经科邢世会报销劳务费</t>
  </si>
  <si>
    <t>记账-1363</t>
  </si>
  <si>
    <t>普通外科实验室×黄晓卉报销材料费</t>
  </si>
  <si>
    <t>08年人才计划－刘广健</t>
  </si>
  <si>
    <t>记账-1234</t>
  </si>
  <si>
    <t>超声科刘广健报销版面费</t>
  </si>
  <si>
    <t>记账-0272</t>
  </si>
  <si>
    <t>神经科范玉华报销润色费</t>
  </si>
  <si>
    <t>急诊科×胡春林请款付测试化验加工费（2021-10-1034#冲账）</t>
  </si>
  <si>
    <t>记账-1612</t>
  </si>
  <si>
    <t>病理科×柯尊富请款付测试化验加工费（2020-12-3305#已冲账）</t>
  </si>
  <si>
    <t>记-0312</t>
  </si>
  <si>
    <t>2022年1-4月新星人才资助经费</t>
  </si>
  <si>
    <t>显微创伤手外科×王建儒报销材料费</t>
  </si>
  <si>
    <t>人才计划第四批--陈茂根</t>
  </si>
  <si>
    <t>记账-1967</t>
  </si>
  <si>
    <t>器官移植一区 ×陈茂根报销测试化验加工费</t>
  </si>
  <si>
    <t>儿科一科蒋小云报销材料费</t>
  </si>
  <si>
    <t>记账-1477</t>
  </si>
  <si>
    <t>器官移植科陈茂根报销测试化验加工费</t>
  </si>
  <si>
    <t>人才计划第四批--徐彩霞</t>
  </si>
  <si>
    <t>记账-2188</t>
  </si>
  <si>
    <t>转化医学研究中心实验室×徐彩霞报销材料费</t>
  </si>
  <si>
    <t>人才计划第四批--李明</t>
  </si>
  <si>
    <t>肾内科实验室×李明报销测试化验加工费</t>
  </si>
  <si>
    <t>08年人才计划－陈洁 汇总</t>
  </si>
  <si>
    <t>记账-1458</t>
  </si>
  <si>
    <t>器官移植科陈茂根报销纵向劳务费</t>
  </si>
  <si>
    <t>记账-0317</t>
  </si>
  <si>
    <t>肾内科实验室×李明报销出版物/文献/信息传播事务费</t>
  </si>
  <si>
    <t>记-1148</t>
  </si>
  <si>
    <t>口腔病区×王安训报销劳务费</t>
  </si>
  <si>
    <t>记-3467</t>
  </si>
  <si>
    <t>胸外科程超报销设备购置-R</t>
  </si>
  <si>
    <t>神经科范玉华报销材料费</t>
  </si>
  <si>
    <t>记账-1537</t>
  </si>
  <si>
    <t>记账-0318</t>
  </si>
  <si>
    <t>记-1150</t>
  </si>
  <si>
    <t>神经科范玉华报销动物费</t>
  </si>
  <si>
    <t>记账-1747</t>
  </si>
  <si>
    <t>器官移植一区 ×陈茂根请款付材料费（2020-7-1492#已冲账）</t>
  </si>
  <si>
    <t>记账-0319</t>
  </si>
  <si>
    <t>神经科范玉华报销购买动物</t>
  </si>
  <si>
    <t>记账-1414</t>
  </si>
  <si>
    <t>记账-1889</t>
  </si>
  <si>
    <t>器官移植科陈茂根报销材料费</t>
  </si>
  <si>
    <t>神经科范玉华报销试剂费</t>
  </si>
  <si>
    <t>记账-2001</t>
  </si>
  <si>
    <t>记-1466</t>
  </si>
  <si>
    <t>急诊科×胡春林报销材料费</t>
  </si>
  <si>
    <t>神经科姬晓昙报销试剂材料费</t>
  </si>
  <si>
    <t>记账-1110</t>
  </si>
  <si>
    <t>记账-1807</t>
  </si>
  <si>
    <t>器官移植一区 ×陈茂根报销动物费</t>
  </si>
  <si>
    <t>记-1990</t>
  </si>
  <si>
    <t>神经科范玉华报销检验费</t>
  </si>
  <si>
    <t>记账-0861</t>
  </si>
  <si>
    <t>肿瘤中心张家兴报销纵向劳务费</t>
  </si>
  <si>
    <t>记账-2279</t>
  </si>
  <si>
    <t>放射科冯仕庭报销润色费</t>
  </si>
  <si>
    <t>神经科范玉华报销实验费</t>
  </si>
  <si>
    <t>记账-0113</t>
  </si>
  <si>
    <t>记账-1479</t>
  </si>
  <si>
    <t>肾内科实验室×李明报销纵向劳务费</t>
  </si>
  <si>
    <t>记账-2280</t>
  </si>
  <si>
    <t>放射科冯仕庭报销动物款</t>
  </si>
  <si>
    <t>记-2350</t>
  </si>
  <si>
    <t>急诊科×胡春林报销测试化验加工费</t>
  </si>
  <si>
    <t>记账-0163</t>
  </si>
  <si>
    <t>记账-1993</t>
  </si>
  <si>
    <t>肾内科实验室×李明报销打印费</t>
  </si>
  <si>
    <t>记账-0630</t>
  </si>
  <si>
    <t>器官移植科×陈茂根报销纵向劳务费</t>
  </si>
  <si>
    <t>记账-0416</t>
  </si>
  <si>
    <t>记账-1206</t>
  </si>
  <si>
    <t>放射科冯仕庭报销材料费及动物款</t>
  </si>
  <si>
    <t>记-2360</t>
  </si>
  <si>
    <t>神经科×邢世会请款付测试化验加工费（2021-5-350#冲账）</t>
  </si>
  <si>
    <t>易方达-柯麟新星2018年支出明细</t>
  </si>
  <si>
    <t>消化内科陈洁报销检测费</t>
  </si>
  <si>
    <t>记账-1406</t>
  </si>
  <si>
    <t>人才计划第四批--龙健婷</t>
  </si>
  <si>
    <t>记-2557</t>
  </si>
  <si>
    <t>肿瘤科×龙健婷报销材料费</t>
  </si>
  <si>
    <t>记账-1746</t>
  </si>
  <si>
    <t>08年人才计划－张焰</t>
  </si>
  <si>
    <t>记账-2187</t>
  </si>
  <si>
    <t>心内五科张焰报销设备费</t>
  </si>
  <si>
    <t>神经科范玉华报销学术交流费</t>
  </si>
  <si>
    <t>人才计划第三批—胡安斌</t>
  </si>
  <si>
    <t>记账-0491</t>
  </si>
  <si>
    <t>器官移植科胡安斌报销测试化验加工费</t>
  </si>
  <si>
    <t>记账-0092</t>
  </si>
  <si>
    <t>超声科×王伟报销纵向劳务费</t>
  </si>
  <si>
    <t>神经科范玉华报销香港学术交流费</t>
  </si>
  <si>
    <t>记账-0368</t>
  </si>
  <si>
    <t>记账-0543</t>
  </si>
  <si>
    <t>超声科刘广健报销材料费</t>
  </si>
  <si>
    <t>记账-0173</t>
  </si>
  <si>
    <t>器官移植办公室×陈茂根报销材料费</t>
  </si>
  <si>
    <t>超声科×王伟报销版面费</t>
  </si>
  <si>
    <t>记账-0786</t>
  </si>
  <si>
    <t>记账-1400</t>
  </si>
  <si>
    <t>记账-0174</t>
  </si>
  <si>
    <t>器官移植办公室×陈茂根报销检索费</t>
  </si>
  <si>
    <t>记账-1317</t>
  </si>
  <si>
    <t>记-0366</t>
  </si>
  <si>
    <t>神经科范玉华报销编修费</t>
  </si>
  <si>
    <t>记账-1147</t>
  </si>
  <si>
    <t>记账-0709</t>
  </si>
  <si>
    <t>肾内科实验室×李明报销项目组成员出国合作交流费</t>
  </si>
  <si>
    <t>心血管医学部张焰报销材料费</t>
  </si>
  <si>
    <t>记账-1508</t>
  </si>
  <si>
    <t>记账-1358</t>
  </si>
  <si>
    <t>记账-0738</t>
  </si>
  <si>
    <t>记账-1781</t>
  </si>
  <si>
    <t>超声科×王伟报销学术交流费</t>
  </si>
  <si>
    <t>神经科范玉华报销打印及测试费</t>
  </si>
  <si>
    <t>记账-1004</t>
  </si>
  <si>
    <t>08年人才计划－殷晓煜</t>
  </si>
  <si>
    <t>肝胆外科殷晓煜报销材料费</t>
  </si>
  <si>
    <t>心血管医学部张焰报销测试化验加工费</t>
  </si>
  <si>
    <t>超声科×王伟报销润色费</t>
  </si>
  <si>
    <t>会议费</t>
  </si>
  <si>
    <t>神经科范玉华报销会务费 和 签证快递费等</t>
  </si>
  <si>
    <t>记账-0800</t>
  </si>
  <si>
    <t>肝胆外科殷晓煜报销测试化验加工费</t>
  </si>
  <si>
    <t>记账-0181</t>
  </si>
  <si>
    <t>肿瘤科×张家兴报销纵向劳务费</t>
  </si>
  <si>
    <t>记账-0862</t>
  </si>
  <si>
    <t>超声科×王伟报销材料费</t>
  </si>
  <si>
    <t>08年人才计划－范玉华 汇总</t>
  </si>
  <si>
    <t>08年人才计划－李家平</t>
  </si>
  <si>
    <t>记-1765</t>
  </si>
  <si>
    <t>放射介入科李家平报销交通费</t>
  </si>
  <si>
    <t>记账-1719</t>
  </si>
  <si>
    <t>放射科冯仕庭报销版面费</t>
  </si>
  <si>
    <t>记账-0614</t>
  </si>
  <si>
    <t>08年人才计划－肖英莲</t>
  </si>
  <si>
    <t>记账-1929</t>
  </si>
  <si>
    <t>消化内科肖英莲报销张梦宇参加奥地利学术会议学术交流费用</t>
  </si>
  <si>
    <t>记-1945</t>
  </si>
  <si>
    <t>肾内科实验室×李明报销材料费</t>
  </si>
  <si>
    <t>放射科冯仕庭报销论文编修费</t>
  </si>
  <si>
    <t>记账-2566</t>
  </si>
  <si>
    <t>胆胰外科殷晓煜报销设备费（液氮罐）</t>
  </si>
  <si>
    <t>记-1948</t>
  </si>
  <si>
    <t>记账-0381</t>
  </si>
  <si>
    <t>08年人才计划－冯仕庭 汇总</t>
  </si>
  <si>
    <t>记账-1467</t>
  </si>
  <si>
    <t>关节外科张志奇报销测试费</t>
  </si>
  <si>
    <t>记-0352</t>
  </si>
  <si>
    <t>记账-0382</t>
  </si>
  <si>
    <t>超声科×王伟报销专利费</t>
  </si>
  <si>
    <t>08年人才计划—付清玲</t>
  </si>
  <si>
    <t>耳鼻喉科蔡杰报销实验动物费</t>
  </si>
  <si>
    <t>记账-1106</t>
  </si>
  <si>
    <t>记账-0953</t>
  </si>
  <si>
    <t>消化内科肖英莲报销肖英莲、谭年娣海口学术交流费</t>
  </si>
  <si>
    <t>记账-1687</t>
  </si>
  <si>
    <t>神经科范玉华请款付测试化验加工费（2020-11-2005#已冲账）</t>
  </si>
  <si>
    <t>“易方达-柯麟新星”2022年捐赠执行情况附录</t>
  </si>
  <si>
    <t>王伟_柯麟新星人才计划小计</t>
  </si>
  <si>
    <t>耳鼻喉科姚银报销材料费试剂费</t>
  </si>
  <si>
    <t>记账-0367</t>
  </si>
  <si>
    <t>记账-1526</t>
  </si>
  <si>
    <t>记账-0265</t>
  </si>
  <si>
    <t>病理科×柯尊富报销版面费</t>
  </si>
  <si>
    <t>记-0483</t>
  </si>
  <si>
    <t>口腔科×王安训报销维修费</t>
  </si>
  <si>
    <t>耳鼻喉科姚银报销动物费</t>
  </si>
  <si>
    <t>记账-1716</t>
  </si>
  <si>
    <t>消化内科肖英莲报销张梦宇美国圣地亚哥出国学术交流费</t>
  </si>
  <si>
    <t>记账-2449</t>
  </si>
  <si>
    <t>医学检验科王锐智报销材料费</t>
  </si>
  <si>
    <t>耳鼻喉科姚银报销实验用品办公用品</t>
  </si>
  <si>
    <t>记账-1749</t>
  </si>
  <si>
    <t>胆胰外科殷晓煜报销实验费</t>
  </si>
  <si>
    <t>陈艺聪_柯麟新星人才计划</t>
  </si>
  <si>
    <t>神经科办公室陈艺聪报销材料费-R</t>
  </si>
  <si>
    <t>王锐智_柯麟新星人才计划小计</t>
  </si>
  <si>
    <t>耳鼻喉科姚银报销试剂费</t>
  </si>
  <si>
    <t>记账-0068</t>
  </si>
  <si>
    <t>记账-1750</t>
  </si>
  <si>
    <t>记账-0961</t>
  </si>
  <si>
    <t>14</t>
  </si>
  <si>
    <t>记账-0618</t>
  </si>
  <si>
    <t>关节外科张志奇报销版面费</t>
  </si>
  <si>
    <t>记-0028</t>
  </si>
  <si>
    <t>泌尿外科×韦锦焕报销材料费</t>
  </si>
  <si>
    <t>耳鼻喉科姚银报销试剂费 动物费</t>
  </si>
  <si>
    <t>记账-1247</t>
  </si>
  <si>
    <t>08年人才计划－许韩师</t>
  </si>
  <si>
    <t>风湿免疫科×许韩师报销测试化验加工费</t>
  </si>
  <si>
    <t>器官移植科一区赵强报销材料费-R</t>
  </si>
  <si>
    <t>泌尿外科一区×韦锦焕报销材料费</t>
  </si>
  <si>
    <t>耳鼻喉科余俊杰报销材料费</t>
  </si>
  <si>
    <t>记账-0400</t>
  </si>
  <si>
    <t>24</t>
  </si>
  <si>
    <t>消化内科肖英莲报销曹培贤贵阳学术交流费</t>
  </si>
  <si>
    <t>心内科×夏文豪报销测试化验加工费</t>
  </si>
  <si>
    <t>器官移植科一区赵强报销测试化验加工费-R</t>
  </si>
  <si>
    <t>惠亚医院×韦锦焕报销材料费</t>
  </si>
  <si>
    <t>耳鼻喉科邓学泉报销实验费</t>
  </si>
  <si>
    <t>耳鼻喉科付清玲报销北京学术交流费</t>
  </si>
  <si>
    <t>记账-0864</t>
  </si>
  <si>
    <t>神经科范玉华请款付测试化验加工费（2019-12-2009#冲账）</t>
  </si>
  <si>
    <t>记账-1642</t>
  </si>
  <si>
    <t>骨肿瘤科×邹昌业报销材料费</t>
  </si>
  <si>
    <t>胃肠外科一科×徐建波请款付测试化验加工费（2021-7-988#冲账）</t>
  </si>
  <si>
    <t>烧伤外科陈蕾报销纵向劳务费</t>
  </si>
  <si>
    <t>耳鼻喉科姚银报销打印费</t>
  </si>
  <si>
    <t>胃肠外科一科×徐建波报销纵向劳务费</t>
  </si>
  <si>
    <t>韦锦焕_柯麟新星人才计划小计</t>
  </si>
  <si>
    <t>耳鼻喉科余俊杰报销邮寄费 检索费</t>
  </si>
  <si>
    <t>记账-1872</t>
  </si>
  <si>
    <t>器官移植一区 ×陈茂根报销材料费</t>
  </si>
  <si>
    <t>记账-1676</t>
  </si>
  <si>
    <t>神经科×邢世会请款付测试化验加工费（2020-12-2150#已冲账）</t>
  </si>
  <si>
    <t>记-1323</t>
  </si>
  <si>
    <t>补扣2014.10月付清玲付邓学泉导师津贴</t>
  </si>
  <si>
    <t>记账-0213</t>
  </si>
  <si>
    <t>27</t>
  </si>
  <si>
    <t>记账-2057</t>
  </si>
  <si>
    <t>记账-1859</t>
  </si>
  <si>
    <t>肿瘤科×龙健婷报销测试化验加工费</t>
  </si>
  <si>
    <t>记账-1100</t>
  </si>
  <si>
    <t>肝外科×华贇鹏报销测试化验加工费</t>
  </si>
  <si>
    <t>交通费</t>
  </si>
  <si>
    <t>耳鼻喉科姚银报销学术交流交通费</t>
  </si>
  <si>
    <t>记账-0244</t>
  </si>
  <si>
    <t>记账-1888</t>
  </si>
  <si>
    <t>关节外科病区×张志奇报销材料费</t>
  </si>
  <si>
    <t>记-1329</t>
  </si>
  <si>
    <t>胃肠外科一科×徐建波报销润色费</t>
  </si>
  <si>
    <t>关节外科赵潇艺报销劳务费-R</t>
  </si>
  <si>
    <t>调账：2018年7月1556#错出科目</t>
  </si>
  <si>
    <t>科研助手劳务费</t>
  </si>
  <si>
    <t>耳鼻喉科付清玲补扣唐冠楠2013.9-2014.8科研助手工资</t>
  </si>
  <si>
    <t>记账-0654</t>
  </si>
  <si>
    <t>人才计划第三批—杨震</t>
  </si>
  <si>
    <t>记账-1121</t>
  </si>
  <si>
    <t>心血管科杨震报销材料费</t>
  </si>
  <si>
    <t>记账-2113</t>
  </si>
  <si>
    <t>记-1341</t>
  </si>
  <si>
    <t>胃肠外科一科×徐建波报销材料费</t>
  </si>
  <si>
    <t>赵继军_柯麟新星人才计划</t>
  </si>
  <si>
    <t>风湿免疫科赵继军报销纵向劳务费</t>
  </si>
  <si>
    <t>记账-1127</t>
  </si>
  <si>
    <t>肝外科×华贇鹏报销实验费</t>
  </si>
  <si>
    <t>耳鼻喉科付清玲结算茹坤2014.7-2015.1科研助手工资并退回经费本多扣的工资费用</t>
  </si>
  <si>
    <t>记账-0761</t>
  </si>
  <si>
    <t>20</t>
  </si>
  <si>
    <t>记账-1961</t>
  </si>
  <si>
    <t>肿瘤科郑飞猛报销纵向劳务费</t>
  </si>
  <si>
    <t>记账-3104</t>
  </si>
  <si>
    <t>肝外科×华贇鹏报销材料费</t>
  </si>
  <si>
    <t>耳鼻喉科付清玲预交茹坤2014.7-2015.6科研助手工资</t>
  </si>
  <si>
    <t>记账-1978</t>
  </si>
  <si>
    <t>记-1439</t>
  </si>
  <si>
    <t>华赟鹏_柯麟新星人才计划小计</t>
  </si>
  <si>
    <t>耳鼻喉科付清玲预交唐冠楠2013.9-2014.6月科研助手工资</t>
  </si>
  <si>
    <t>记账-2034</t>
  </si>
  <si>
    <t>超声科×吕明德报销测试化验加工费</t>
  </si>
  <si>
    <t>其他费用</t>
  </si>
  <si>
    <t>耳鼻喉科姚银报销材料费汇款手续费</t>
  </si>
  <si>
    <t>记账-2220</t>
  </si>
  <si>
    <t>记账-2272</t>
  </si>
  <si>
    <t>儿科一科×蒋小云报销劳务费</t>
  </si>
  <si>
    <t>记账-0286</t>
  </si>
  <si>
    <t>胃肠外科一科×杨东杰报销纵向劳务费</t>
  </si>
  <si>
    <t>付清玲划扣邓学泉导师津贴</t>
  </si>
  <si>
    <t>人才计划第四批--许丽霞</t>
  </si>
  <si>
    <t>记账-2266</t>
  </si>
  <si>
    <t>记账-0662</t>
  </si>
  <si>
    <t>记账-0288</t>
  </si>
  <si>
    <t>记账-1647</t>
  </si>
  <si>
    <t>记账-2267</t>
  </si>
  <si>
    <t>记账-0813</t>
  </si>
  <si>
    <t>病理科×柯尊富请款付测试化验加工费（2020-12-3303#已冲账）</t>
  </si>
  <si>
    <t>记账-1695</t>
  </si>
  <si>
    <t>记账-2510</t>
  </si>
  <si>
    <t>记账-1566</t>
  </si>
  <si>
    <t>放射介入科李家平报销打印费</t>
  </si>
  <si>
    <t>记-1784</t>
  </si>
  <si>
    <t>记账-1789</t>
  </si>
  <si>
    <t>记账-1567</t>
  </si>
  <si>
    <t>记账-1988</t>
  </si>
  <si>
    <t>爱婴区×徐敏报销纵向劳务费</t>
  </si>
  <si>
    <t>记账-1788</t>
  </si>
  <si>
    <t>杨东杰_柯麟新星人才计划小计</t>
  </si>
  <si>
    <t>08年人才计划—付清玲 汇总</t>
  </si>
  <si>
    <t>记-0341</t>
  </si>
  <si>
    <t>08年人才计划－韩安家</t>
  </si>
  <si>
    <t>病理科唐建明报销试剂材料费</t>
  </si>
  <si>
    <t>记-0342</t>
  </si>
  <si>
    <t>风湿免疫科×许韩师报销材料费</t>
  </si>
  <si>
    <t>记账-1594</t>
  </si>
  <si>
    <t>烧伤科手术室 ×陈蕾报销纵向劳务费</t>
  </si>
  <si>
    <t>病理科唐建明报销试剂费</t>
  </si>
  <si>
    <t>记账-0994</t>
  </si>
  <si>
    <t>烧伤科手术室 ×陈蕾报销测试化验加工费</t>
  </si>
  <si>
    <t>病理科甄甜甜报销实验动物费</t>
  </si>
  <si>
    <t>记账-0383</t>
  </si>
  <si>
    <t>记账-3193</t>
  </si>
  <si>
    <t>记账-1843</t>
  </si>
  <si>
    <t>神经内科×邢世会报销测试化验加工费</t>
  </si>
  <si>
    <t>记账-0938</t>
  </si>
  <si>
    <t>呼吸与危重症二区×陈蕾报销学术交流费</t>
  </si>
  <si>
    <t>病理科甄甜甜报销试剂费</t>
  </si>
  <si>
    <t>记账-0955</t>
  </si>
  <si>
    <t>记账-1884</t>
  </si>
  <si>
    <t>记账-1638</t>
  </si>
  <si>
    <t>呼吸与危重症二区×陈蕾报销培训费</t>
  </si>
  <si>
    <t>病理科李辉报销实验费</t>
  </si>
  <si>
    <t>记账-0979</t>
  </si>
  <si>
    <t>记账-2056</t>
  </si>
  <si>
    <t>记-1562</t>
  </si>
  <si>
    <t>烧伤外科胡志成报销纵向劳务费</t>
  </si>
  <si>
    <t>呼吸与危重症二区×陈蕾报销实验费</t>
  </si>
  <si>
    <t>记账-2157</t>
  </si>
  <si>
    <t>药学部唐欲博报销测试化验加工费</t>
  </si>
  <si>
    <t>陈蕾_柯麟新星人才计划小计</t>
  </si>
  <si>
    <t>病理科甄甜甜报销实验费</t>
  </si>
  <si>
    <t>记账-0295</t>
  </si>
  <si>
    <t>记-1889</t>
  </si>
  <si>
    <t>记账-0879</t>
  </si>
  <si>
    <t>记-1993</t>
  </si>
  <si>
    <t>烧伤外科王鹏报销测试化验加工费-R</t>
  </si>
  <si>
    <t>甲状腺乳腺外科×单臻报销材料费</t>
  </si>
  <si>
    <t>病理科报石慧娟武汉学术学术交流费</t>
  </si>
  <si>
    <t>记账-0409</t>
  </si>
  <si>
    <t>记-0442</t>
  </si>
  <si>
    <t>记-2021</t>
  </si>
  <si>
    <t>单臻_柯麟新星人才计划小计</t>
  </si>
  <si>
    <t>08年人才计划－韩安家 汇总</t>
  </si>
  <si>
    <t>08年人才计划－洪华</t>
  </si>
  <si>
    <t>神经科谭帅报销材料费动物费</t>
  </si>
  <si>
    <t>记账-0191</t>
  </si>
  <si>
    <t>肿瘤科×龙健婷报销纵向劳务费</t>
  </si>
  <si>
    <t>黄努努_柯麟新星人才计划</t>
  </si>
  <si>
    <t>神经外科一区黄努努报销测试化验加工费-R</t>
  </si>
  <si>
    <t>记账-1644</t>
  </si>
  <si>
    <t>肾内科实验室×周琴报销材料费</t>
  </si>
  <si>
    <t>神经科洪华报销实验费</t>
  </si>
  <si>
    <t>记账-2755</t>
  </si>
  <si>
    <t>周琴_柯麟新星人才计划小计</t>
  </si>
  <si>
    <t>神经科黄欣怡报销实验费</t>
  </si>
  <si>
    <t>记账-1248</t>
  </si>
  <si>
    <t>“易方达-柯麟新星”2019年捐赠执行情况附录</t>
  </si>
  <si>
    <t>器官移植科一区吴成林报销劳务费-R</t>
  </si>
  <si>
    <t>神经科谭帅报销实验费</t>
  </si>
  <si>
    <t>记-0175</t>
  </si>
  <si>
    <t>记账-1349</t>
  </si>
  <si>
    <t>超声科×周路遥报销测试化验加工费</t>
  </si>
  <si>
    <t>神经科黄欣怡报销版面费</t>
  </si>
  <si>
    <t>记账-0349</t>
  </si>
  <si>
    <t>记-0194</t>
  </si>
  <si>
    <t>泌尿外科一区陈振华报销出版物/文献/信息传播事务费-R</t>
  </si>
  <si>
    <t>周路遥_柯麟新星人才计划小计</t>
  </si>
  <si>
    <t>神经科谭帅报销编修费</t>
  </si>
  <si>
    <t>记账-1007</t>
  </si>
  <si>
    <t>巫林伟_柯麟新星人才计划</t>
  </si>
  <si>
    <t>记账-0445</t>
  </si>
  <si>
    <t>器官移植一区 ×巫林伟报销材料费</t>
  </si>
  <si>
    <t>记账-3576</t>
  </si>
  <si>
    <t>肿瘤中心张家兴报销出版物/文献/信息传播事务费</t>
  </si>
  <si>
    <t>记-0234</t>
  </si>
  <si>
    <t>神经科谭帅报销查新费</t>
  </si>
  <si>
    <t>记账-0165</t>
  </si>
  <si>
    <t>记账-0891</t>
  </si>
  <si>
    <t>记-0594</t>
  </si>
  <si>
    <t>消化内科一区×陈洁报销材料费</t>
  </si>
  <si>
    <t>记账-0927</t>
  </si>
  <si>
    <t>神经科谭帅报销打印费</t>
  </si>
  <si>
    <t>记账-0521</t>
  </si>
  <si>
    <t>记账-0892</t>
  </si>
  <si>
    <t>人才计划第三批—陈旭</t>
  </si>
  <si>
    <t>记-0731</t>
  </si>
  <si>
    <t>泌尿外科陈旭报销纵向劳务费</t>
  </si>
  <si>
    <t>记-1062</t>
  </si>
  <si>
    <t>巫林伟_柯麟新星人才计划小计</t>
  </si>
  <si>
    <t>神经科杨世亮报销版面费 打印费</t>
  </si>
  <si>
    <t>记账-1620</t>
  </si>
  <si>
    <t>记账-1107</t>
  </si>
  <si>
    <t>记-0734</t>
  </si>
  <si>
    <t>泌尿外科一区×陈旭报销测试费</t>
  </si>
  <si>
    <t>记-1063</t>
  </si>
  <si>
    <t>神经科谭帅报销检查费</t>
  </si>
  <si>
    <t>记账-0811</t>
  </si>
  <si>
    <t>记账-0414</t>
  </si>
  <si>
    <t>烧伤外科×胡志成报销纵向劳务费</t>
  </si>
  <si>
    <t>“易方达-柯麟新星”2020年捐赠执行情况附录</t>
  </si>
  <si>
    <t>记-0736</t>
  </si>
  <si>
    <t>记账-0468</t>
  </si>
  <si>
    <t>无酬金×郑飞猛报销纵向劳务费</t>
  </si>
  <si>
    <t>神经科谭帅报销劳务费</t>
  </si>
  <si>
    <t>记账-0599</t>
  </si>
  <si>
    <t>记-0739</t>
  </si>
  <si>
    <t>泌尿外科一区×陈旭报销润色费</t>
  </si>
  <si>
    <t>记-1137</t>
  </si>
  <si>
    <t>郑飞猛_柯麟新星人才计划小计</t>
  </si>
  <si>
    <t>08年人才计划－洪华 汇总</t>
  </si>
  <si>
    <t>记账-0988</t>
  </si>
  <si>
    <t>记-0744</t>
  </si>
  <si>
    <t>泌尿外科陈旭报销材料费</t>
  </si>
  <si>
    <t>儿科古玉芬报销试剂费</t>
  </si>
  <si>
    <t>记账-1092</t>
  </si>
  <si>
    <t>胃肠外科二科×杨东杰报销动物费</t>
  </si>
  <si>
    <t>记账-0240</t>
  </si>
  <si>
    <t>消化内科一区×毛仁报销编修费</t>
  </si>
  <si>
    <t>记-0989</t>
  </si>
  <si>
    <t>记-1427</t>
  </si>
  <si>
    <t>记账-1588</t>
  </si>
  <si>
    <t>儿科姜梦婕报销资料费</t>
  </si>
  <si>
    <t>记账-0895</t>
  </si>
  <si>
    <t>记账-1157</t>
  </si>
  <si>
    <r>
      <rPr>
        <sz val="10"/>
        <color indexed="8"/>
        <rFont val="宋体"/>
        <charset val="134"/>
      </rPr>
      <t>无酬金×杨东杰请款付材料费（2</t>
    </r>
    <r>
      <rPr>
        <sz val="10"/>
        <color indexed="8"/>
        <rFont val="宋体"/>
        <charset val="134"/>
      </rPr>
      <t>019-5-1171#已冲账）</t>
    </r>
  </si>
  <si>
    <t>记账-0643</t>
  </si>
  <si>
    <t>药学部×唐欲博报销纵向劳务费</t>
  </si>
  <si>
    <t>记-1090</t>
  </si>
  <si>
    <t>器官移植一区 ×陈茂根报销检索费</t>
  </si>
  <si>
    <t>记-1462</t>
  </si>
  <si>
    <t>超声科陈淑玲报销劳务费-R</t>
  </si>
  <si>
    <t>记账-1555</t>
  </si>
  <si>
    <t>儿科蒋小云报销材料费</t>
  </si>
  <si>
    <t>记账-1002</t>
  </si>
  <si>
    <t>药学部×唐欲博报销材料费</t>
  </si>
  <si>
    <t>记-1517</t>
  </si>
  <si>
    <t>神经科×邢世会请款付测试化验加工费（2021-10-902#冲账）</t>
  </si>
  <si>
    <t>甲状腺乳腺外科单臻报销纵向劳务费</t>
  </si>
  <si>
    <t>记账-1394</t>
  </si>
  <si>
    <t>研究生人员×胡志成报销纵向劳务费</t>
  </si>
  <si>
    <t>记账-1148</t>
  </si>
  <si>
    <t>记账-1381</t>
  </si>
  <si>
    <t>记账-0131</t>
  </si>
  <si>
    <t>研究生人员×胡志成报销材料费</t>
  </si>
  <si>
    <t>记账-1286</t>
  </si>
  <si>
    <t>烧伤外科×胡志成报销材料费</t>
  </si>
  <si>
    <t>记-1524</t>
  </si>
  <si>
    <t>儿科张旭昀报销试剂材料费</t>
  </si>
  <si>
    <t>记账-1075</t>
  </si>
  <si>
    <t>血液内科一区×谷景立报销纵向劳务费</t>
  </si>
  <si>
    <t>神经科邢世会报销测试费</t>
  </si>
  <si>
    <t>记-1528</t>
  </si>
  <si>
    <t>小儿外科蒋小云报销试剂费</t>
  </si>
  <si>
    <t>记账-0902</t>
  </si>
  <si>
    <t>记账-1205</t>
  </si>
  <si>
    <t>烧伤科手术室 ×陈蕾报销编修费</t>
  </si>
  <si>
    <t>记-1935</t>
  </si>
  <si>
    <t>记账-1950</t>
  </si>
  <si>
    <t>儿科蒋小云报销实验费</t>
  </si>
  <si>
    <t>记账-0387</t>
  </si>
  <si>
    <t>记账-1418</t>
  </si>
  <si>
    <t>烧伤外科×胡志成报销学术交流费</t>
  </si>
  <si>
    <t>风湿免疫科赵继军报销材料费</t>
  </si>
  <si>
    <t>记账-1952</t>
  </si>
  <si>
    <t>烧伤外科×胡志成报销测试化验加工费</t>
  </si>
  <si>
    <t>儿科蒋月云报销北京学术交流费</t>
  </si>
  <si>
    <t>记账-0685</t>
  </si>
  <si>
    <t>记账-1489</t>
  </si>
  <si>
    <t>记-0012</t>
  </si>
  <si>
    <t>胡志成_柯麟新星人才计划小计</t>
  </si>
  <si>
    <t>儿科姜梦婕报销资料费 检索费</t>
  </si>
  <si>
    <t>记账-0085</t>
  </si>
  <si>
    <t>记账-1653</t>
  </si>
  <si>
    <t>药学部唐欲博报打印费</t>
  </si>
  <si>
    <t>儿科蒋小云报销翻译费检索费</t>
  </si>
  <si>
    <t>心内三科科×夏文豪报销培训费</t>
  </si>
  <si>
    <t>风湿免疫科×赵继军报销纵向劳务费</t>
  </si>
  <si>
    <t>儿科莫樱报销版面费</t>
  </si>
  <si>
    <t>记账-0774</t>
  </si>
  <si>
    <t>记账-1670</t>
  </si>
  <si>
    <t>研究生人员×华贇鹏请款付测试化验加工费（2019-12-2898#已冲账）</t>
  </si>
  <si>
    <t>心内三科夏文豪请款付数据维护费（2021-11-162#冲账）</t>
  </si>
  <si>
    <t>记账-1480</t>
  </si>
  <si>
    <t>风湿免疫科×赵继军报销测试化验加工费</t>
  </si>
  <si>
    <t>儿科许园园报销翻译费</t>
  </si>
  <si>
    <t>记账-1673</t>
  </si>
  <si>
    <r>
      <rPr>
        <sz val="10"/>
        <color indexed="8"/>
        <rFont val="宋体"/>
        <charset val="134"/>
      </rPr>
      <t>研究生人员×陈蕾请款付出版物/文献/信息传播事务费（</t>
    </r>
    <r>
      <rPr>
        <sz val="10"/>
        <color indexed="8"/>
        <rFont val="宋体"/>
        <charset val="134"/>
      </rPr>
      <t>2019-6-673#已冲账）</t>
    </r>
  </si>
  <si>
    <t>记-2674</t>
  </si>
  <si>
    <t>记账-1482</t>
  </si>
  <si>
    <t>风湿免疫科×赵继军报销细胞费</t>
  </si>
  <si>
    <t>蒋小云支付许园园硕士津贴</t>
  </si>
  <si>
    <t>记账-1144</t>
  </si>
  <si>
    <t>记账-0344</t>
  </si>
  <si>
    <t>超声科×王伟报销培训费</t>
  </si>
  <si>
    <t>记-2676</t>
  </si>
  <si>
    <t>研究生人员×赵继军报销测试化验加工费</t>
  </si>
  <si>
    <t>记账-1224</t>
  </si>
  <si>
    <t>记账-0827</t>
  </si>
  <si>
    <t>医学检验科×王锐智报销测试化验加工费</t>
  </si>
  <si>
    <t>风湿免疫科×赵继军报销材料及细胞费</t>
  </si>
  <si>
    <t>记账-1550</t>
  </si>
  <si>
    <t>记账-0459</t>
  </si>
  <si>
    <t>肿瘤科×郑飞猛报销材料费</t>
  </si>
  <si>
    <t>赵继军_柯麟新星人才计划小计</t>
  </si>
  <si>
    <t>记账-1554</t>
  </si>
  <si>
    <t>记账-1368</t>
  </si>
  <si>
    <t>记账-0471</t>
  </si>
  <si>
    <t>器官移植×胡安斌报销材料费</t>
  </si>
  <si>
    <t>记账-1379</t>
  </si>
  <si>
    <t>记账-0589</t>
  </si>
  <si>
    <t>心内三科×夏文豪报销劳务费</t>
  </si>
  <si>
    <t>心内一科×程允就报销纵向劳务费</t>
  </si>
  <si>
    <t>烧伤外科×陈蕾请款付细胞费（5-936#已冲账）</t>
  </si>
  <si>
    <t>记-1077</t>
  </si>
  <si>
    <t>肿瘤介入科×李家平报销测试化验加工费</t>
  </si>
  <si>
    <t>记账-1880</t>
  </si>
  <si>
    <t>药学部唐欲博报销检测费</t>
  </si>
  <si>
    <t>记账-1755</t>
  </si>
  <si>
    <t>记账-0695</t>
  </si>
  <si>
    <t>记-1482</t>
  </si>
  <si>
    <t>放射介入科×李家平报销材料费</t>
  </si>
  <si>
    <t>记账-1836</t>
  </si>
  <si>
    <t>记账-0977</t>
  </si>
  <si>
    <t>医学检验科王锐智报销测试化验加工费</t>
  </si>
  <si>
    <t>记账-1396</t>
  </si>
  <si>
    <t>记账-1842</t>
  </si>
  <si>
    <t>记账-2177</t>
  </si>
  <si>
    <t>烧伤外科×陈蕾报销设备费</t>
  </si>
  <si>
    <t>08年人才计划－邢象斌</t>
  </si>
  <si>
    <t>记-1622</t>
  </si>
  <si>
    <t>消化内科邢象斌报销材料费</t>
  </si>
  <si>
    <t>记账-1721</t>
  </si>
  <si>
    <t>记账-1847</t>
  </si>
  <si>
    <t>记账-0509</t>
  </si>
  <si>
    <t>记账-0983</t>
  </si>
  <si>
    <t>烧伤外科×陈蕾报销纵向劳务费</t>
  </si>
  <si>
    <t>消化内科邢象斌报销测试费</t>
  </si>
  <si>
    <t>记账-0336</t>
  </si>
  <si>
    <t>记账-1863</t>
  </si>
  <si>
    <t>记账-0674</t>
  </si>
  <si>
    <t>烧伤科手术室 ×陈蕾报销动物费</t>
  </si>
  <si>
    <t>泌尿外科韦锦焕报销材料费</t>
  </si>
  <si>
    <t>记账-1331</t>
  </si>
  <si>
    <t>肿瘤科×郑飞猛报销纵向劳务费</t>
  </si>
  <si>
    <t>记-0016</t>
  </si>
  <si>
    <t>记账-1332</t>
  </si>
  <si>
    <t>记账-1738</t>
  </si>
  <si>
    <t>记账-1042</t>
  </si>
  <si>
    <t>记账-2446</t>
  </si>
  <si>
    <t>记账-2009</t>
  </si>
  <si>
    <t>记账-1751</t>
  </si>
  <si>
    <t>记账-1043</t>
  </si>
  <si>
    <t>唐欲博_柯麟新星人才计划小计</t>
  </si>
  <si>
    <t>记账-1848</t>
  </si>
  <si>
    <t>呼吸与危重症二区×陈蕾报销项目组成员出国合作交流费</t>
  </si>
  <si>
    <t>记账-1044</t>
  </si>
  <si>
    <t>记-1851</t>
  </si>
  <si>
    <t>器官移植一区 ×胡安斌报销材料费</t>
  </si>
  <si>
    <t>记账-0363</t>
  </si>
  <si>
    <t>药学部×唐欲博报销测试化验加工费</t>
  </si>
  <si>
    <t>记账-1225</t>
  </si>
  <si>
    <t>呼吸与危重症二区×陈蕾报销纵向劳务费</t>
  </si>
  <si>
    <t>东院×程允就报销学术交流费</t>
  </si>
  <si>
    <t>记账-2103</t>
  </si>
  <si>
    <t>记账-0901</t>
  </si>
  <si>
    <t>记账-1255</t>
  </si>
  <si>
    <t>烧伤科手术室 ×陈蕾报销材料费</t>
  </si>
  <si>
    <t>东院×程允就报销培训费</t>
  </si>
  <si>
    <t>记账-2117</t>
  </si>
  <si>
    <t>记账-1099</t>
  </si>
  <si>
    <t>记账-0346</t>
  </si>
  <si>
    <t>记-1977</t>
  </si>
  <si>
    <t>记账-0490</t>
  </si>
  <si>
    <t>记账-2123</t>
  </si>
  <si>
    <t>记账-0348</t>
  </si>
  <si>
    <t>记-0351</t>
  </si>
  <si>
    <t>记账-1999</t>
  </si>
  <si>
    <t>记账-2201</t>
  </si>
  <si>
    <t>肾内科实验室×周琴报销纵向劳务费</t>
  </si>
  <si>
    <t>记账-0354</t>
  </si>
  <si>
    <t>超声科×王伟报销测试化验加工费</t>
  </si>
  <si>
    <t>胸外科×程超报销劳务费</t>
  </si>
  <si>
    <t>记-0371</t>
  </si>
  <si>
    <t>泌尿外科一区韦锦焕报销测试化验加工费</t>
  </si>
  <si>
    <t>程允就_柯麟新星人才计划小计</t>
  </si>
  <si>
    <t>记账-0448</t>
  </si>
  <si>
    <t>记账-0504</t>
  </si>
  <si>
    <t>神经科办公室陈艺聪报销测试化验加工费-R</t>
  </si>
  <si>
    <t>记账-0506</t>
  </si>
  <si>
    <t>记-0523</t>
  </si>
  <si>
    <t>记账-2304</t>
  </si>
  <si>
    <t>记-0555</t>
  </si>
  <si>
    <t>记账-2392</t>
  </si>
  <si>
    <t>消化内科一区×冯瑞报销材料费</t>
  </si>
  <si>
    <t>记账-2397</t>
  </si>
  <si>
    <t>记-0804</t>
  </si>
  <si>
    <t>神经外科一区黄努努报销病毒费-R</t>
  </si>
  <si>
    <t>记账-2411</t>
  </si>
  <si>
    <t>记账-1119</t>
  </si>
  <si>
    <t>无酬金×华贇鹏报销材料费</t>
  </si>
  <si>
    <t>记账-1137</t>
  </si>
  <si>
    <t>胃肠外科一科×李梓伦报销于楠科研助手劳务费（2020年1月-2021年6月）</t>
  </si>
  <si>
    <t>记账-2415</t>
  </si>
  <si>
    <t>记账-2757</t>
  </si>
  <si>
    <t>无酬金×华贇鹏报销测试化验加工费</t>
  </si>
  <si>
    <t>记账-1504</t>
  </si>
  <si>
    <t>记-1799</t>
  </si>
  <si>
    <t>李来胜_柯麟新星人才计划</t>
  </si>
  <si>
    <t>医学检验科李来胜报销材料费</t>
  </si>
  <si>
    <t>记账-3138</t>
  </si>
  <si>
    <t>记账-1271</t>
  </si>
  <si>
    <t>记账-1511</t>
  </si>
  <si>
    <t>记-1354</t>
  </si>
  <si>
    <t>2013年9月#572凭单收北京大学第一医院拨蒋小云科技支撑计划参与经费开发票扣税</t>
  </si>
  <si>
    <t>记账-1273</t>
  </si>
  <si>
    <t>消化内科一区×毛仁报销纵向劳务费</t>
  </si>
  <si>
    <t>记-1356</t>
  </si>
  <si>
    <t>收北京大学第一医院拨蒋小云科技支撑计划参与经费扣管理费</t>
  </si>
  <si>
    <t>记账-0572</t>
  </si>
  <si>
    <t>记账-1959</t>
  </si>
  <si>
    <t>介入超声科×王伟报销编修费</t>
  </si>
  <si>
    <t>心内三科×夏文豪报销版面费</t>
  </si>
  <si>
    <t>08年人才计划－蒋小云 汇总</t>
  </si>
  <si>
    <t>记账-0887</t>
  </si>
  <si>
    <t>胃肠外科二科×杨东杰报销材料费</t>
  </si>
  <si>
    <t>记账-2050</t>
  </si>
  <si>
    <t>泌尿外科一区×韦锦焕报销测试化验加工费</t>
  </si>
  <si>
    <t>记-1786</t>
  </si>
  <si>
    <t>08年人才计划－匡铭</t>
  </si>
  <si>
    <t>肝胆外科匡铭报销材料费</t>
  </si>
  <si>
    <t>记账-2112</t>
  </si>
  <si>
    <t>记账-0941</t>
  </si>
  <si>
    <t>器官移植二区 ×陈国栋报销测试化验加工费</t>
  </si>
  <si>
    <t>记-2275</t>
  </si>
  <si>
    <t>肝胆外科匡铭报销试剂</t>
  </si>
  <si>
    <t>记账-0511</t>
  </si>
  <si>
    <t>记账-1242</t>
  </si>
  <si>
    <t>记账-1696</t>
  </si>
  <si>
    <t>器官移植一区 ×巫林伟报销测试化验加工费</t>
  </si>
  <si>
    <t>记-2386</t>
  </si>
  <si>
    <t>转化医学研究中心办公室×徐彩霞报销培训费</t>
  </si>
  <si>
    <t>记-1992</t>
  </si>
  <si>
    <t>泌尿外科一区陈振华报销劳务费-R</t>
  </si>
  <si>
    <t>肝胆外科王晔报销试剂费</t>
  </si>
  <si>
    <t>记账-1375</t>
  </si>
  <si>
    <t>记账-1760</t>
  </si>
  <si>
    <t>肝胆外科王晔报销试剂费 动物费</t>
  </si>
  <si>
    <t>记账-0193</t>
  </si>
  <si>
    <t>胃肠外科二科×杨东杰报销纵向劳务费</t>
  </si>
  <si>
    <t>记账-2206</t>
  </si>
  <si>
    <t>肝外科匡铭报销材料费</t>
  </si>
  <si>
    <t>记账-2179</t>
  </si>
  <si>
    <t>肝外科×华贇鹏报销病毒费</t>
  </si>
  <si>
    <t>记账-2308</t>
  </si>
  <si>
    <t>记-0201</t>
  </si>
  <si>
    <t>记-2178</t>
  </si>
  <si>
    <t>药学部唐欲博报销专利费</t>
  </si>
  <si>
    <t>肝胆外科匡铭报销测试费</t>
  </si>
  <si>
    <t>肝外科×华贇鹏报销细胞费</t>
  </si>
  <si>
    <t>记-0357</t>
  </si>
  <si>
    <t>转化医学研究中心徐彩霞报销材料费</t>
  </si>
  <si>
    <t>记-2203</t>
  </si>
  <si>
    <t>肾内科实验室周琴报销测试化验加工费</t>
  </si>
  <si>
    <t>肝胆外科匡铭报销动物饲养费</t>
  </si>
  <si>
    <t>记账-0569</t>
  </si>
  <si>
    <t>肝胆外科王晔报销测试费</t>
  </si>
  <si>
    <t>肝胆外科王晔报销动物实验费</t>
  </si>
  <si>
    <t>记账-0321</t>
  </si>
  <si>
    <t>记账-0417</t>
  </si>
  <si>
    <t>记-0988</t>
  </si>
  <si>
    <t>记-2471</t>
  </si>
  <si>
    <t>心血管医学部办公室郭玥报销材料费-R</t>
  </si>
  <si>
    <t>肝胆外科王晔报销检测费</t>
  </si>
  <si>
    <t>记-1029</t>
  </si>
  <si>
    <t>记-2472</t>
  </si>
  <si>
    <t>肝胆外科王晔报销打印费</t>
  </si>
  <si>
    <t>记账-0418</t>
  </si>
  <si>
    <t>医学检验科×王锐智报销材料费</t>
  </si>
  <si>
    <t>记-2609</t>
  </si>
  <si>
    <t>肝胆外科王晔报销检索费</t>
  </si>
  <si>
    <t>记账-1465</t>
  </si>
  <si>
    <t>记-2658</t>
  </si>
  <si>
    <t>神经科ICU孙逊沙报销测试化验加工费-R</t>
  </si>
  <si>
    <t>匡铭支付戴子浩导师津贴</t>
  </si>
  <si>
    <t>记-2675</t>
  </si>
  <si>
    <t>记账-1578</t>
  </si>
  <si>
    <t>记账-1579</t>
  </si>
  <si>
    <t>记-1835</t>
  </si>
  <si>
    <t>记-2698</t>
  </si>
  <si>
    <t>超声科×周路遥报销纵向劳务费</t>
  </si>
  <si>
    <t>记-1938</t>
  </si>
  <si>
    <t>记账-2348</t>
  </si>
  <si>
    <t>记账-0499</t>
  </si>
  <si>
    <t>梁炎春_柯麟新星人才计划</t>
  </si>
  <si>
    <t>记-2912</t>
  </si>
  <si>
    <t>妇科四区梁炎春报销测试化验加工费-R</t>
  </si>
  <si>
    <t>泌尿外科一区×韦锦焕报销纵向劳务费</t>
  </si>
  <si>
    <t>记-1961</t>
  </si>
  <si>
    <t>胃肠外科一科×徐建波报销出版物/文献/信息传播事务费</t>
  </si>
  <si>
    <t>记-2937</t>
  </si>
  <si>
    <t>记账-0559</t>
  </si>
  <si>
    <t>记账-0948</t>
  </si>
  <si>
    <t>显微创伤手外科×王东报销材料费</t>
  </si>
  <si>
    <t>庄晓东_柯麟新星人才计划</t>
  </si>
  <si>
    <t>记-3047</t>
  </si>
  <si>
    <t>心内一科庄晓东报销版面费</t>
  </si>
  <si>
    <t>记-0196</t>
  </si>
  <si>
    <t>心内三科科×夏文豪报销夏文豪等3人学术交流费</t>
  </si>
  <si>
    <t>记-3069</t>
  </si>
  <si>
    <t>记账-0993</t>
  </si>
  <si>
    <t>烧伤科手术室 ×陈蕾报销会员费</t>
  </si>
  <si>
    <t>记-0229</t>
  </si>
  <si>
    <t>妇产科徐艳文报销测试化验加工费</t>
  </si>
  <si>
    <t>记-3082</t>
  </si>
  <si>
    <t>记账-1470</t>
  </si>
  <si>
    <t>药学部×唐欲博报销打印费</t>
  </si>
  <si>
    <t>记-0230</t>
  </si>
  <si>
    <t>匡铭支付戴子浩硕士津贴</t>
  </si>
  <si>
    <t>记账-1471</t>
  </si>
  <si>
    <t>记-0257</t>
  </si>
  <si>
    <t>器官移植科一区陈茂根报销SCI版面费（个人经费）</t>
  </si>
  <si>
    <t>记-3165</t>
  </si>
  <si>
    <t>肝胆外科匡铭报销劳务费</t>
  </si>
  <si>
    <t>记账-2110</t>
  </si>
  <si>
    <t>记账-1839</t>
  </si>
  <si>
    <t>心内五科张焰付清玲请款付中山大学测试化验加工费（2021-12-1606#冲账）</t>
  </si>
  <si>
    <t>肝胆外科匡铭报销劳务费(6-2110#)</t>
  </si>
  <si>
    <t>08年人才计划－匡铭 汇总</t>
  </si>
  <si>
    <t>记账-0454</t>
  </si>
  <si>
    <t>放射介入科李家平报销试剂</t>
  </si>
  <si>
    <t>记账-0049</t>
  </si>
  <si>
    <t>记-1046</t>
  </si>
  <si>
    <t>肿瘤科龙健婷报销纵向劳务费</t>
  </si>
  <si>
    <t>记-3169</t>
  </si>
  <si>
    <t>肿瘤介入科李家平报销查新费</t>
  </si>
  <si>
    <t>烧伤外科×陈蕾报销陈雅南珠海学术交流费</t>
  </si>
  <si>
    <t>记账-1230</t>
  </si>
  <si>
    <t>记-1051</t>
  </si>
  <si>
    <t>肿瘤科龙健婷报销测试化验加工费</t>
  </si>
  <si>
    <t>记-3191</t>
  </si>
  <si>
    <t>李家平划扣黄琨博导师津贴</t>
  </si>
  <si>
    <t>记账-0584</t>
  </si>
  <si>
    <t>烧伤外科×陈蕾报销广州市内培训费</t>
  </si>
  <si>
    <t>记账-1283</t>
  </si>
  <si>
    <t>记-0167</t>
  </si>
  <si>
    <t>消化内科一区毛仁报销精准仪器平台使用费</t>
  </si>
  <si>
    <t>记账-1346</t>
  </si>
  <si>
    <t>记-1180</t>
  </si>
  <si>
    <t>普通外科实验室黄晓卉报销材料费</t>
  </si>
  <si>
    <t>消化内科一区刘曼报销精准仪器平台使用费</t>
  </si>
  <si>
    <t>记账-1287</t>
  </si>
  <si>
    <t>记账-2151</t>
  </si>
  <si>
    <t>记-1182</t>
  </si>
  <si>
    <t>记-0245</t>
  </si>
  <si>
    <t>李家平划扣黄琨博导师津贴(8月导师津贴)</t>
  </si>
  <si>
    <t>记账-1413</t>
  </si>
  <si>
    <t>药学部×唐欲博报销唐欲博郑州学术交流费</t>
  </si>
  <si>
    <t>记账-0221</t>
  </si>
  <si>
    <t>记-0390</t>
  </si>
  <si>
    <t>08年人才计划－李家平 汇总</t>
  </si>
  <si>
    <t>记账-1782</t>
  </si>
  <si>
    <t>记账-0583</t>
  </si>
  <si>
    <t>记-0488</t>
  </si>
  <si>
    <t>08年人才计划－李欣</t>
  </si>
  <si>
    <t>急诊科李欣报销实验费 动物费</t>
  </si>
  <si>
    <t>记账-0533</t>
  </si>
  <si>
    <t>记账-1783</t>
  </si>
  <si>
    <t>脊柱外科×邹学农报销纵向劳务费</t>
  </si>
  <si>
    <t>急诊科李欣报销试剂费</t>
  </si>
  <si>
    <t>记账-0443</t>
  </si>
  <si>
    <t>肝外科×华贇鹏报销李巧成都学术交流费</t>
  </si>
  <si>
    <t>记账-0870</t>
  </si>
  <si>
    <t>记-1966</t>
  </si>
  <si>
    <t>肿瘤科龙健婷报销材料费</t>
  </si>
  <si>
    <t>急诊科李颖庆报销试剂材料费</t>
  </si>
  <si>
    <t>记账-0188</t>
  </si>
  <si>
    <t>烧伤外科×陈蕾请款付测试化验加工费（2019-12-3121#已冲账）</t>
  </si>
  <si>
    <t>急诊科罗传铭报销试剂费</t>
  </si>
  <si>
    <t>记账-0535</t>
  </si>
  <si>
    <t>烧伤科手术室 ×陈蕾报销查新费</t>
  </si>
  <si>
    <t>记账-1030</t>
  </si>
  <si>
    <t>急诊科杨焰报销材料费</t>
  </si>
  <si>
    <t>记账-1069</t>
  </si>
  <si>
    <t>记账-0456</t>
  </si>
  <si>
    <t>记账-1115</t>
  </si>
  <si>
    <t>急诊科杨焰报销试剂费</t>
  </si>
  <si>
    <t>记账-0402</t>
  </si>
  <si>
    <t>记账-0581</t>
  </si>
  <si>
    <t>记账-2045</t>
  </si>
  <si>
    <t>急诊蔡杰报销检测费</t>
  </si>
  <si>
    <t>记账-0197</t>
  </si>
  <si>
    <t>记账-0799</t>
  </si>
  <si>
    <t>记账-0078</t>
  </si>
  <si>
    <t>超声科×周路遥请款付测试化验加工费（11-1245#冲账）</t>
  </si>
  <si>
    <t>急诊科李欣报销实验费</t>
  </si>
  <si>
    <t>记账-0849</t>
  </si>
  <si>
    <t>记账-0251</t>
  </si>
  <si>
    <t>记账-1064</t>
  </si>
  <si>
    <t>记账-0542</t>
  </si>
  <si>
    <t>记-1406</t>
  </si>
  <si>
    <t>调2012年9月-632#劳务费辅助</t>
  </si>
  <si>
    <t>记账-0395</t>
  </si>
  <si>
    <t>记账-0620</t>
  </si>
  <si>
    <t>08年人才计划－李欣 汇总</t>
  </si>
  <si>
    <t>记账-2572</t>
  </si>
  <si>
    <t>记账-0675</t>
  </si>
  <si>
    <t>超声科宋绮雯报销实验用品</t>
  </si>
  <si>
    <t>记账-2583</t>
  </si>
  <si>
    <t>记账-0713</t>
  </si>
  <si>
    <t>超声科宋绮雯报销刘广健合肥学术交流费</t>
  </si>
  <si>
    <t>记账-2585</t>
  </si>
  <si>
    <t>记账-0715</t>
  </si>
  <si>
    <t>记-2392</t>
  </si>
  <si>
    <t>胃肠外科一科徐建波报销纵向劳务费</t>
  </si>
  <si>
    <t>超声科刘广健报销编修费</t>
  </si>
  <si>
    <t>记-2393</t>
  </si>
  <si>
    <t>胃肠外科一科徐建波报销材料费</t>
  </si>
  <si>
    <t>超声科宋绮雯报销交通费</t>
  </si>
  <si>
    <t>记账-2586</t>
  </si>
  <si>
    <t>记-2713</t>
  </si>
  <si>
    <t>招待费</t>
  </si>
  <si>
    <t>超声科宋绮雯报销加班餐费</t>
  </si>
  <si>
    <t>记账-2899</t>
  </si>
  <si>
    <t>记-2806</t>
  </si>
  <si>
    <t>肾内科三区李明报销测试化验加工费</t>
  </si>
  <si>
    <t>08年人才计划－刘广健 汇总</t>
  </si>
  <si>
    <t>记账-2901</t>
  </si>
  <si>
    <t>口腔科王安训报销材料费</t>
  </si>
  <si>
    <t>08年人才计划－龙厚清</t>
  </si>
  <si>
    <t>骨科谢文翰报销动物费</t>
  </si>
  <si>
    <t>记账-2902</t>
  </si>
  <si>
    <t>脊柱外科龙厚清报销材料费</t>
  </si>
  <si>
    <t>记账-0203</t>
  </si>
  <si>
    <t>脊柱外科徐晶辉报销试剂费</t>
  </si>
  <si>
    <t>记账-0120</t>
  </si>
  <si>
    <t>骨科谢文翰报销检测费</t>
  </si>
  <si>
    <t>记-2867</t>
  </si>
  <si>
    <t>骨研所程星报销实验费</t>
  </si>
  <si>
    <t>记-2881</t>
  </si>
  <si>
    <t>胸外科程报销材料费</t>
  </si>
  <si>
    <t>脊柱外科龙厚清报销测试费</t>
  </si>
  <si>
    <t>记账-2978</t>
  </si>
  <si>
    <t>脊柱外科徐晶辉报销测试费</t>
  </si>
  <si>
    <t>记账-3161</t>
  </si>
  <si>
    <t>记-2883</t>
  </si>
  <si>
    <t>脊柱外科王建儒报销测试化验加工费</t>
  </si>
  <si>
    <t>脊柱外科龙厚清报销版面费</t>
  </si>
  <si>
    <t>记账-3162</t>
  </si>
  <si>
    <t>记-2905</t>
  </si>
  <si>
    <t>心内科科夏文豪报销材料费</t>
  </si>
  <si>
    <t>脊柱外科徐晶辉报销报销版面费</t>
  </si>
  <si>
    <t>记账-0172</t>
  </si>
  <si>
    <t>记账-3164</t>
  </si>
  <si>
    <t>记账-0754</t>
  </si>
  <si>
    <t>脊柱外科徐晶辉报销检索费</t>
  </si>
  <si>
    <t>记账-3192</t>
  </si>
  <si>
    <t>医学检验科×王锐智报销设备费</t>
  </si>
  <si>
    <t>记账-1492</t>
  </si>
  <si>
    <t>风湿免疫科×赵继军报销材料费</t>
  </si>
  <si>
    <t>08年人才计划－龙厚清 汇总</t>
  </si>
  <si>
    <t>记-0957</t>
  </si>
  <si>
    <t>08年人才计划－罗俊航</t>
  </si>
  <si>
    <t>泌尿外科廖俊航报销实验费</t>
  </si>
  <si>
    <t>记账-2647</t>
  </si>
  <si>
    <t>记-0958</t>
  </si>
  <si>
    <t>泌尿外科卢军报销测序费</t>
  </si>
  <si>
    <t>记账-0425</t>
  </si>
  <si>
    <t>记-0959</t>
  </si>
  <si>
    <t>泌尿外科罗俊航报销测试费</t>
  </si>
  <si>
    <t>记-0961</t>
  </si>
  <si>
    <t>泌尿外科罗俊航报销检测费</t>
  </si>
  <si>
    <t>记账-0041</t>
  </si>
  <si>
    <t>记-1087</t>
  </si>
  <si>
    <t>记账-0391</t>
  </si>
  <si>
    <t>记账-0831</t>
  </si>
  <si>
    <t>记账-1873</t>
  </si>
  <si>
    <t>记-1099</t>
  </si>
  <si>
    <t>记账-0980</t>
  </si>
  <si>
    <t>记账-0303</t>
  </si>
  <si>
    <t>记-1101</t>
  </si>
  <si>
    <t>泌尿外科陈振华报销招待费</t>
  </si>
  <si>
    <t>记账-0830</t>
  </si>
  <si>
    <t>项目组成员出国合作交流费</t>
  </si>
  <si>
    <t>泌尿外科罗俊航报销美国合作交流交通费</t>
  </si>
  <si>
    <t>记账-1338</t>
  </si>
  <si>
    <t>烧伤外科×陈蕾报销测试化验加工费</t>
  </si>
  <si>
    <t>泌尿外科陈旭报销测试费</t>
  </si>
  <si>
    <t>08年人才计划－罗俊航 汇总</t>
  </si>
  <si>
    <t>记-1295</t>
  </si>
  <si>
    <t>胸外科程超报销病理检查费用</t>
  </si>
  <si>
    <t>泌尿外科毛晓鹏报销材料费</t>
  </si>
  <si>
    <t>记账-1237</t>
  </si>
  <si>
    <t>记-1446</t>
  </si>
  <si>
    <t>泌尿外科毛晓鹏报销材料及质粒费</t>
  </si>
  <si>
    <t>记账-0947</t>
  </si>
  <si>
    <t>泌尿外科毛晓鹏报销试剂</t>
  </si>
  <si>
    <t>记账-1301</t>
  </si>
  <si>
    <t>记-1534</t>
  </si>
  <si>
    <t>泌尿外科苏冠宇报销材料费</t>
  </si>
  <si>
    <t>记-1609</t>
  </si>
  <si>
    <t>泌尿外科毛晓鹏报销检测费</t>
  </si>
  <si>
    <t>泌尿外科毛晓鹏报销劳务费</t>
  </si>
  <si>
    <t>记账-0753</t>
  </si>
  <si>
    <t>记账-0842</t>
  </si>
  <si>
    <t>记账-1724</t>
  </si>
  <si>
    <t>肾内科实验室×周琴报销测试化验加工费</t>
  </si>
  <si>
    <t>记-2440</t>
  </si>
  <si>
    <t>记账-3648</t>
  </si>
  <si>
    <t>记-2445</t>
  </si>
  <si>
    <t>08年人才计划－毛晓鹏 汇总</t>
  </si>
  <si>
    <t>无酬金×彭穗报销材料费</t>
  </si>
  <si>
    <t>记账-1535</t>
  </si>
  <si>
    <t>消化内科彭穗报销试剂</t>
  </si>
  <si>
    <t>记账-1801</t>
  </si>
  <si>
    <t>消化内科苏天洪报销试剂费</t>
  </si>
  <si>
    <t>消化内科韦广滟报销动物费  实验用品 费</t>
  </si>
  <si>
    <t>消化内科韦广滟报销试剂费</t>
  </si>
  <si>
    <t>消化内科彭穗报销测试费</t>
  </si>
  <si>
    <t>记-2497</t>
  </si>
  <si>
    <t>胃肠外科一科徐建波报销测试化验加工费</t>
  </si>
  <si>
    <t>消化内科苏天洪报销检测费</t>
  </si>
  <si>
    <t>收中华医学电子音像出版社有限责任公司退版面费</t>
  </si>
  <si>
    <t>记账-0427</t>
  </si>
  <si>
    <t>消化内科彭穗报销版面费</t>
  </si>
  <si>
    <t>记账-1532</t>
  </si>
  <si>
    <t>消化内科苏天洪报销海报制作费</t>
  </si>
  <si>
    <t>消化内科韦广滟报销图书 等</t>
  </si>
  <si>
    <t>消化内科陈幸洁报销劳务费</t>
  </si>
  <si>
    <t>记账-1077</t>
  </si>
  <si>
    <t>消化内科彭穗报销劳务费</t>
  </si>
  <si>
    <t>记账-1360</t>
  </si>
  <si>
    <t>记账-1408</t>
  </si>
  <si>
    <t>记-3785</t>
  </si>
  <si>
    <t>肾内科三区李明报销材料费</t>
  </si>
  <si>
    <t>记账-2049</t>
  </si>
  <si>
    <t>记-3786</t>
  </si>
  <si>
    <t>08年人才计划－彭穗 汇总</t>
  </si>
  <si>
    <t>记-3828</t>
  </si>
  <si>
    <t>08年人才计划－石忠松</t>
  </si>
  <si>
    <t>神经科邓思韵领药记账</t>
  </si>
  <si>
    <t>记账-0525</t>
  </si>
  <si>
    <t>记-4066</t>
  </si>
  <si>
    <t>神经科刘忠报销材料费</t>
  </si>
  <si>
    <t>记账-0547</t>
  </si>
  <si>
    <t>记账-1055</t>
  </si>
  <si>
    <t>神经科刘忠报销动物费</t>
  </si>
  <si>
    <t>记账-0146</t>
  </si>
  <si>
    <t>记账-0772</t>
  </si>
  <si>
    <t>记-4118</t>
  </si>
  <si>
    <t>神经科刘忠报销动物饲料费 试剂费</t>
  </si>
  <si>
    <t>记账-0582</t>
  </si>
  <si>
    <t>神经科刘忠报销实验材料费</t>
  </si>
  <si>
    <t>记账-0177</t>
  </si>
  <si>
    <t>记-4125</t>
  </si>
  <si>
    <t>口腔病区×王安训报销材料费</t>
  </si>
  <si>
    <t>神经科刘忠报销试剂费</t>
  </si>
  <si>
    <t>记账-0015</t>
  </si>
  <si>
    <t>记-4127</t>
  </si>
  <si>
    <t>胸外科程超报销材料费H</t>
  </si>
  <si>
    <t>记账-0201</t>
  </si>
  <si>
    <t>记-4140</t>
  </si>
  <si>
    <t>器官移植科一区陈茂根报销材料费</t>
  </si>
  <si>
    <t>记账-1019</t>
  </si>
  <si>
    <t>记-4141</t>
  </si>
  <si>
    <t>神经科刘忠报销试剂费动物费</t>
  </si>
  <si>
    <t>记账-1494</t>
  </si>
  <si>
    <t>神经科刘忠领药</t>
  </si>
  <si>
    <t>记账-0016</t>
  </si>
  <si>
    <t>“易方达-柯麟新星”2021年捐赠执行情况附录</t>
  </si>
  <si>
    <t>神经科石忠松报销材料费</t>
  </si>
  <si>
    <t>记账-1269</t>
  </si>
  <si>
    <t>神经科汪青园报销办公材料费</t>
  </si>
  <si>
    <t>记账-0577</t>
  </si>
  <si>
    <t>神经科汪青园报销材料费</t>
  </si>
  <si>
    <t>记账-0508</t>
  </si>
  <si>
    <t>神经外科刘忠报销动物费饲料费</t>
  </si>
  <si>
    <t>记-1105</t>
  </si>
  <si>
    <t>神经外科刘忠报销试剂费</t>
  </si>
  <si>
    <t>记账-1227</t>
  </si>
  <si>
    <t>超声科×王伟报销肖晗、程美清培训费</t>
  </si>
  <si>
    <t>神经外科石忠松报销材料费</t>
  </si>
  <si>
    <t>记账-1560</t>
  </si>
  <si>
    <t>神经外科石忠松报销动物费</t>
  </si>
  <si>
    <t>记账-0269</t>
  </si>
  <si>
    <t>记-1502</t>
  </si>
  <si>
    <t>记账-1660</t>
  </si>
  <si>
    <t>神经科刘忠报销实验费</t>
  </si>
  <si>
    <t>神经外科石忠松报销测试费</t>
  </si>
  <si>
    <t>记账-0942</t>
  </si>
  <si>
    <t>记-0947</t>
  </si>
  <si>
    <t>神经外科石忠松报销检测费</t>
  </si>
  <si>
    <t>神经科石忠松报销北京学术交流费</t>
  </si>
  <si>
    <t>记账-0147</t>
  </si>
  <si>
    <t>神经外科石忠松报销学术交流费</t>
  </si>
  <si>
    <t>记账-1264</t>
  </si>
  <si>
    <t>神经外科石忠松报销石忠松兰州学术交流费</t>
  </si>
  <si>
    <t>神经科刘忠报销检索费</t>
  </si>
  <si>
    <t>神经科刘忠报销文献打印费</t>
  </si>
  <si>
    <t>神经外科刘忠报销打印费等</t>
  </si>
  <si>
    <t>神经外科刘忠报销邮寄费</t>
  </si>
  <si>
    <t>记账-0264</t>
  </si>
  <si>
    <t>08年人才计划－石忠松 汇总</t>
  </si>
  <si>
    <t>08年人才计划－苏培强</t>
  </si>
  <si>
    <t>骨科陈婷报销实验用品</t>
  </si>
  <si>
    <t>记账-1503</t>
  </si>
  <si>
    <t>骨科陈幸洁报销试剂费</t>
  </si>
  <si>
    <t>记账-0029</t>
  </si>
  <si>
    <t>记账-1128</t>
  </si>
  <si>
    <t>记账-1365</t>
  </si>
  <si>
    <t>记-1073</t>
  </si>
  <si>
    <t>骨科梁婷报销材料费</t>
  </si>
  <si>
    <t>记账-1501</t>
  </si>
  <si>
    <t>骨科梁婷报销材料邮寄费</t>
  </si>
  <si>
    <t>骨科梁婷报销试剂费</t>
  </si>
  <si>
    <t>记账-0097</t>
  </si>
  <si>
    <t>骨科陆智珊报销试剂费</t>
  </si>
  <si>
    <t>记账-0047</t>
  </si>
  <si>
    <t>骨科苏培强报销试剂</t>
  </si>
  <si>
    <t>记账-0139</t>
  </si>
  <si>
    <t>记账-0284</t>
  </si>
  <si>
    <t>记-1219</t>
  </si>
  <si>
    <t>脊柱外科苏培强报销领药费</t>
  </si>
  <si>
    <t>记账-0959</t>
  </si>
  <si>
    <t>脊柱外科苏培强报销领药费用</t>
  </si>
  <si>
    <t>记账-0982</t>
  </si>
  <si>
    <t>记-1223</t>
  </si>
  <si>
    <t>烧伤外科×陈蕾报销动物费</t>
  </si>
  <si>
    <t>脊柱外科苏培强领取药品</t>
  </si>
  <si>
    <t>骨科苏培强报销测试费</t>
  </si>
  <si>
    <t>骨科陆智珊报销学术交流费</t>
  </si>
  <si>
    <t>记账-0096</t>
  </si>
  <si>
    <t>骨科梁婷报销打印费</t>
  </si>
  <si>
    <t>骨科陆智珊报销检索费</t>
  </si>
  <si>
    <t>骨科陆智珊报销邮寄费</t>
  </si>
  <si>
    <t>记账-1432</t>
  </si>
  <si>
    <t>骨科苏得莹报销编修费</t>
  </si>
  <si>
    <t>记-1876</t>
  </si>
  <si>
    <t>脊柱外科陈幸洁报销打印费</t>
  </si>
  <si>
    <t>记-1897</t>
  </si>
  <si>
    <t>脊柱外科苏培强报销审稿费</t>
  </si>
  <si>
    <t>记账-0420</t>
  </si>
  <si>
    <t>脊柱外科苏培强报销速递费</t>
  </si>
  <si>
    <t>记账-1056</t>
  </si>
  <si>
    <t>记-1903</t>
  </si>
  <si>
    <t>记账-1547</t>
  </si>
  <si>
    <t>脊柱外科苏培强报销邮递费</t>
  </si>
  <si>
    <t>骨科苏得莹报销交通费</t>
  </si>
  <si>
    <t>脊柱外科苏培强报销病人随访及至各院取标本交通费</t>
  </si>
  <si>
    <t>记账-0004</t>
  </si>
  <si>
    <t>脊柱外科苏培强报销病人随访通讯费</t>
  </si>
  <si>
    <t>记账-0137</t>
  </si>
  <si>
    <t>脊柱外科苏培强报销交通费</t>
  </si>
  <si>
    <t>记账-1421</t>
  </si>
  <si>
    <t>心内二科(心介科)×庄晓东报销材料费</t>
  </si>
  <si>
    <t>记-2449</t>
  </si>
  <si>
    <t>脊柱外科苏培强报销随访交通费</t>
  </si>
  <si>
    <t>记账-0433</t>
  </si>
  <si>
    <t>记-2480</t>
  </si>
  <si>
    <t>调2016-5-4#及2016-7-433#报销交通费</t>
  </si>
  <si>
    <t>记账-2041</t>
  </si>
  <si>
    <t>骨科陈幸洁报销随访交通费（调整6月#1290凭单）</t>
  </si>
  <si>
    <t>记账-0167</t>
  </si>
  <si>
    <t>记-2494</t>
  </si>
  <si>
    <t>消化内科一区×冯瑞报销测试化验加工费</t>
  </si>
  <si>
    <t>骨科陆智珊报销随访患者交通费等数据采集费</t>
  </si>
  <si>
    <t>骨科陆智珊报销随访检查费</t>
  </si>
  <si>
    <t>脊柱外科陈幸洁报销随访通讯费药品费</t>
  </si>
  <si>
    <t>骨科梁婷报销设备搬运费</t>
  </si>
  <si>
    <t>记-1036</t>
  </si>
  <si>
    <t>骨科陆智珊报销随访交通费等</t>
  </si>
  <si>
    <t>记-1038</t>
  </si>
  <si>
    <t>骨科陆智珊报销随访通讯费</t>
  </si>
  <si>
    <t>记账-0093</t>
  </si>
  <si>
    <t>记-1201</t>
  </si>
  <si>
    <t>骨科陆智珊报销随访通讯费 招待费</t>
  </si>
  <si>
    <t>记-1202</t>
  </si>
  <si>
    <t>骨科苏培强调整以前年度报销</t>
  </si>
  <si>
    <t>记-1519</t>
  </si>
  <si>
    <t>脊柱外科陆智珊报销招待费</t>
  </si>
  <si>
    <t>记账-0282</t>
  </si>
  <si>
    <t>骨科苏得莹报销周太峰、苏培强香港学术交流费</t>
  </si>
  <si>
    <t>08年人才计划－苏培强 汇总</t>
  </si>
  <si>
    <t>记账-0038</t>
  </si>
  <si>
    <t>记账-1648</t>
  </si>
  <si>
    <t>口腔科王安训报销材料及慢病毒费</t>
  </si>
  <si>
    <t>记账-0755</t>
  </si>
  <si>
    <t>口腔科招洛丹报销材料费</t>
  </si>
  <si>
    <t>口腔科招洛丹报销试剂费</t>
  </si>
  <si>
    <t>口腔科王安训报销检测费</t>
  </si>
  <si>
    <t>口腔科招洛丹报销检测费</t>
  </si>
  <si>
    <t>口腔科王安训报销版面费</t>
  </si>
  <si>
    <t>口腔科招洛丹报销编修费</t>
  </si>
  <si>
    <t>口腔科招洛丹报销邮寄费</t>
  </si>
  <si>
    <t>记-2167</t>
  </si>
  <si>
    <t>08年人才计划-王安训 汇总</t>
  </si>
  <si>
    <t>记-0651</t>
  </si>
  <si>
    <t>消化内科肖英莲报销劳务费</t>
  </si>
  <si>
    <t>记账-0910</t>
  </si>
  <si>
    <t>记-1384</t>
  </si>
  <si>
    <t>08年人才计划－肖英莲 汇总</t>
  </si>
  <si>
    <t>记-1727</t>
  </si>
  <si>
    <t>甲状腺乳腺外科×单臻报销纵向劳务费</t>
  </si>
  <si>
    <t>更正2014年1月#656凭单</t>
  </si>
  <si>
    <t>记账-1184</t>
  </si>
  <si>
    <t>记-1761</t>
  </si>
  <si>
    <t>甲状腺乳腺外科×单臻报销出版物/文献/信息传播事务费</t>
  </si>
  <si>
    <t>消化科焦金霞报销试剂费</t>
  </si>
  <si>
    <t>记账-1723</t>
  </si>
  <si>
    <t>记-1762</t>
  </si>
  <si>
    <t>消化科李明报销试剂材料费</t>
  </si>
  <si>
    <t>记账-0932</t>
  </si>
  <si>
    <t>医学检验科×李来胜报销测试化验加工费</t>
  </si>
  <si>
    <t>记账-1010</t>
  </si>
  <si>
    <t>记-1515</t>
  </si>
  <si>
    <t>消化科李明报销试剂费</t>
  </si>
  <si>
    <t>记账-1067</t>
  </si>
  <si>
    <t>记-1516</t>
  </si>
  <si>
    <t>消化内科报销焦金霞报销试剂费</t>
  </si>
  <si>
    <t>记账-0397</t>
  </si>
  <si>
    <t>消化内科一区×毛仁报销测试化验加工费</t>
  </si>
  <si>
    <t>消化内科焦金霞报销办公用品</t>
  </si>
  <si>
    <t>记账-1070</t>
  </si>
  <si>
    <t>消化内科一区×毛仁报销材料费</t>
  </si>
  <si>
    <t>消化内科焦金霞报销试剂费</t>
  </si>
  <si>
    <t>记账-0672</t>
  </si>
  <si>
    <t>风湿科×赵继军报销材料费</t>
  </si>
  <si>
    <t>记-2043</t>
  </si>
  <si>
    <t>消化内科焦金霞报销试剂费 材料费</t>
  </si>
  <si>
    <t>消化内科李明报销办公用品</t>
  </si>
  <si>
    <t>记账-0159</t>
  </si>
  <si>
    <t>消化内科李明报销材料费试剂费</t>
  </si>
  <si>
    <t>超声科×周路遥报销润色费</t>
  </si>
  <si>
    <t>消化内科李明报销试剂材料费</t>
  </si>
  <si>
    <t>记账-0164</t>
  </si>
  <si>
    <t>记-2434</t>
  </si>
  <si>
    <t>消化内科一区×冯瑞报销培训费</t>
  </si>
  <si>
    <t>消化内科李明报销试剂费</t>
  </si>
  <si>
    <t>记账-1001</t>
  </si>
  <si>
    <t>诊断教研室×邢象斌报销材料费</t>
  </si>
  <si>
    <t>记-0489</t>
  </si>
  <si>
    <t>消化科李明报销测试费</t>
  </si>
  <si>
    <t>记-0490</t>
  </si>
  <si>
    <t>消化内科焦金霞报销实验费</t>
  </si>
  <si>
    <t>记-0670</t>
  </si>
  <si>
    <t>胃肠外科一科×杨东杰报销出版物/文献/信息传播事务费</t>
  </si>
  <si>
    <t>消化内科焦金霞报销质粒验证费</t>
  </si>
  <si>
    <t>记账-1164</t>
  </si>
  <si>
    <t>消化内科李明报销测试费</t>
  </si>
  <si>
    <t>记-0935</t>
  </si>
  <si>
    <t>消化内科李明报销实验费</t>
  </si>
  <si>
    <t>消化科李明报销审稿费等</t>
  </si>
  <si>
    <t>资料印刷费</t>
  </si>
  <si>
    <t>消化内科李明报销资料费</t>
  </si>
  <si>
    <t>记账-0442</t>
  </si>
  <si>
    <t>08年人才计划－邢象斌 汇总</t>
  </si>
  <si>
    <t>生殖医学中心徐艳文报销测试化验加工费</t>
  </si>
  <si>
    <t>徐艳文划扣王轶子导师津贴(11月导师津贴)</t>
  </si>
  <si>
    <t>记账-1439</t>
  </si>
  <si>
    <t>徐艳文划扣王轶子导师津贴(12月导师津贴)</t>
  </si>
  <si>
    <t>徐艳文划扣王轶子导师津贴(1月导师津贴)</t>
  </si>
  <si>
    <t>徐艳文划扣王轶子导师津贴(2015.12月-2016.1月导师津贴)</t>
  </si>
  <si>
    <t>徐艳文划扣王轶子导师津贴（2016.10-2017.6导师津贴）</t>
  </si>
  <si>
    <t>记账-0390</t>
  </si>
  <si>
    <t>徐艳文划扣王轶子导师津贴（2016.2-9月导师津贴）</t>
  </si>
  <si>
    <t>徐艳文划扣王轶子导师津贴(2月导师津贴)</t>
  </si>
  <si>
    <t>记账-1411</t>
  </si>
  <si>
    <t>徐艳文划扣王轶子导师津贴(3月导师津贴)</t>
  </si>
  <si>
    <t>徐艳文划扣王轶子导师津贴(4月导师津贴)</t>
  </si>
  <si>
    <t>记账-0844</t>
  </si>
  <si>
    <t>徐艳文划扣王轶子导师津贴(5月导师津贴)</t>
  </si>
  <si>
    <t>徐艳文划扣王轶子导师津贴(6月-11月导师津贴)</t>
  </si>
  <si>
    <t>记账-1073</t>
  </si>
  <si>
    <t>徐艳文支付侯文汇导师津贴</t>
  </si>
  <si>
    <t>记-1274</t>
  </si>
  <si>
    <t>记-1310</t>
  </si>
  <si>
    <t>记-1824</t>
  </si>
  <si>
    <t>记-1962</t>
  </si>
  <si>
    <t>胃肠外科一科×杨东杰报销测试化验加工费-R</t>
  </si>
  <si>
    <t>胃肠外科一科×杨东杰报销动物款</t>
  </si>
  <si>
    <t>记-0666</t>
  </si>
  <si>
    <t>记-0695</t>
  </si>
  <si>
    <t>记-0746</t>
  </si>
  <si>
    <t>记-1526</t>
  </si>
  <si>
    <t>记账-3275</t>
  </si>
  <si>
    <t>记-1755</t>
  </si>
  <si>
    <t>药学部×唐欲博报销SCI版面费（个人经费）</t>
  </si>
  <si>
    <t>生殖医学中心徐艳文报销劳务费</t>
  </si>
  <si>
    <t>记账-1302</t>
  </si>
  <si>
    <t>记-1839</t>
  </si>
  <si>
    <t>徐艳文划扣王轶子导师津贴(10月导师津贴)</t>
  </si>
  <si>
    <t>记-1963</t>
  </si>
  <si>
    <t>08年人才计划－徐艳文 汇总</t>
  </si>
  <si>
    <t>记-2093</t>
  </si>
  <si>
    <t>08年人才计划－许多荣</t>
  </si>
  <si>
    <t>血液内科许多荣报销版面费</t>
  </si>
  <si>
    <t>08年人才计划－许多荣 汇总</t>
  </si>
  <si>
    <t>记-2238</t>
  </si>
  <si>
    <t>08年人才计划－杨琼琼</t>
  </si>
  <si>
    <t>肾内科刘云报销编修费 审稿费等</t>
  </si>
  <si>
    <t>记-2768</t>
  </si>
  <si>
    <t>08年人才计划－杨琼琼 汇总</t>
  </si>
  <si>
    <t>记-2773</t>
  </si>
  <si>
    <t>08年人才计划－叶财盛</t>
  </si>
  <si>
    <t>血管外科何若洁报销试剂费</t>
  </si>
  <si>
    <t>记账-1150</t>
  </si>
  <si>
    <t>记-2793</t>
  </si>
  <si>
    <t>甲状腺乳腺外科×单臻报销数据分析费</t>
  </si>
  <si>
    <t>血管外科石磊报销试剂费</t>
  </si>
  <si>
    <t>记账-0186</t>
  </si>
  <si>
    <t>记-2854</t>
  </si>
  <si>
    <t>胃肠外科一科×杨东杰请款付测试化验加工费-R（2021-10-1012#冲账）</t>
  </si>
  <si>
    <t>血管外科石磊报销检测费</t>
  </si>
  <si>
    <t>记-0580</t>
  </si>
  <si>
    <t>妇科一区×梁炎春报销测试化验加工费-R</t>
  </si>
  <si>
    <t>08年人才计划－叶财盛 汇总</t>
  </si>
  <si>
    <t>肝胆外科高少伟报销材料费</t>
  </si>
  <si>
    <t>记账-1313</t>
  </si>
  <si>
    <t>肝胆外科候洵报销动物费</t>
  </si>
  <si>
    <t>记账-0546</t>
  </si>
  <si>
    <t>记-1381</t>
  </si>
  <si>
    <t>肝胆外科候洵报销试剂费</t>
  </si>
  <si>
    <t>记-1554</t>
  </si>
  <si>
    <t>超声科×王伟报销SCI版面费（个人经费）</t>
  </si>
  <si>
    <t>肝胆外科莫世静报销动物费</t>
  </si>
  <si>
    <t>记账-0183</t>
  </si>
  <si>
    <t>记-1605</t>
  </si>
  <si>
    <t>放射诊断科×王焕军报销劳务费-R</t>
  </si>
  <si>
    <t>记账-0364</t>
  </si>
  <si>
    <t>放射诊断科×王焕军报销测试化验加工费-R</t>
  </si>
  <si>
    <t>记账-0972</t>
  </si>
  <si>
    <t>肝胆外科莫世静报销动物及饲料费</t>
  </si>
  <si>
    <t>放射诊断科×王焕军报销材料费-R</t>
  </si>
  <si>
    <t>更正2014年7月#651肝胆外科殷晓煜报销材料费</t>
  </si>
  <si>
    <t>记账-0663</t>
  </si>
  <si>
    <t>肝胆外科郝晓翼报销实验费</t>
  </si>
  <si>
    <t>记账-0312</t>
  </si>
  <si>
    <t>肝胆外科候洵报销服务费</t>
  </si>
  <si>
    <t>肝胆外科莫世静报销实验费</t>
  </si>
  <si>
    <t>记-1699</t>
  </si>
  <si>
    <t>肝胆外科殷晓煜报销合肥学术交流费</t>
  </si>
  <si>
    <t>记账-0446</t>
  </si>
  <si>
    <t>肝胆外科梁培文报销版面费</t>
  </si>
  <si>
    <t>肝胆外科莫世静报销版面费</t>
  </si>
  <si>
    <t>肝外外科殷晓煜报销邮递费</t>
  </si>
  <si>
    <t>记账-0219</t>
  </si>
  <si>
    <t>08年人才计划－殷晓煜 汇总</t>
  </si>
  <si>
    <t>超声科×王伟报销存储服务费</t>
  </si>
  <si>
    <t>08年人才计划－张弩</t>
  </si>
  <si>
    <t>神经外科张弩报销实验用品费</t>
  </si>
  <si>
    <t>记-2031</t>
  </si>
  <si>
    <t>关节外科病区×赵潇艺报销测试化验加工费-R</t>
  </si>
  <si>
    <t>神经外科张弩报销试剂</t>
  </si>
  <si>
    <t>记-2033</t>
  </si>
  <si>
    <t>关节外科病区×赵潇艺报销材料费-R</t>
  </si>
  <si>
    <t>神经外科张弩报销维修费</t>
  </si>
  <si>
    <t>急诊科×张弩报销纵向劳务费</t>
  </si>
  <si>
    <t>神经外科张弩报劳务费</t>
  </si>
  <si>
    <t>记账-0162</t>
  </si>
  <si>
    <t>医学检验科×李来胜报销材料费</t>
  </si>
  <si>
    <t>神经外科张弩报销劳务费</t>
  </si>
  <si>
    <t>记账-1214</t>
  </si>
  <si>
    <t>08年人才计划－张弩 汇总</t>
  </si>
  <si>
    <t>08年人才计划－张祥松</t>
  </si>
  <si>
    <t>核医学科张祥松报销复印费</t>
  </si>
  <si>
    <t>记账-0538</t>
  </si>
  <si>
    <t>08年人才计划－张祥松 汇总</t>
  </si>
  <si>
    <t>记账-1756</t>
  </si>
  <si>
    <t>心血管医学部钟挺报销试剂费</t>
  </si>
  <si>
    <t>记账-0122</t>
  </si>
  <si>
    <t>记-2302</t>
  </si>
  <si>
    <t>心血管内科张焰报销实验费</t>
  </si>
  <si>
    <t>记账-1319</t>
  </si>
  <si>
    <t>记-2415</t>
  </si>
  <si>
    <t>肝外科×华贇鹏请款付测试化验加工费（2021-10-1440#冲账）</t>
  </si>
  <si>
    <t>心血管医学部张焰报销实验费</t>
  </si>
  <si>
    <t>记账-1818</t>
  </si>
  <si>
    <t>记-2418</t>
  </si>
  <si>
    <t>肝外科×华贇鹏报销纵向劳务费</t>
  </si>
  <si>
    <t>08年人才计划－张焰 汇总</t>
  </si>
  <si>
    <t>记-2419</t>
  </si>
  <si>
    <t>08年人才计划－郑召民</t>
  </si>
  <si>
    <t>骨科李秉学报销材料费</t>
  </si>
  <si>
    <t>记-2421</t>
  </si>
  <si>
    <t>骨科潘鹤海报销材料费</t>
  </si>
  <si>
    <t>记账-0819</t>
  </si>
  <si>
    <t>骨科潘鹤海报销动物费</t>
  </si>
  <si>
    <t>记账-0697</t>
  </si>
  <si>
    <t>骨科潘鹤海报销试剂材料费</t>
  </si>
  <si>
    <t>记-0807</t>
  </si>
  <si>
    <t>医学检验科×李来胜报销李志炜2021年01月-2021年05月科研助手劳务费</t>
  </si>
  <si>
    <t>脊柱外科李秉学报销实验用品费</t>
  </si>
  <si>
    <t>记账-0320</t>
  </si>
  <si>
    <t>脊柱外科李翔报销试剂费</t>
  </si>
  <si>
    <t>脊柱外科张晓媚报销试剂费</t>
  </si>
  <si>
    <t>脊柱外科郑召民报销材料费</t>
  </si>
  <si>
    <t>记账-0757</t>
  </si>
  <si>
    <t>脊柱外科郑召民报销动物费</t>
  </si>
  <si>
    <t>记账-0189</t>
  </si>
  <si>
    <t>脊柱外科郑召民报销费</t>
  </si>
  <si>
    <t>记账-0896</t>
  </si>
  <si>
    <t>脊柱外科李秉学报销检测服务费</t>
  </si>
  <si>
    <t>脊柱外科李翔报销检测费</t>
  </si>
  <si>
    <t>脊柱外科张晓媚报销检索费等</t>
  </si>
  <si>
    <t>骨科潘鹤海报销查新费图书费</t>
  </si>
  <si>
    <t>记-0949</t>
  </si>
  <si>
    <t>超声科×李薇报销劳务费-R</t>
  </si>
  <si>
    <t>脊柱外科李秉学报销随访患者交通费</t>
  </si>
  <si>
    <t>脊柱外科李秉学报销交通费</t>
  </si>
  <si>
    <t>记账-0025</t>
  </si>
  <si>
    <t>08年人才计划－郑召民 汇总</t>
  </si>
  <si>
    <t>记-1402</t>
  </si>
  <si>
    <t>泌尿外科陈旭报销试剂</t>
  </si>
  <si>
    <t>记账-0732</t>
  </si>
  <si>
    <t>泌尿外科陈旭报销试剂费</t>
  </si>
  <si>
    <t>记账-0907</t>
  </si>
  <si>
    <t>神经科办公室陈艺聪报销劳务费-R</t>
  </si>
  <si>
    <t>泌尿外科廖俊报销试剂费</t>
  </si>
  <si>
    <t>记账-0984</t>
  </si>
  <si>
    <t>神经外科二区×高辛亚报销测试化验加工费-R</t>
  </si>
  <si>
    <t>心内科夏文豪报销试剂费</t>
  </si>
  <si>
    <t>记账-0656</t>
  </si>
  <si>
    <t>心内科张斌报销试剂费</t>
  </si>
  <si>
    <t>记-2069</t>
  </si>
  <si>
    <t>心内科周龙源报销材料费</t>
  </si>
  <si>
    <t>心内科夏文豪报销统计分析费</t>
  </si>
  <si>
    <t>记账-0278</t>
  </si>
  <si>
    <t>人才计划第三批—夏文豪 汇总</t>
  </si>
  <si>
    <t>人才计划第三批—谢显彪</t>
  </si>
  <si>
    <t>骨科蔡于洁报销试剂费</t>
  </si>
  <si>
    <t>记-0224</t>
  </si>
  <si>
    <t>介入超声科杨东杰请款付中国科学院分子细胞科学卓越创新中心测试化验加工费-R（2021-12-2702#冲账）</t>
  </si>
  <si>
    <t>骨科科谢显彪报销试剂</t>
  </si>
  <si>
    <t>记-0226</t>
  </si>
  <si>
    <t>心血管医学部办公室朱文根报销测试化验加工费-R</t>
  </si>
  <si>
    <t>骨科谢显彪报销材料费</t>
  </si>
  <si>
    <t>记-0415</t>
  </si>
  <si>
    <t>风湿免疫科赵继军请款付中山大学测试化验加工费（2022-2-1764#冲账）</t>
  </si>
  <si>
    <t>骨科辛翠莹报销材料费</t>
  </si>
  <si>
    <t>记账-0669</t>
  </si>
  <si>
    <t>泌尿外科韦锦焕报销测试化验加工费</t>
  </si>
  <si>
    <t>骨肿瘤科谢显彪报销材料费</t>
  </si>
  <si>
    <t>记账-0014</t>
  </si>
  <si>
    <t>记账-0934</t>
  </si>
  <si>
    <t>骨肿瘤科谢显彪报销试剂费</t>
  </si>
  <si>
    <t>记账-1786</t>
  </si>
  <si>
    <t>骨肿瘤科辛翠莹报销材料费</t>
  </si>
  <si>
    <t>神经科办公室陈艺聪报销培训费-R</t>
  </si>
  <si>
    <t>骨肿瘤科辛翠莹报销试剂费</t>
  </si>
  <si>
    <t>记账-0722</t>
  </si>
  <si>
    <t>记-1025</t>
  </si>
  <si>
    <t>记账-0897</t>
  </si>
  <si>
    <t>记账-1035</t>
  </si>
  <si>
    <t>骨肿瘤外科辛翠莹报销试剂材料费</t>
  </si>
  <si>
    <t>记账-1688</t>
  </si>
  <si>
    <t>脊柱外科谢显彪报销试剂</t>
  </si>
  <si>
    <t>记账-1954</t>
  </si>
  <si>
    <t>脊柱外科谢显彪报销试剂费</t>
  </si>
  <si>
    <t>记账-0124</t>
  </si>
  <si>
    <t>调整2013全年第三批人才支持计划支出科目</t>
  </si>
  <si>
    <t>记账-1549</t>
  </si>
  <si>
    <t>骨肿瘤科谢显彪报销检测费</t>
  </si>
  <si>
    <t>记账-0951</t>
  </si>
  <si>
    <t>骨肿瘤科谢显彪报销实验费</t>
  </si>
  <si>
    <t>记账-0373</t>
  </si>
  <si>
    <t>记-2004</t>
  </si>
  <si>
    <t>骨肿瘤科谢显彪报销实验及测试费</t>
  </si>
  <si>
    <t>骨科谢显彪报销资料费</t>
  </si>
  <si>
    <t>记账-0362</t>
  </si>
  <si>
    <t>记-2018</t>
  </si>
  <si>
    <t>骨科辛翠莹报销检索费</t>
  </si>
  <si>
    <t>骨肿瘤科辛翠莹报销资料制作费</t>
  </si>
  <si>
    <t>记-2072</t>
  </si>
  <si>
    <t>骨科蔡于洁报销劳务费</t>
  </si>
  <si>
    <t>记-2138</t>
  </si>
  <si>
    <t>人才计划第三批—谢显彪 汇总</t>
  </si>
  <si>
    <t>记-2324</t>
  </si>
  <si>
    <t>药学部唐欲博报销培训费</t>
  </si>
  <si>
    <t>记账-1474</t>
  </si>
  <si>
    <t>记账-1655</t>
  </si>
  <si>
    <t>记-2971</t>
  </si>
  <si>
    <t>记-0699</t>
  </si>
  <si>
    <t>肝外科华赟鹏请款付中山大学测试化验加工费（2022-3-2935#冲账）</t>
  </si>
  <si>
    <t>调整神经科邢世会报销劳务费</t>
  </si>
  <si>
    <t>记账-1015</t>
  </si>
  <si>
    <t>烧伤外科胡志成报销差旅会议退票费</t>
  </si>
  <si>
    <t>人才计划第三批—邢世会 汇总</t>
  </si>
  <si>
    <t>记-1191</t>
  </si>
  <si>
    <t>烧伤外科胡志成报销SCI论文版面费（个人科研经费）</t>
  </si>
  <si>
    <t>急诊科×杨震报销材料费</t>
  </si>
  <si>
    <t>记账-0099</t>
  </si>
  <si>
    <t>记账-0275</t>
  </si>
  <si>
    <t>烧伤外科胡志成报销测试化验加工费</t>
  </si>
  <si>
    <t>烧伤外科胡志成报销材料费</t>
  </si>
  <si>
    <t>调整心血管医学部杨震报销材料费5-2118#</t>
  </si>
  <si>
    <t>调整心血管医学部杨震报销材料费8-1351#</t>
  </si>
  <si>
    <t>心内科杨震报销试剂费</t>
  </si>
  <si>
    <t>记账-0963</t>
  </si>
  <si>
    <t>记-2600</t>
  </si>
  <si>
    <t>心血管医学部杨震报销病毒费</t>
  </si>
  <si>
    <t>记账-1351</t>
  </si>
  <si>
    <t>心血管医学部杨震报销材料费</t>
  </si>
  <si>
    <t>记账-1223</t>
  </si>
  <si>
    <t>记-2603</t>
  </si>
  <si>
    <t>记账-1280</t>
  </si>
  <si>
    <t>记-2613</t>
  </si>
  <si>
    <t>记账-2118</t>
  </si>
  <si>
    <t>记-2635</t>
  </si>
  <si>
    <t>烧伤外科陈蕾报销专利费</t>
  </si>
  <si>
    <t>心血管医学部杨震报销动物费</t>
  </si>
  <si>
    <t>心血管医学部杨震报销试剂费</t>
  </si>
  <si>
    <t>记-2754</t>
  </si>
  <si>
    <t>调整心血管医学部杨震报销测试化验加工费5-1989#</t>
  </si>
  <si>
    <t>调整心血管医学部杨震报销测试化验加工费5-681#</t>
  </si>
  <si>
    <t>心血管医学部杨震报销测试费</t>
  </si>
  <si>
    <t>记账-1012</t>
  </si>
  <si>
    <t>记-2933</t>
  </si>
  <si>
    <t>心血管医学部杨震报销检测费</t>
  </si>
  <si>
    <t>记-2934</t>
  </si>
  <si>
    <t>记账-0867</t>
  </si>
  <si>
    <t>记-2936</t>
  </si>
  <si>
    <t>记账-1512</t>
  </si>
  <si>
    <t>记-3645</t>
  </si>
  <si>
    <t>心血管医学部杨震报销实验费</t>
  </si>
  <si>
    <t>记账-0681</t>
  </si>
  <si>
    <t>记-3646</t>
  </si>
  <si>
    <t>记账-1989</t>
  </si>
  <si>
    <t>心内科杨震报销培训费</t>
  </si>
  <si>
    <t>记账-0310</t>
  </si>
  <si>
    <t>心血管医学部杨震报销学术交流费</t>
  </si>
  <si>
    <t>心血管医学部杨震报销培训费</t>
  </si>
  <si>
    <t>心内科杨震报销检索费</t>
  </si>
  <si>
    <t>记账-1309</t>
  </si>
  <si>
    <t>记-3661</t>
  </si>
  <si>
    <t>心血管医学部杨震报销编修费</t>
  </si>
  <si>
    <t>记账-1510</t>
  </si>
  <si>
    <t>会议/学术交流费</t>
  </si>
  <si>
    <t>记账-0617</t>
  </si>
  <si>
    <t>记-3663</t>
  </si>
  <si>
    <t>捐赠实验材料费</t>
  </si>
  <si>
    <t>记账-0306</t>
  </si>
  <si>
    <t>记-3695</t>
  </si>
  <si>
    <t>心内科杨震报销交通费</t>
  </si>
  <si>
    <t>记-3843</t>
  </si>
  <si>
    <t>心内科杨震报销招待费</t>
  </si>
  <si>
    <t>记-4129</t>
  </si>
  <si>
    <t>人才计划第三批—杨震 汇总</t>
  </si>
  <si>
    <t>骨科候昌禾报销试剂费</t>
  </si>
  <si>
    <t>记账-0347</t>
  </si>
  <si>
    <t>记-4130</t>
  </si>
  <si>
    <t>记-4132</t>
  </si>
  <si>
    <t>骨科麦婉婷报销试剂</t>
  </si>
  <si>
    <t>骨科麦婉婷报销试剂费</t>
  </si>
  <si>
    <t>记账-1490</t>
  </si>
  <si>
    <t>记-4137</t>
  </si>
  <si>
    <t>烧伤外科胡志成报销专利费</t>
  </si>
  <si>
    <t>骨科张志奇报销试剂费</t>
  </si>
  <si>
    <t>记账-0130</t>
  </si>
  <si>
    <t>关节外科侯昌禾报销动物费</t>
  </si>
  <si>
    <t>记账-0156</t>
  </si>
  <si>
    <t>关节外科黄广鑫报销材料试剂费</t>
  </si>
  <si>
    <t>关节外科张志奇报销材料费</t>
  </si>
  <si>
    <t>记账-0856</t>
  </si>
  <si>
    <t>骨科候昌禾报销测试费</t>
  </si>
  <si>
    <t>骨科候昌禾报销检测费等</t>
  </si>
  <si>
    <t>关节外病区张志奇报销检测费</t>
  </si>
  <si>
    <t>记账-1281</t>
  </si>
  <si>
    <t>关节外科张志奇报销检测费</t>
  </si>
  <si>
    <t>记账-1009</t>
  </si>
  <si>
    <t>骨科麦婉婷报销北京学术交流费</t>
  </si>
  <si>
    <t>记账-1275</t>
  </si>
  <si>
    <t>关节外科张志奇报销会议注册费</t>
  </si>
  <si>
    <t>骨科侯昌禾报销检索费 版面费</t>
  </si>
  <si>
    <t>记账-0249</t>
  </si>
  <si>
    <t>骨科候昌禾报销打印费</t>
  </si>
  <si>
    <t>骨科麦婉婷报销图书资料费</t>
  </si>
  <si>
    <t>骨科张志奇报销版面费</t>
  </si>
  <si>
    <t>骨科张志奇报销编修费</t>
  </si>
  <si>
    <t>骨科张志奇报销编修费图书费</t>
  </si>
  <si>
    <t>关节外科黄广鑫报销检索费</t>
  </si>
  <si>
    <t>关节外科病区候昌禾报销办公费</t>
  </si>
  <si>
    <t>人才计划第三批—张志奇 汇总</t>
  </si>
  <si>
    <t>骨科宋国徽报销试剂费</t>
  </si>
  <si>
    <t>记账-0406</t>
  </si>
  <si>
    <t>骨科邹昌业报销试剂材料费</t>
  </si>
  <si>
    <t>记账-1587</t>
  </si>
  <si>
    <t>骨肿瘤科卢金昌报销试剂费</t>
  </si>
  <si>
    <t>骨肿瘤科邹昌业报销材料费</t>
  </si>
  <si>
    <t>骨科辛翠莹报销检测费</t>
  </si>
  <si>
    <t>记账-0990</t>
  </si>
  <si>
    <t>骨科邹昌业报销版面费打印费</t>
  </si>
  <si>
    <t>邹昌业报销劳务费</t>
  </si>
  <si>
    <t>人才计划第三批—邹昌业 汇总</t>
  </si>
  <si>
    <t>记账-2821</t>
  </si>
  <si>
    <t>记账-2823</t>
  </si>
  <si>
    <t>记账-0377</t>
  </si>
  <si>
    <t>器官移植一区 ×郭志勇报销小鼠模型</t>
  </si>
  <si>
    <t>记账-1318</t>
  </si>
  <si>
    <t>记账-2152</t>
  </si>
  <si>
    <t>人才计划第四批--陈茂根 汇总</t>
  </si>
  <si>
    <t>超声介入科×谢晓燕报销梁瑾瑜大连学术交流费</t>
  </si>
  <si>
    <t>急诊科×胡春林报销病毒费</t>
  </si>
  <si>
    <t>记账-0198</t>
  </si>
  <si>
    <t>记账-0834</t>
  </si>
  <si>
    <t>记账-1199</t>
  </si>
  <si>
    <t>记账-1500</t>
  </si>
  <si>
    <t>记账-1491</t>
  </si>
  <si>
    <t>记账-2591</t>
  </si>
  <si>
    <t>急诊科×胡春林报销检测费</t>
  </si>
  <si>
    <t>记账-1133</t>
  </si>
  <si>
    <t>急诊科×胡春林报销版面费</t>
  </si>
  <si>
    <t>记账-0985</t>
  </si>
  <si>
    <t>急诊科×胡春林报销版面费及编修费</t>
  </si>
  <si>
    <t>记账-0616</t>
  </si>
  <si>
    <t>急诊科×胡春林报销编辑费</t>
  </si>
  <si>
    <t>急诊科×胡春林报销打印费</t>
  </si>
  <si>
    <t>记账-0987</t>
  </si>
  <si>
    <t>急诊科×胡春林报销服务费</t>
  </si>
  <si>
    <t>记账-1093</t>
  </si>
  <si>
    <t>急诊科×胡春林报销复印费</t>
  </si>
  <si>
    <t>急诊科×胡春林报销检索费</t>
  </si>
  <si>
    <t>记账-2093</t>
  </si>
  <si>
    <t>急诊科×胡春林报销软件购置费</t>
  </si>
  <si>
    <t>急诊科×胡春林报销润色费</t>
  </si>
  <si>
    <t>急诊科×胡春林报销尹美娴2017.7-2017.9科研助手费</t>
  </si>
  <si>
    <t>记账-0200</t>
  </si>
  <si>
    <t>人才计划第四批—胡春林 汇总</t>
  </si>
  <si>
    <t>外科实验室黄晓卉报销材料费</t>
  </si>
  <si>
    <t>记账-0309</t>
  </si>
  <si>
    <t>普通外科实验室×黄晓卉报销版面费</t>
  </si>
  <si>
    <t>记账-1656</t>
  </si>
  <si>
    <t>普通外科实验室×黄晓卉报销编修费</t>
  </si>
  <si>
    <t>普通外科实验室×黄晓卉报销出版物/文献/信息传播事务费</t>
  </si>
  <si>
    <t>记账-0865</t>
  </si>
  <si>
    <t>外科实验室黄晓卉报销交通费</t>
  </si>
  <si>
    <t>人才计划第四批--黄晓卉 汇总</t>
  </si>
  <si>
    <t>病理科×柯尊富报销材料费</t>
  </si>
  <si>
    <t>记账-0485</t>
  </si>
  <si>
    <t>记账-1525</t>
  </si>
  <si>
    <t>病理科×柯尊富报销测试化验加工费</t>
  </si>
  <si>
    <t>记账-1524</t>
  </si>
  <si>
    <t>病理科×柯尊富报销编修费</t>
  </si>
  <si>
    <t>记账-2751</t>
  </si>
  <si>
    <t>病理科×柯尊富报销检索费</t>
  </si>
  <si>
    <t>病理科×柯尊富报销纵向劳务费</t>
  </si>
  <si>
    <t>记账-1761</t>
  </si>
  <si>
    <t>人才计划第四批--柯尊富 汇总</t>
  </si>
  <si>
    <t>记账-2007</t>
  </si>
  <si>
    <t>肾内科实验室×李明报销会议费</t>
  </si>
  <si>
    <t>记账-1725</t>
  </si>
  <si>
    <t>肾内科实验室×李明报销境外专家来华合作交流费 住宿</t>
  </si>
  <si>
    <t>研究生人员×李明报销纵向劳务费</t>
  </si>
  <si>
    <t>人才计划第四批--李明 汇总</t>
  </si>
  <si>
    <t>人才计划第四批--李偲</t>
  </si>
  <si>
    <t>麻醉科李偲报销材料费</t>
  </si>
  <si>
    <t>记账-0683</t>
  </si>
  <si>
    <t>麻醉科李偲报销测试费</t>
  </si>
  <si>
    <t>人才计划第四批--李偲 汇总</t>
  </si>
  <si>
    <t>胃肠外科一科×李梓伦报销于楠2016.11-2017.9月科研助手劳务费</t>
  </si>
  <si>
    <t>血管外科×李梓伦报销于楠2015.10-2016.10科研助手费</t>
  </si>
  <si>
    <t>记账-0030</t>
  </si>
  <si>
    <t>人才计划第四批--李梓伦 汇总</t>
  </si>
  <si>
    <t>肿瘤科×龙健婷报销版面费</t>
  </si>
  <si>
    <t>人才计划第四批--龙健婷 汇总</t>
  </si>
  <si>
    <t>记账-1256</t>
  </si>
  <si>
    <t>记账-1618</t>
  </si>
  <si>
    <t>研究生人员×王建儒报销材料费</t>
  </si>
  <si>
    <t>记账-1943</t>
  </si>
  <si>
    <t>记账-1288</t>
  </si>
  <si>
    <t>显微创伤手外科×王建儒报销润色费</t>
  </si>
  <si>
    <t>记账-1315</t>
  </si>
  <si>
    <t>人才计划第四批--王建儒 汇总</t>
  </si>
  <si>
    <t>记账-0073</t>
  </si>
  <si>
    <t>记账-0274</t>
  </si>
  <si>
    <t>记账-1515</t>
  </si>
  <si>
    <t>转化医学研究中心实验室×徐彩霞报销动物费</t>
  </si>
  <si>
    <t>记账-1014</t>
  </si>
  <si>
    <t>转化医学研究中心实验室×徐彩霞报销细胞费</t>
  </si>
  <si>
    <t>记账-1674</t>
  </si>
  <si>
    <t>记账-0646</t>
  </si>
  <si>
    <t>记账-0707</t>
  </si>
  <si>
    <t>记账-0828</t>
  </si>
  <si>
    <t>记账-1050</t>
  </si>
  <si>
    <t>记账-1240</t>
  </si>
  <si>
    <t>转化医学研究中心徐彩霞报销材料费（质粒）</t>
  </si>
  <si>
    <t>记账-2319</t>
  </si>
  <si>
    <t>转化医学研究中心徐彩霞报销动物费</t>
  </si>
  <si>
    <t>转化医学中心徐彩霞报销材料费</t>
  </si>
  <si>
    <t>转化医学中心徐彩霞报销试剂</t>
  </si>
  <si>
    <t>记账-1529</t>
  </si>
  <si>
    <t>转化医学研究中心徐彩霞报销测试费</t>
  </si>
  <si>
    <t>记账-0789</t>
  </si>
  <si>
    <t>转化医学研究中心徐彩霞报销测试化验加工费</t>
  </si>
  <si>
    <t>记账-0342</t>
  </si>
  <si>
    <t>记账-0648</t>
  </si>
  <si>
    <t>记账-1102</t>
  </si>
  <si>
    <t>转化医学研究中心徐彩霞报销检测费</t>
  </si>
  <si>
    <t>转化医学中心徐彩霞报销测试费</t>
  </si>
  <si>
    <t>转化医学中心徐彩霞报销检测费</t>
  </si>
  <si>
    <t>记账-1361</t>
  </si>
  <si>
    <t>转化医学中心徐彩霞报销实验费</t>
  </si>
  <si>
    <t>记账-0421</t>
  </si>
  <si>
    <t>转化医学研究中心实验室×徐彩霞报销纵向劳务费</t>
  </si>
  <si>
    <t>转化医学中心徐彩霞报销劳务费</t>
  </si>
  <si>
    <t>人才计划第四批--徐彩霞 汇总</t>
  </si>
  <si>
    <t>记账-1527</t>
  </si>
  <si>
    <t>人才计划第四批--徐建波 汇总</t>
  </si>
  <si>
    <t>记账-0326</t>
  </si>
  <si>
    <t>记账-0229</t>
  </si>
  <si>
    <t>记账-1378</t>
  </si>
  <si>
    <t>消化内科一区×许丽霞报销版面费</t>
  </si>
  <si>
    <t>记账-0480</t>
  </si>
  <si>
    <t>会议学术交流费</t>
  </si>
  <si>
    <t>消化内科一区×许丽霞报销学术交流费</t>
  </si>
  <si>
    <t>消化内科一区×许丽霞报销会议学术交流费</t>
  </si>
  <si>
    <t>人才计划第四批--许丽霞 汇总</t>
  </si>
  <si>
    <t>记账-1966</t>
  </si>
  <si>
    <t>记账-1506</t>
  </si>
  <si>
    <t>肿瘤中心张家兴报销学术交流费</t>
  </si>
  <si>
    <t>肿瘤中心张家兴报销青岛学术交流费</t>
  </si>
  <si>
    <t>记账-0884</t>
  </si>
  <si>
    <t>记账-1530</t>
  </si>
  <si>
    <t>人才计划第四批--张家兴 汇总</t>
  </si>
  <si>
    <t>人才计划第四批--张盛洪</t>
  </si>
  <si>
    <t>记账-0273</t>
  </si>
  <si>
    <t>血液内科一区×张盛洪报销材料费</t>
  </si>
  <si>
    <t>记账-0145</t>
  </si>
  <si>
    <t>记账-0528</t>
  </si>
  <si>
    <t>记账-1183</t>
  </si>
  <si>
    <t>记账-1352</t>
  </si>
  <si>
    <t>血液内科一区×张盛洪报销动物费</t>
  </si>
  <si>
    <t>记账-0524</t>
  </si>
  <si>
    <t>血液内科一区×张盛洪报销慢病毒费</t>
  </si>
  <si>
    <t>记账-0271</t>
  </si>
  <si>
    <t>血液内科一区×张盛洪报销数据分析费</t>
  </si>
  <si>
    <t>记账-1208</t>
  </si>
  <si>
    <t>血液内科一区×张盛洪报销数据分析服务费</t>
  </si>
  <si>
    <t>记账-1028</t>
  </si>
  <si>
    <t>血液内科一区×张盛洪报销学术交流费</t>
  </si>
  <si>
    <t>消化内科张盛洪报销润色费</t>
  </si>
  <si>
    <t>记账-1558</t>
  </si>
  <si>
    <t>血液内科一区×张盛洪报销编修费</t>
  </si>
  <si>
    <t>血液内科一区×张盛洪报销打印费</t>
  </si>
  <si>
    <t>记账-2099</t>
  </si>
  <si>
    <t>血液内科一区×张盛洪报销检索费</t>
  </si>
  <si>
    <t>记账-0108</t>
  </si>
  <si>
    <t>血液内科一区×张盛洪报销纵向劳务费</t>
  </si>
  <si>
    <t>记账-0079</t>
  </si>
  <si>
    <t>记账-0431</t>
  </si>
  <si>
    <t>记账-1350</t>
  </si>
  <si>
    <t>记账-1455</t>
  </si>
  <si>
    <t>人才计划第四批--张盛洪 汇总</t>
  </si>
  <si>
    <t>中山大学附属第一医院“恒大集团有限公司-恒大医疗中心建设”
执行情况报告</t>
  </si>
  <si>
    <t>恒大集团有限公司-恒大医疗中心建设</t>
  </si>
  <si>
    <t>恒大医疗中心建设费用</t>
  </si>
  <si>
    <t>2018-2020年“恒大集团有限公司-恒大医疗中心建设”捐赠执行情况附录</t>
  </si>
  <si>
    <t>2021年“恒大集团有限公司-恒大医疗中心建设”捐赠执行情况附录</t>
  </si>
  <si>
    <t>2022年“恒大集团有限公司-恒大医疗中心建设”捐赠执行情况附录</t>
  </si>
  <si>
    <t>2023年“恒大集团有限公司-恒大医疗中心建设”捐赠执行情况附录</t>
  </si>
  <si>
    <t>2024年“恒大集团有限公司-恒大医疗中心建设”捐赠执行情况附录</t>
  </si>
  <si>
    <t>2025年“恒大集团有限公司-恒大医疗中心建设”捐赠执行情况附录</t>
  </si>
  <si>
    <t>恒大医疗中心环境影响评价报告编制报告费用第1期款</t>
  </si>
  <si>
    <t>2018-12-1808#</t>
  </si>
  <si>
    <t>基建科支付办理数字证书和打印费用</t>
  </si>
  <si>
    <t>2018-12-1449#</t>
  </si>
  <si>
    <t>记-1178</t>
  </si>
  <si>
    <t>重点基建办报临床研究大楼建设工程可行性研究报告汇报视频制作服务费</t>
  </si>
  <si>
    <t>审计办公室报临床研究大楼全过程造价咨询专家评审费（捐赠）</t>
  </si>
  <si>
    <t>记-1160</t>
  </si>
  <si>
    <t>基建科报医院现状建筑工程测量服务费（捐赠）</t>
  </si>
  <si>
    <t>记-2089</t>
  </si>
  <si>
    <t>基建科报临床研究大楼建筑安装工程第2期款（F3159）（捐赠）（累计第6期）</t>
  </si>
  <si>
    <t>记-0816</t>
  </si>
  <si>
    <t>基建科报临床研究大楼项目建筑物放线测量工程款</t>
  </si>
  <si>
    <t>中山一院总体发展建设规划编制技术服务费第1期款</t>
  </si>
  <si>
    <t>2018-12-1055#</t>
  </si>
  <si>
    <t>记-1164</t>
  </si>
  <si>
    <t>重点基建办报中山一院总体发展建设规划编制技术服务第3期款（F1640)</t>
  </si>
  <si>
    <t>记-1327</t>
  </si>
  <si>
    <t>重点基建办公室报9号楼建筑拆除工程监理服务费（捐赠）</t>
  </si>
  <si>
    <t>基建科报中山一院总平面方案设计（修建性详细规划）费（捐赠）</t>
  </si>
  <si>
    <t>记-2094</t>
  </si>
  <si>
    <t>基建科报临床研究大楼建筑安装工程第3期款（F3159）（捐赠）（累计第7期）</t>
  </si>
  <si>
    <t>记-1177</t>
  </si>
  <si>
    <t>基建科报临床研究大楼建筑安装工程第17期款（F3159）（捐赠）（累计第23期）</t>
  </si>
  <si>
    <t>重点基建办公室报恒大医疗中心项目可行性研究报告编制费用第1期款（F1666）</t>
  </si>
  <si>
    <t>2019-1-1507#</t>
  </si>
  <si>
    <t>重点基建办报恒大医疗中心项目社会稳定风险评估报告编制第2期款（F1668)</t>
  </si>
  <si>
    <t>重点基建办公室报临床研究大楼现状地形图测绘费（捐赠）</t>
  </si>
  <si>
    <t>基建科报中山一院总平面方案设计（修建性详细规划）第2笔款项（捐赠）</t>
  </si>
  <si>
    <t>基建科报临床研究大楼建筑安装工程第6期款（F3159）（捐赠）（累计第10期）</t>
  </si>
  <si>
    <t>记-0325</t>
  </si>
  <si>
    <t>基建科报临床研究大楼建筑安装工程第18期款（F3159）（捐赠）（累计第24期）</t>
  </si>
  <si>
    <t>重点基建办公室报恒大医疗中心项目节能评估报告编制费用第1期款（F1669）</t>
  </si>
  <si>
    <t>2019-1-1509#</t>
  </si>
  <si>
    <t>重点基建办报恒大医疗中心项目可行性研究报告编制第2期款（F1666)</t>
  </si>
  <si>
    <t>记-0347</t>
  </si>
  <si>
    <t>重点基建办公室报临床研究大楼工程设计费（F3159）（捐赠）</t>
  </si>
  <si>
    <t>记-2679</t>
  </si>
  <si>
    <t>总务科报临床研究大楼施工范围燃气管道改造工程第1期款（F3853）</t>
  </si>
  <si>
    <t>基建科报临床研究大楼建筑安装工程第4期款（F3159）（捐赠）（累计第8期）</t>
  </si>
  <si>
    <t>总务科报临床研究大楼施工范围燃气管道改造工程第2期款（F3853）</t>
  </si>
  <si>
    <t>重点基建办公室报恒大医疗中心项目社会稳定风险评估报告编制费用第1期款（F1668）</t>
  </si>
  <si>
    <t>2019-1-1510#</t>
  </si>
  <si>
    <t>记-1657</t>
  </si>
  <si>
    <t>重点基建办报10号楼、11号楼提前报废拆除专家论证会专家咨询费</t>
  </si>
  <si>
    <t>重点基建办报临床研究大楼建筑安装工程预付款（F3159）（捐赠）</t>
  </si>
  <si>
    <t>基建科报临床研究大楼迁移砍伐树木工程第1期款（F3883）</t>
  </si>
  <si>
    <t>基建科报临床研究大楼基坑周边房屋（补充范围）鉴定费第1期款（F4201）</t>
  </si>
  <si>
    <t>记-1496</t>
  </si>
  <si>
    <t>基建科报临床研究大楼项目第三方检测、监测服务项目第2期款（F3860）</t>
  </si>
  <si>
    <t>重点基建办公室报恒大医疗中心项目总体发展建设规划编制第2期款（F1640）</t>
  </si>
  <si>
    <t>2019-5-1206#</t>
  </si>
  <si>
    <t>记-1149</t>
  </si>
  <si>
    <t>重点基建办报恒大医疗中心项目节能评估报告编制第2期款（F1669)</t>
  </si>
  <si>
    <t>重点基建办报临床研究大楼BIM技术应用费预付款（F3159）（捐赠）</t>
  </si>
  <si>
    <t>记-1431</t>
  </si>
  <si>
    <t>重点基建办公室报临床研究大楼工程勘察费第1期款（F3159）（捐赠）</t>
  </si>
  <si>
    <t>基建科报临床研究大楼建筑安装工程第7期款（F3159）（捐赠）（累计第11期）</t>
  </si>
  <si>
    <t>总务科报迁改DN150水表工程款</t>
  </si>
  <si>
    <t>重点基建办公室报恒大医疗中心方案设计费（F1870）</t>
  </si>
  <si>
    <t>2019-6-2114#</t>
  </si>
  <si>
    <t>记-1152</t>
  </si>
  <si>
    <t>记-1505</t>
  </si>
  <si>
    <t>重点基建办公室报临床研究大楼项目监理服务费（捐赠）</t>
  </si>
  <si>
    <t>记-0443</t>
  </si>
  <si>
    <t>重点基建办公室报临床研究大楼工程第2笔设计费（F3159）（捐赠）</t>
  </si>
  <si>
    <t>基建科报临床研究大楼建筑安装工程第5期款（F3159）（捐赠）（累计第9期）</t>
  </si>
  <si>
    <t>记-2403</t>
  </si>
  <si>
    <t>基建科报临床研究大楼建筑安装工程第19期款（F3159）（捐赠）（累计第25期）</t>
  </si>
  <si>
    <t>重点基建办公室报土地测绘费用</t>
  </si>
  <si>
    <t>2019-6-694#</t>
  </si>
  <si>
    <t>记-1155</t>
  </si>
  <si>
    <t>重点基建办报恒大医疗中心项目可行性研究报告编制第3期款（F1666)</t>
  </si>
  <si>
    <t>记-1396</t>
  </si>
  <si>
    <t>重点基建办公室报临床研究大楼项目控制点测量费（捐赠）</t>
  </si>
  <si>
    <t>记-0532</t>
  </si>
  <si>
    <t>爱卫会报临床研究大楼迁移砍伐树木工程第2期款（F3883）</t>
  </si>
  <si>
    <t>基建科报临床研究大楼建筑安装工程第8期款（F3159）（捐赠）（累计第12期）</t>
  </si>
  <si>
    <t>基建科报临床研究大楼建筑安装工程第20期款（F3159）（捐赠）（累计第26期）</t>
  </si>
  <si>
    <t>重点基建办张于请款付恒大医疗中心征地相关工作修测地形图（调整建设用地规划条件）费用（9-1040#冲账）</t>
  </si>
  <si>
    <t>2020-8-1487#</t>
  </si>
  <si>
    <t>记-2394</t>
  </si>
  <si>
    <t>重点基建办报恒大医疗中心项目节能评估报告编制第3期款（F1669)</t>
  </si>
  <si>
    <t>基建科报临床研究大楼项目相关房地产评估服务费（捐赠）</t>
  </si>
  <si>
    <t>基建科报中山一院总平面方案设计（修建性详细规划）第3期款（F3483）（捐赠）</t>
  </si>
  <si>
    <t>记-2252</t>
  </si>
  <si>
    <t>基建科报临床研究大楼建筑安装工程第9期款（F3159）（捐赠）（累计第13期）</t>
  </si>
  <si>
    <t>基建科报临床研究大楼项目监理服务第3期款（F3182）</t>
  </si>
  <si>
    <t>重点基建办公室报医院总体发展建设规划视频制作服务费</t>
  </si>
  <si>
    <t>2020-9-2383#</t>
  </si>
  <si>
    <t>重点基建办报9号楼建筑拆除工程第1期款（F2886)</t>
  </si>
  <si>
    <t>重点基建办报临床研究大楼智能化系统工程全过程管理服务第1期款（F3320）（捐赠）</t>
  </si>
  <si>
    <t>记-5284</t>
  </si>
  <si>
    <t>基建科报临床研究大楼项目土壤氡浓度检测服务费</t>
  </si>
  <si>
    <t>记-2801</t>
  </si>
  <si>
    <t>基建科报临床研究大楼全过程造价编控服务项目第1期款（F3316）</t>
  </si>
  <si>
    <t>记-0166</t>
  </si>
  <si>
    <t>基建科报临床研究大楼建筑安装工程第22期款（F3159）（捐赠）（累计第28期）</t>
  </si>
  <si>
    <t>重点基建办公室报执信南路85号地块相关资产收购专项服务费（F2402）</t>
  </si>
  <si>
    <t>2020-11-495#</t>
  </si>
  <si>
    <t>记-1871</t>
  </si>
  <si>
    <t>重点基建办报9号楼建筑拆除工程第2期款（F2886)</t>
  </si>
  <si>
    <t>记-1632</t>
  </si>
  <si>
    <t>基建科报恒大医疗中心方案设计费第2期（捐赠）</t>
  </si>
  <si>
    <t>记-1210</t>
  </si>
  <si>
    <t>基建科报临床研究大楼建筑安装工程第10期款（F3159）（捐赠）（累计第14期）</t>
  </si>
  <si>
    <t>基建科报临床研究大楼项目第三方检测、监测服务项目第3期款（F3860）</t>
  </si>
  <si>
    <t>重点基建办公室报执信南路85号地块相关资产收购专项服务费第2期款（F2402）</t>
  </si>
  <si>
    <t>2020-12-3371#</t>
  </si>
  <si>
    <t>记-4031</t>
  </si>
  <si>
    <t>重点基建办报9号楼建筑拆除工程第3期款（F2886)</t>
  </si>
  <si>
    <t>记-2541</t>
  </si>
  <si>
    <t>基建科报临床研究大楼项目基坑周边房屋鉴定技术服务费（捐赠）</t>
  </si>
  <si>
    <t>爱卫会报临床研究大楼迁移砍伐树木工程结算款（F3883）</t>
  </si>
  <si>
    <t>基建科代领杰请款付临床研究大楼城市基础设施配套费</t>
  </si>
  <si>
    <t>重点基建办报中山大学北校园多功能体育馆旁校门改造项目款项（捐赠）</t>
  </si>
  <si>
    <t>记-0220</t>
  </si>
  <si>
    <t>审计办公室报临床研究大楼全过程造价咨询服务第1期款（F3221）</t>
  </si>
  <si>
    <t>记-2108</t>
  </si>
  <si>
    <t>基建科报临床研究大楼建筑安装工程第21期款（F3159）（捐赠）（累计第27期）</t>
  </si>
  <si>
    <t>记-0278</t>
  </si>
  <si>
    <t>基建科报临床研究大楼项目施工图审查服务费（捐赠）</t>
  </si>
  <si>
    <t>记-3054</t>
  </si>
  <si>
    <t>基建科报临床研究大楼建筑安装工程第12期款（F3159）（捐赠）（累计第16期）</t>
  </si>
  <si>
    <t>基建科报临床研究大楼建筑安装工程第23期款（F3159）（捐赠）（累计第29期）</t>
  </si>
  <si>
    <t>记-2978</t>
  </si>
  <si>
    <t>总务科报北校园光华路路灯升级改造工程款项（F3448)（捐赠）</t>
  </si>
  <si>
    <t>记-3055</t>
  </si>
  <si>
    <t>基建科报临床研究大楼建筑安装工程第11期款（F3159）（捐赠）（累计第15期）</t>
  </si>
  <si>
    <t>基建科报临床研究大楼建筑安装工程第24期款（F3159）（捐赠）（累计第30期）</t>
  </si>
  <si>
    <t>重点基建办公室报临床研究大楼工程第3笔设计费（F3159）（捐赠）（累计第17期款）</t>
  </si>
  <si>
    <t>记-3632</t>
  </si>
  <si>
    <t>基建科报临床研究大楼建筑安装工程第25期款（F3159）（捐赠）（累计第31期）</t>
  </si>
  <si>
    <t>记-3058</t>
  </si>
  <si>
    <t>重点基建办公室报临床研究大楼工程第4笔设计费（F3159）（捐赠）（累计第18期款）</t>
  </si>
  <si>
    <t>记-6102</t>
  </si>
  <si>
    <t>基建科报临床研究大楼建筑安装工程第20期款（F3159）（捐赠）（累计第26期）-2025-4-2067#</t>
  </si>
  <si>
    <t>记-1494</t>
  </si>
  <si>
    <t>基建科报临床研究大楼建设工程环境影响评价咨询服务项目第1期款（F4051）</t>
  </si>
  <si>
    <t>基建科报临床研究大楼项目监理服务第3期款（F3182）-2025-5-1175#</t>
  </si>
  <si>
    <t>记-0847</t>
  </si>
  <si>
    <t>基建科报临床研究大楼建筑安装工程第13期款（F3159）（捐赠）（累计第19期）</t>
  </si>
  <si>
    <t>基建科报临床研究大楼建筑安装工程第22期款（F3159）（捐赠）（累计第28期）-2025-6-166#</t>
  </si>
  <si>
    <t>记-0142</t>
  </si>
  <si>
    <t>基建科报临床研究大楼建筑安装工程第14期款（F3159）（捐赠）（累计第20期）</t>
  </si>
  <si>
    <t>基建科报临床研究大楼项目第三方检测、监测服务项目第3期款（F3860）-2025-6-1164#</t>
  </si>
  <si>
    <t>记-0996</t>
  </si>
  <si>
    <t>基建科报临床研究大楼建筑安装工程第15期款（F3159）（捐赠）（累计第21期）</t>
  </si>
  <si>
    <t>基建科代领杰请款付临床研究大楼城市基础设施配套费-2025-7-571#</t>
  </si>
  <si>
    <t>记-1423</t>
  </si>
  <si>
    <t>基建科报临床研究大楼建筑安装工程第16期款（F3159）（捐赠）（累计第22期）</t>
  </si>
  <si>
    <t>基建科报临床研究大楼建筑安装工程第21期款（F3159）（捐赠）（累计第27期）-2025-7-2108#</t>
  </si>
  <si>
    <t>记-1643</t>
  </si>
  <si>
    <t>基建科报临床研究大楼项目监理服务第2期款（F3182）</t>
  </si>
  <si>
    <t>基建科报临床研究大楼建筑安装工程第23期款（F3159）（捐赠）（累计第29期）-2025-8-272#</t>
  </si>
  <si>
    <t>记-3959</t>
  </si>
  <si>
    <t>基建科报临床研究大楼建设工程环境影响评价咨询服务项目第2期款（F4051）</t>
  </si>
  <si>
    <t>基建科报临床研究大楼建筑安装工程第24期款（F3159）（捐赠）（累计第30期）-2025-9-1586#</t>
  </si>
  <si>
    <t>记-4613</t>
  </si>
  <si>
    <t>基建科报临床研究大楼项目第三方检测、监测服务项目第1期款（F3860）</t>
  </si>
  <si>
    <t>基建科报临床研究大楼建筑安装工程第25期款（F3159）（捐赠）（累计第31期）-2025-9-3632#</t>
  </si>
  <si>
    <t>中山大学附属第一医院“汇领移植专项经费（天河百淘）”
执行情况报告</t>
  </si>
  <si>
    <t>汇领移植专项经费（天河百淘）</t>
  </si>
  <si>
    <t>广州市天河百淘文化娱乐广场</t>
  </si>
  <si>
    <t>2021年“汇领移植专项经费（天河百淘）”捐赠执行情况附录</t>
  </si>
  <si>
    <t>2022年1-12月“汇领移植专项经费（天河百淘）”捐赠执行情况附录</t>
  </si>
  <si>
    <t>2023年1-12月“汇领移植专项经费（天河百淘）”捐赠执行情况附录</t>
  </si>
  <si>
    <t>2024年1-12月“汇领移植专项经费（天河百淘）”捐赠执行情况附录</t>
  </si>
  <si>
    <t>2025年1-12月“汇领移植专项经费（天河百淘）”捐赠执行情况附录</t>
  </si>
  <si>
    <t>记-1393</t>
  </si>
  <si>
    <t>器官移植科报实验检测费（捐赠）</t>
  </si>
  <si>
    <t>器官移植科一区报科研业务费（捐赠）</t>
  </si>
  <si>
    <t>肾移植专科报科研业务费（捐赠）</t>
  </si>
  <si>
    <t>记-1293</t>
  </si>
  <si>
    <t>肾移植专科报销科研文献检索费（捐赠）</t>
  </si>
  <si>
    <t>记-0086</t>
  </si>
  <si>
    <t>肾移植专科报实验材料费</t>
  </si>
  <si>
    <t>记-2055</t>
  </si>
  <si>
    <t>器官移植科报实验材料费（捐赠）</t>
  </si>
  <si>
    <t>记-0099</t>
  </si>
  <si>
    <t>肾移植专科报销测序费（捐赠）</t>
  </si>
  <si>
    <t>记-0629</t>
  </si>
  <si>
    <t>器官移植科报检测费（捐赠）</t>
  </si>
  <si>
    <t>器官移植科报科研业务费（捐赠）</t>
  </si>
  <si>
    <t>记-1346</t>
  </si>
  <si>
    <t>肾移植专科报实验检测费</t>
  </si>
  <si>
    <t>记-1172</t>
  </si>
  <si>
    <t>器官移植一区报检测服务费（捐赠）</t>
  </si>
  <si>
    <t>记-1353</t>
  </si>
  <si>
    <t>肾移植专科报销实验小鼠费（捐赠）</t>
  </si>
  <si>
    <t>记-2299</t>
  </si>
  <si>
    <t>肾移植专科报实验材料费（捐赠）</t>
  </si>
  <si>
    <t>记-1247</t>
  </si>
  <si>
    <t>器官移植科报检测服务费（捐赠）</t>
  </si>
  <si>
    <t>记-1985</t>
  </si>
  <si>
    <t>肾移植专科报销实验耗材购买费（捐赠）</t>
  </si>
  <si>
    <t>器官移植一区报销实验检测费（捐赠）</t>
  </si>
  <si>
    <t>肾移植专科报销SCI论文版面费（捐赠经费）</t>
  </si>
  <si>
    <t>记-1631</t>
  </si>
  <si>
    <t>记-2030</t>
  </si>
  <si>
    <t>肾移植专科报销动物饲养费（捐赠）</t>
  </si>
  <si>
    <t>记-1146</t>
  </si>
  <si>
    <t>器官移植一区报销检测费（捐赠）</t>
  </si>
  <si>
    <t>记-2020</t>
  </si>
  <si>
    <t>器官移植科报精准医学研究院仪器共享平台检测费（捐赠）</t>
  </si>
  <si>
    <t>记-2046</t>
  </si>
  <si>
    <t>肾移植专科报销实验测序费（捐赠）</t>
  </si>
  <si>
    <t>记-0760</t>
  </si>
  <si>
    <t>记-3014</t>
  </si>
  <si>
    <t>记-2919</t>
  </si>
  <si>
    <t>肾移植专科报技术服务费</t>
  </si>
  <si>
    <t>记-3018</t>
  </si>
  <si>
    <t>肾移植专科报销科研业务费（捐赠经费）</t>
  </si>
  <si>
    <t>记-2921</t>
  </si>
  <si>
    <t>记-1844</t>
  </si>
  <si>
    <t>记-1686</t>
  </si>
  <si>
    <t>记-3021</t>
  </si>
  <si>
    <t>记-0643</t>
  </si>
  <si>
    <t>肾移植专科报销动物饲养实验费（捐赠）</t>
  </si>
  <si>
    <t>记-0771</t>
  </si>
  <si>
    <t>器官移植一区报科研业务费（捐赠）</t>
  </si>
  <si>
    <t>记-3232</t>
  </si>
  <si>
    <t>记-2963</t>
  </si>
  <si>
    <t>记-0918</t>
  </si>
  <si>
    <t>记-2683</t>
  </si>
  <si>
    <t>肾移植专科报实验技术服务费</t>
  </si>
  <si>
    <t>肾移植专科报精准医学研究院仪器共享平台检测费（捐赠）</t>
  </si>
  <si>
    <t>记-2684</t>
  </si>
  <si>
    <t>肾移植专科报销版面费</t>
  </si>
  <si>
    <t>记-1594</t>
  </si>
  <si>
    <t>肾移植专科报版面费（捐赠）</t>
  </si>
  <si>
    <t>记-0945</t>
  </si>
  <si>
    <t>记-1969</t>
  </si>
  <si>
    <t>记-3233</t>
  </si>
  <si>
    <t>记-5013</t>
  </si>
  <si>
    <t>肾移植专科报实验测序费（捐赠）</t>
  </si>
  <si>
    <t>记-2015</t>
  </si>
  <si>
    <t>器官移植科报精准医学研究院仪器共享费用（捐赠）</t>
  </si>
  <si>
    <t>记-5014</t>
  </si>
  <si>
    <t>器官移植科报销检测费（捐赠）</t>
  </si>
  <si>
    <t>记-2399</t>
  </si>
  <si>
    <t>医工部报器官移植科办公室购视频会议系统（捐赠）</t>
  </si>
  <si>
    <t>记-5271</t>
  </si>
  <si>
    <t>记-1298</t>
  </si>
  <si>
    <t>记-2949</t>
  </si>
  <si>
    <t>器官移植科报销技术服务费（捐赠）</t>
  </si>
  <si>
    <t>记-0476</t>
  </si>
  <si>
    <t>器官移植科报销实验材料费（捐赠）</t>
  </si>
  <si>
    <t>肾移植专科报销投稿费、版面费（捐赠）</t>
  </si>
  <si>
    <t>26</t>
  </si>
  <si>
    <t>记-3297</t>
  </si>
  <si>
    <t>肾移植专科报销材料费（捐赠）</t>
  </si>
  <si>
    <t>记-0496</t>
  </si>
  <si>
    <t>记-2318</t>
  </si>
  <si>
    <t>记-0289</t>
  </si>
  <si>
    <t>记-0655</t>
  </si>
  <si>
    <t>记-0091</t>
  </si>
  <si>
    <t>记-0780</t>
  </si>
  <si>
    <t>记-1167</t>
  </si>
  <si>
    <t>记-1263</t>
  </si>
  <si>
    <t>记-0522</t>
  </si>
  <si>
    <t>记-1068</t>
  </si>
  <si>
    <t>记-1336</t>
  </si>
  <si>
    <t>记-0277</t>
  </si>
  <si>
    <t>记-3009</t>
  </si>
  <si>
    <t>记-0501</t>
  </si>
  <si>
    <t>记-0667</t>
  </si>
  <si>
    <t>记-1243</t>
  </si>
  <si>
    <t>记-1596</t>
  </si>
  <si>
    <t>记-2137</t>
  </si>
  <si>
    <t>记-2515</t>
  </si>
  <si>
    <t>记-3193</t>
  </si>
  <si>
    <t>记-3726</t>
  </si>
  <si>
    <t>记-4104</t>
  </si>
  <si>
    <t>科目名称</t>
  </si>
  <si>
    <t>对方科目</t>
  </si>
  <si>
    <t>贷方</t>
  </si>
  <si>
    <t>方向</t>
  </si>
  <si>
    <t>余额</t>
  </si>
  <si>
    <t>72010222\事业支出\商品和服务支出\委托业务费</t>
  </si>
  <si>
    <t>“汇领移植”专项经费（天河百淘）</t>
  </si>
  <si>
    <t>资金结存/银行存款</t>
  </si>
  <si>
    <t>借</t>
  </si>
  <si>
    <t>本月合计</t>
  </si>
  <si>
    <t>7201021701\事业支出\商品和服务支出\专用材料费\卫生材料费</t>
  </si>
  <si>
    <t>库存物品/资金结存/银行存款</t>
  </si>
  <si>
    <t>72010228\事业支出\商品和服务支出\其他商品和服务支出</t>
  </si>
  <si>
    <t>中山大学附属第一医院“广州市时代地产公益基金会-时代学者公益计划”
执行情况报告</t>
  </si>
  <si>
    <t>广州市时代地产公益基金会-时代学者公益计划</t>
  </si>
  <si>
    <t>医教研奖励性绩效累计发放</t>
  </si>
  <si>
    <t>孙中山基金会（广东省时代地产公益基金会）</t>
  </si>
  <si>
    <t>曹义海特聘费用</t>
  </si>
  <si>
    <t>于君、沈祖尧特聘费用</t>
  </si>
  <si>
    <t>于君、沈祖尧、曹义海特聘费用</t>
  </si>
  <si>
    <t>于君、曹义海特聘费用</t>
  </si>
  <si>
    <t>医教研业绩突出人员奖励、于君特聘费用</t>
  </si>
  <si>
    <t>“时代学者公益计划”2021年执行情况附录</t>
  </si>
  <si>
    <t>“时代学者公益计划”2022年执行情况附录</t>
  </si>
  <si>
    <t>“时代学者公益计划”2023年执行情况附录</t>
  </si>
  <si>
    <t>“时代学者公益计划”2024年执行情况附录</t>
  </si>
  <si>
    <t>“时代学者公益计划”2025年执行情况附录</t>
  </si>
  <si>
    <t>“时代学者”项目资助沈祖尧特聘费用（2021年1-2月）</t>
  </si>
  <si>
    <t>“时代学者”项目资助于君特聘费用（2022年1月）</t>
  </si>
  <si>
    <t>“时代学者”项目资助于君出国进修2023-1</t>
  </si>
  <si>
    <t>“时代学者”项目资助于君出国进修2024-1</t>
  </si>
  <si>
    <t>调账：调整01月医教研业绩突出人员奖励</t>
  </si>
  <si>
    <t>“时代学者”项目资助于君特聘费用（2021年1-2月）</t>
  </si>
  <si>
    <t>“时代学者”项目资助曹义海特聘费用（2022年1月）</t>
  </si>
  <si>
    <t>“时代学者”项目资助曹义海出国进修2023-1</t>
  </si>
  <si>
    <t>“时代学者”项目资助于君出国进修2024-2</t>
  </si>
  <si>
    <t>“时代学者”项目资助于君出国进修2025-1</t>
  </si>
  <si>
    <t>“时代学者”项目资助曹义海特聘费用（2021年1-2月）</t>
  </si>
  <si>
    <t>“时代学者”项目资助于君特聘费用（2022年2月）</t>
  </si>
  <si>
    <t>“时代学者”项目资助于君出国进修2023-2</t>
  </si>
  <si>
    <t>“时代学者”项目资助于君出国进修2024-3</t>
  </si>
  <si>
    <t>“时代学者”项目资助于君出国进修2025-2</t>
  </si>
  <si>
    <t>“时代学者”项目资助沈祖尧特聘费用（2021年3月）</t>
  </si>
  <si>
    <t>“时代学者”项目资助曹义海特聘费用（2022年2月）</t>
  </si>
  <si>
    <t>“时代学者”项目资助曹义海出国进修2023-2</t>
  </si>
  <si>
    <t>“时代学者”项目资助于君出国进修2024-4</t>
  </si>
  <si>
    <t>“时代学者”项目资助于君出国进修2025-3</t>
  </si>
  <si>
    <t>“时代学者”项目资助于君特聘费用（2021年3月）</t>
  </si>
  <si>
    <t>“时代学者”项目资助于君特聘费用（2022年3月）</t>
  </si>
  <si>
    <t>“时代学者”项目资助于君出国进修2023-3</t>
  </si>
  <si>
    <t>“时代学者”项目资助于君出国进修2024-5</t>
  </si>
  <si>
    <t>“时代学者”项目资助于君出国进修2025-4</t>
  </si>
  <si>
    <t>“时代学者”项目资助曹义海特聘费用（2021年3月）</t>
  </si>
  <si>
    <t>“时代学者”项目资助曹义海特聘费用（2022年3月）</t>
  </si>
  <si>
    <t>“时代学者”项目资助曹义海出国进修2023-3</t>
  </si>
  <si>
    <t>“时代学者”项目资助于君出国进修2024-6</t>
  </si>
  <si>
    <t>“时代学者”项目资助于君出国进修2025-5</t>
  </si>
  <si>
    <t>记-1376</t>
  </si>
  <si>
    <t>“时代学者”项目资助沈祖尧特聘费用（2021年4月）</t>
  </si>
  <si>
    <t>“时代学者”项目资助于君特聘费用（2022年4月）</t>
  </si>
  <si>
    <t>“时代学者”项目资助于君出国进修2023-4</t>
  </si>
  <si>
    <t>“时代学者”项目资助于君出国进修2024-7</t>
  </si>
  <si>
    <t>“时代学者”项目资助于君出国进修2025-6</t>
  </si>
  <si>
    <t>“时代学者”项目资助于君特聘费用（2021年4月）</t>
  </si>
  <si>
    <t>“时代学者”项目资助曹义海特聘费用（2022年4月）</t>
  </si>
  <si>
    <t>“时代学者”项目资助曹义海出国进修2023-4</t>
  </si>
  <si>
    <t>“时代学者”项目资助于君出国进修2024-8</t>
  </si>
  <si>
    <t>“时代学者”项目资助于君出国进修2025-7</t>
  </si>
  <si>
    <t>“时代学者”项目资助曹义海特聘费用（2021年4月）</t>
  </si>
  <si>
    <t>“时代学者”项目资助于君特聘费用（2022年5月）</t>
  </si>
  <si>
    <t>“时代学者”项目资助于君出国进修2023-5</t>
  </si>
  <si>
    <t>“时代学者”项目资助于君出国进修2024-9</t>
  </si>
  <si>
    <t>“时代学者”项目资助于君出国进修2025-8</t>
  </si>
  <si>
    <t>“时代学者”项目资助沈祖尧特聘费用（2021年5月）</t>
  </si>
  <si>
    <t>“时代学者”项目资助曹义海特聘费用（2022年5月）</t>
  </si>
  <si>
    <t>“时代学者”项目资助曹义海出国进修2023-5</t>
  </si>
  <si>
    <t>“时代学者”项目资助于君出国进修2024-10</t>
  </si>
  <si>
    <t>“时代学者”项目资助于君出国进修2025-9</t>
  </si>
  <si>
    <t>“时代学者”项目资助于君特聘费用（2021年5月）</t>
  </si>
  <si>
    <t>“时代学者”项目资助于君出国进修2022-06</t>
  </si>
  <si>
    <t>“时代学者”项目资助于君出国进修2023-6</t>
  </si>
  <si>
    <t>“时代学者”项目资助于君出国进修2024-11</t>
  </si>
  <si>
    <t>31</t>
  </si>
  <si>
    <t>“时代学者”项目资助于君出国进修2025-10</t>
  </si>
  <si>
    <t>“时代学者”项目资助曹义海特聘费用（2021年5月）</t>
  </si>
  <si>
    <t>“时代学者”项目资助曹义海特聘费用（2022年6月）</t>
  </si>
  <si>
    <t>“时代学者”项目资助曹义海出国进修2023-6</t>
  </si>
  <si>
    <t>“时代学者”项目资助于君出国进修2024-12</t>
  </si>
  <si>
    <t>“时代学者”项目资助于君出国进修2025-11</t>
  </si>
  <si>
    <t>记-1792</t>
  </si>
  <si>
    <t>“时代学者”项目资助沈祖尧特聘费用（2021年6月）</t>
  </si>
  <si>
    <t>“时代学者”项目资助曹义海出国进修2022-07</t>
  </si>
  <si>
    <t>“时代学者”项目资助于君出国进修2023-7</t>
  </si>
  <si>
    <t>“时代学者”项目资助于君出国进修2025-12</t>
  </si>
  <si>
    <t>“时代学者”项目资助于君特聘费用（2021年6月）</t>
  </si>
  <si>
    <t>“时代学者”项目资助于君出国进修2022-07</t>
  </si>
  <si>
    <t>“时代学者”项目资助曹义海出国进修2023-7</t>
  </si>
  <si>
    <t>“时代学者”项目资助曹义海特聘费用（2021年6月）</t>
  </si>
  <si>
    <t>“时代学者”项目资助曹义海出国进修2022-08</t>
  </si>
  <si>
    <t>“时代学者”项目资助于君出国进修2023-8</t>
  </si>
  <si>
    <t>“时代学者”项目资助于君特聘费用（2021年7月）</t>
  </si>
  <si>
    <t>“时代学者”项目资助于君出国进修2022-08</t>
  </si>
  <si>
    <t>“时代学者”项目资助曹义海出国进修2023-8</t>
  </si>
  <si>
    <t>“时代学者”项目资助曹义海特聘费用（2021年7月）</t>
  </si>
  <si>
    <t>“时代学者”项目资助于君出国进修2022-09</t>
  </si>
  <si>
    <t>“时代学者”项目资助于君出国进修2023-9</t>
  </si>
  <si>
    <t>“时代学者”项目资助于君特聘费用（2021年8月）</t>
  </si>
  <si>
    <t>“时代学者”项目资助曹义海出国进修2022-09</t>
  </si>
  <si>
    <t>“时代学者”项目资助于君出国进修2023-10</t>
  </si>
  <si>
    <t>“时代学者”项目资助曹义海特聘费用（2021年8月）</t>
  </si>
  <si>
    <t>“时代学者”项目资助于君出国进修2022-10</t>
  </si>
  <si>
    <t>“时代学者”项目资助于君出国进修2023-11</t>
  </si>
  <si>
    <t>“时代学者”项目资助于君特聘费用（2021年9月）</t>
  </si>
  <si>
    <t>“时代学者”项目资助曹义海出国进修2022-10</t>
  </si>
  <si>
    <t>“时代学者”项目资助于君出国进修2023-12</t>
  </si>
  <si>
    <t>“时代学者”项目资助曹义海特聘费用（2021年9月）</t>
  </si>
  <si>
    <t>“时代学者”项目资助于君出国进修2022-11</t>
  </si>
  <si>
    <t>“时代学者”项目资助于君特聘费用（2021年10月）</t>
  </si>
  <si>
    <t>“时代学者”项目资助曹义海出国进修2022-11</t>
  </si>
  <si>
    <t>“时代学者”项目资助曹义海特聘费用（2021年10月）</t>
  </si>
  <si>
    <t>“时代学者”项目资助于君出国进修2022-12</t>
  </si>
  <si>
    <t>“时代学者”项目资助于君特聘费用（2021年11月）</t>
  </si>
  <si>
    <t>“时代学者”项目资助曹义海出国进修2022-12</t>
  </si>
  <si>
    <t>“时代学者”项目资助曹义海特聘费用（2021年11月）</t>
  </si>
  <si>
    <t>“时代学者”项目资助于君特聘费用（2021年12月）</t>
  </si>
  <si>
    <t>“时代学者”项目资助曹义海特聘费用（2021年12月）</t>
  </si>
  <si>
    <t>中山大学附属第一医院“妇科专科学科建设与人才培养（广东省长江公益基金会）”
执行情况报告</t>
  </si>
  <si>
    <t>妇科专科学科建设与人才培养（广东省长江公益基金会）</t>
  </si>
  <si>
    <t>广东省长江公益基金</t>
  </si>
  <si>
    <t>妇科报销何勉广州培训费（捐赠）</t>
  </si>
  <si>
    <t>妇科报郭朋、谭灏培训费</t>
  </si>
  <si>
    <t>中山大学附属第一医院“新世界地产捐中山一院高水平医院建设项目”
执行情况报告</t>
  </si>
  <si>
    <t>新世界地产捐中山一院高水平医院建设项目</t>
  </si>
  <si>
    <t>布莱根和妇女医院专科建设合作费用</t>
  </si>
  <si>
    <t>中山大学附属第一医院“彩虹桥项目”
执行情况报告</t>
  </si>
  <si>
    <t>彩虹桥项目</t>
  </si>
  <si>
    <t>陈守义（谢晓燕）</t>
  </si>
  <si>
    <t>中山大学附属第一医院“许智宏捐博济儿童肾病救助专项经费”
执行情况报告</t>
  </si>
  <si>
    <t>许智宏捐博济儿童肾病救助专项经费</t>
  </si>
  <si>
    <t>中山大学附属第一医院“李伦资助承毓资助专项经费”
执行情况报告</t>
  </si>
  <si>
    <t>李伦资助承毓资助专项经费</t>
  </si>
  <si>
    <t>中山大学附属第一医院“不凡之星（炳胜）-眼科”
执行情况报告</t>
  </si>
  <si>
    <t>不凡之星（炳胜）</t>
  </si>
  <si>
    <t>检测费</t>
  </si>
  <si>
    <t>设备款</t>
  </si>
  <si>
    <t>书籍费用</t>
  </si>
  <si>
    <t>培训费</t>
  </si>
  <si>
    <t>论文版面费</t>
  </si>
  <si>
    <t>精准医学研究院仪器共享费用</t>
  </si>
  <si>
    <t>专利申请费</t>
  </si>
  <si>
    <t>霍丽君深圳学术交流费</t>
  </si>
  <si>
    <t>眼镜验光员培训费</t>
  </si>
  <si>
    <t>王熠平、李舒婷北京学术交流费</t>
  </si>
  <si>
    <t>广东省基层医药学会眼科专业委员会会费</t>
  </si>
  <si>
    <t>微量进样针头购买费用</t>
  </si>
  <si>
    <t>会议资料采购费用</t>
  </si>
  <si>
    <t>陈雪梅海口学术交流费</t>
  </si>
  <si>
    <t>万鹏霞、孙琰哈尔滨学术交流费</t>
  </si>
  <si>
    <t>眼科报万鹏霞、余芬芬、王聪、孙琰西雅图学术交流费</t>
  </si>
  <si>
    <t>眼科报霍丽君培训费</t>
  </si>
  <si>
    <t>中山大学附属第一医院“不凡之星（炳胜）-耳科”
执行情况报告</t>
  </si>
  <si>
    <t>资助耳鼻咽喉科陈铠钿出国进修</t>
  </si>
  <si>
    <t>设备费</t>
  </si>
  <si>
    <t>“不凡之星（炳胜）”项目2020年执行情况附录</t>
  </si>
  <si>
    <t>“不凡之星（炳胜）”项目2021年执行情况附录</t>
  </si>
  <si>
    <t>“不凡之星（炳胜）”项目2022年1-9执行情况附录</t>
  </si>
  <si>
    <t>“不凡之星”项目资助陈铠钿出国进修（2020年1月）</t>
  </si>
  <si>
    <t>记-2617</t>
  </si>
  <si>
    <t>医工部报耳鼻咽喉科购纳升注射泵及控制器（捐赠）</t>
  </si>
  <si>
    <t>耳鼻咽喉一区报硬盘购买费用（捐赠）</t>
  </si>
  <si>
    <t>“不凡之星”项目资助陈铠钿出国进修（2020年2月）</t>
  </si>
  <si>
    <t>记-2626</t>
  </si>
  <si>
    <t>医工部报耳鼻咽喉科购电极拉制仪（捐赠）</t>
  </si>
  <si>
    <t>记-3414</t>
  </si>
  <si>
    <t>医工部报耳鼻咽喉科实验室购单道可调量程移液器（捐赠）</t>
  </si>
  <si>
    <t>“不凡之星”项目资助陈垲钿出国进修（2020年3月）</t>
  </si>
  <si>
    <t>记-2627</t>
  </si>
  <si>
    <t>医工部报耳鼻咽喉科购显微注射仪支撑器（捐赠）</t>
  </si>
  <si>
    <t>记-3539</t>
  </si>
  <si>
    <t>医工部报耳鼻咽喉科实验室购实验动物噪声设备（捐赠）</t>
  </si>
  <si>
    <t>“不凡之星”项目资助陈垲钿出国进修（2020年4月）</t>
  </si>
  <si>
    <t>记-4098</t>
  </si>
  <si>
    <t>医工部报耳科购台式计算机（捐赠）</t>
  </si>
  <si>
    <t>记-3174</t>
  </si>
  <si>
    <t>医工部报耳鼻咽喉科实验室购超低温冰箱（捐赠）</t>
  </si>
  <si>
    <t>“不凡之星”项目资助陈垲钿出国进修（2020年5月）</t>
  </si>
  <si>
    <t>记-4099</t>
  </si>
  <si>
    <t>记-1745</t>
  </si>
  <si>
    <t>医工部报耳鼻咽喉科实验室购跨上皮电阻测量仪（捐赠）</t>
  </si>
  <si>
    <t>“不凡之星”项目资助陈垲钿出国进修（2020年6月）</t>
  </si>
  <si>
    <t>记-4100</t>
  </si>
  <si>
    <t>医工部报耳专科购显微成像系统设备费（捐赠）</t>
  </si>
  <si>
    <t>医工部报耳鼻咽喉科实验室购冰箱（捐赠）</t>
  </si>
  <si>
    <t>记-0154</t>
  </si>
  <si>
    <t>医工部报耳鼻咽喉科实验室购液氮罐（捐赠）</t>
  </si>
  <si>
    <t>医工部报耳鼻咽喉科实验室购手动移液器（捐赠）</t>
  </si>
  <si>
    <t>记-3395</t>
  </si>
  <si>
    <t>医工部报耳鼻咽喉科实验室购细胞培养箱（捐赠）</t>
  </si>
  <si>
    <t>记-3427</t>
  </si>
  <si>
    <t>医工部报耳鼻咽喉科购磁性扬声器（捐赠）</t>
  </si>
  <si>
    <t>中山大学附属第一医院“不凡之星（炳胜）-其他学科及进修”
执行情况报告</t>
  </si>
  <si>
    <t>中山大学附属第一医院“大湾区精准医学大科学平台领军人才引育项目”
执行情况报告</t>
  </si>
  <si>
    <t>布莱根、妇女医院、丹娜法伯癌症研究院三方肿瘤合作费用</t>
  </si>
  <si>
    <t>布莱根、妇女医院、丹娜法伯癌症研究院远程医疗合作费用</t>
  </si>
  <si>
    <t>2022年04月</t>
  </si>
  <si>
    <t>布莱根和妇女医院、丹娜法伯癌症研究院三方肿瘤合作费用</t>
  </si>
  <si>
    <t>2022年05月</t>
  </si>
  <si>
    <t>布莱根和妇女医院、丹娜法伯癌症研究院肿瘤远程医疗合作费用</t>
  </si>
  <si>
    <t>中山大学附属第一医院“李丽卿公益基金-中山一院呼吸与危重症医学科学科建设和人才培养”
执行情况报告</t>
  </si>
  <si>
    <t>李丽卿公益基金-中山一院呼吸与危重症医学科学科建设和人才培养</t>
  </si>
  <si>
    <t>2021年-2022年</t>
  </si>
  <si>
    <t>黄鑫炎、杜宏春出国资助经费</t>
  </si>
  <si>
    <t>汤昆出国资助经费</t>
  </si>
  <si>
    <t>中山大学附属第一医院“珠海中地房地产开发有限公司（中地君豪建筑工程有限公司）-学科建设”
执行情况报告</t>
  </si>
  <si>
    <t>珠海中地房地产开发有限公司（中地君豪建筑工程有限公司）-学科建设</t>
  </si>
  <si>
    <t>珠海中地房地产开发有限公司（中地君豪建筑工程有限公司）</t>
  </si>
  <si>
    <t>医用听诊器</t>
  </si>
  <si>
    <t>中山大学附属第一医院“不凡之星（炳胜）（二）”
执行情况报告</t>
  </si>
  <si>
    <t>不凡之星（炳胜）（二）</t>
  </si>
  <si>
    <t>中山一院-阿联酋海湾医科大学关于“联合培养医学教育硕士课程培训”合作项目学费</t>
  </si>
  <si>
    <t>中山大学附属第一医院“陈思嫦捐博济儿童肾病救助专项经费”
执行情况报告</t>
  </si>
  <si>
    <t>陈思嫦捐博济儿童肾病救助专项经费</t>
  </si>
  <si>
    <t>中山大学附属第一医院“广东省慈善总会捐赠-资助中山一院10个癌症项目的研究项目”
执行情况报告</t>
  </si>
  <si>
    <t>广东省慈善总会捐赠-资助中山一院10个癌症项目的研究项目</t>
  </si>
  <si>
    <t>2023年1-12月</t>
  </si>
  <si>
    <t>2024年1-12月</t>
  </si>
  <si>
    <t>2021年“广东省慈善总会捐赠-资助中山一院10个癌症项目的研究项目”执行情况附录</t>
  </si>
  <si>
    <t>2022年“广东省慈善总会捐赠-资助中山一院10个癌症项目的研究项目”执行情况附录</t>
  </si>
  <si>
    <t>2023年“广东省慈善总会捐赠-资助中山一院10个癌症项目的研究项目”执行情况附录</t>
  </si>
  <si>
    <t>省慈善总会-MLIP在黑色素瘤中的功能及临床应用</t>
  </si>
  <si>
    <t>转化医学研究中心报试剂耗材费（捐赠）</t>
  </si>
  <si>
    <t>省慈善总会-基于抗体靶向修饰多功能纳米载体技术的肝癌细胞的“诊断-治疗一体化”研究</t>
  </si>
  <si>
    <t>记-0006</t>
  </si>
  <si>
    <t>特诊报科研业务费（捐赠）</t>
  </si>
  <si>
    <t>省慈善总会-肝癌肝内转移灶的肿瘤异质性和克隆进化研究</t>
  </si>
  <si>
    <t>肿瘤科姜肖玉请款付动物实验费（捐赠）</t>
  </si>
  <si>
    <t>省慈善总会-ThermoReleaseCTC捕获及释放系统的优化</t>
  </si>
  <si>
    <t>分子诊断与基因检测中心报销试剂、耗材及测序费用（捐赠）</t>
  </si>
  <si>
    <t>转化医学研究中心报销实验材料费（捐赠）</t>
  </si>
  <si>
    <t>记-0190</t>
  </si>
  <si>
    <t>特需医疗中心门诊报销检测费（捐赠）</t>
  </si>
  <si>
    <t>省慈善总会-利用单细胞测序技术探讨头颈部鳞癌的细胞异质性和耐药机制</t>
  </si>
  <si>
    <t>转化医学研究中心报科研业务费（捐赠）</t>
  </si>
  <si>
    <t>省慈善总会-基于MRI影像组学及脑脊液单细胞测序技术在儿童急性淋巴细胞白血病髓外中枢审计系统复发诊断及疗效评估</t>
  </si>
  <si>
    <t>记-0535</t>
  </si>
  <si>
    <t>儿科一科报检测服务费（捐赠）</t>
  </si>
  <si>
    <t>记-0238</t>
  </si>
  <si>
    <t>转化医学中心报销动物试验费(捐赠）</t>
  </si>
  <si>
    <t>省慈善总会-mRNA修饰癌症信号通路在肿瘤靶向治疗中的作用</t>
  </si>
  <si>
    <t>转化医学中心报实验材料费（捐赠）</t>
  </si>
  <si>
    <t>记-0750</t>
  </si>
  <si>
    <t>转化医学研究中心办公室报销实验材料费（捐赠）</t>
  </si>
  <si>
    <t>记-0290</t>
  </si>
  <si>
    <t>分子诊断中心报科研业务费（捐赠）</t>
  </si>
  <si>
    <t>肿瘤科报销实验材料费（捐赠）</t>
  </si>
  <si>
    <t>记-0852</t>
  </si>
  <si>
    <t>儿科一科报销检测服务费（捐赠）</t>
  </si>
  <si>
    <t>省慈善总会-长链非编码RNA LINC01121调控胃癌肿瘤干细胞性、影响胃癌复发转移与化疗药物敏感性的分子机制</t>
  </si>
  <si>
    <t>记-2995</t>
  </si>
  <si>
    <t>肿瘤科报实验材料费（捐赠）</t>
  </si>
  <si>
    <t>记-0974</t>
  </si>
  <si>
    <t>转化医学研究中心报销试剂耗材费（捐赠）</t>
  </si>
  <si>
    <t>记-0749</t>
  </si>
  <si>
    <t>省慈善总会-射频消融联合新生抗原的特异性T细胞疗法治疗原发性肝癌：Ⅱ期临床研究</t>
  </si>
  <si>
    <t>肝胆胰外科中心报销动物试验费(捐赠）</t>
  </si>
  <si>
    <t>肿瘤科许丽霞请款付动物实验费用（捐赠）</t>
  </si>
  <si>
    <t>记-1921</t>
  </si>
  <si>
    <t>记-1552</t>
  </si>
  <si>
    <t>儿科一科报销检测费（捐赠）</t>
  </si>
  <si>
    <t>记-1601</t>
  </si>
  <si>
    <t>记-1923</t>
  </si>
  <si>
    <t>肝胆胰外科中心报精准医学研究院仪器共享平台检测费（捐赠）</t>
  </si>
  <si>
    <t>记-1813</t>
  </si>
  <si>
    <t>肿瘤科报精准医学研究院仪器共享平台检测费（捐赠）</t>
  </si>
  <si>
    <t>儿科二科报实验材料费（捐赠）</t>
  </si>
  <si>
    <t>记-0361</t>
  </si>
  <si>
    <t>转化医学研究中心报销实验材料费（捐赠)</t>
  </si>
  <si>
    <t>记-1685</t>
  </si>
  <si>
    <t>记-0646</t>
  </si>
  <si>
    <t>儿科二科报销检测费（捐赠）</t>
  </si>
  <si>
    <t>记-0812</t>
  </si>
  <si>
    <t>记-2201</t>
  </si>
  <si>
    <t>分子诊断与基因检测中心报精准医学研究院仪器共享费用（捐赠）</t>
  </si>
  <si>
    <t>记-0756</t>
  </si>
  <si>
    <t>记-2327</t>
  </si>
  <si>
    <t>记-1483</t>
  </si>
  <si>
    <t>记-1147</t>
  </si>
  <si>
    <t>记-0156</t>
  </si>
  <si>
    <t>记-0228</t>
  </si>
  <si>
    <t>肿瘤科报销科研业务费（捐赠）</t>
  </si>
  <si>
    <t>记-1262</t>
  </si>
  <si>
    <t>记-1729</t>
  </si>
  <si>
    <t>记-1730</t>
  </si>
  <si>
    <t>记-2391</t>
  </si>
  <si>
    <t>肿瘤科报科研业务费（捐赠）</t>
  </si>
  <si>
    <t>记-0218</t>
  </si>
  <si>
    <t>转化医学研究中心报销测试费（捐赠）</t>
  </si>
  <si>
    <t>记-2914</t>
  </si>
  <si>
    <t>病理科李弘夏请款付实验动物中心充值费用（捐赠）</t>
  </si>
  <si>
    <t>儿科二科报科研业务费（捐赠）</t>
  </si>
  <si>
    <t>记-2928</t>
  </si>
  <si>
    <t>记-0208</t>
  </si>
  <si>
    <t>转化医学研究中心报销检测费（捐赠）</t>
  </si>
  <si>
    <t>记-3255</t>
  </si>
  <si>
    <t>记-0920</t>
  </si>
  <si>
    <t>记-0994</t>
  </si>
  <si>
    <t>肝外科孔招弟请款付采购质粒款项（捐赠）（2021-8-1826#已冲账）</t>
  </si>
  <si>
    <t>省慈善总会-IKBKE表观调控谱通过磷酸化及稳定FOXAI促进乳腺癌进展</t>
  </si>
  <si>
    <t>精准医学研究院报科研业务费（捐赠）</t>
  </si>
  <si>
    <t>记-5058</t>
  </si>
  <si>
    <t>记-2363</t>
  </si>
  <si>
    <t>特需医疗中心门诊报销实验材料费（捐赠）</t>
  </si>
  <si>
    <t>儿科二区报精准医学研究院仪器共享费用（捐赠）</t>
  </si>
  <si>
    <t>记-2408</t>
  </si>
  <si>
    <t>记-0158</t>
  </si>
  <si>
    <t>儿科二科报版面费（捐赠）</t>
  </si>
  <si>
    <t>记-0163</t>
  </si>
  <si>
    <t>转化医学研究中心报实验材料费（捐赠）</t>
  </si>
  <si>
    <t>记-2661</t>
  </si>
  <si>
    <t>肝胆胰外科中心报实验材料费（捐赠）</t>
  </si>
  <si>
    <t>记-0478</t>
  </si>
  <si>
    <t>记-0907</t>
  </si>
  <si>
    <t>儿科二科报捐赠实验材料费（捐赠）</t>
  </si>
  <si>
    <t>肝外科报销测序费（捐赠）</t>
  </si>
  <si>
    <t>记-2433</t>
  </si>
  <si>
    <t>特需医疗中心报销实验材料费（捐赠）</t>
  </si>
  <si>
    <t>记-0292</t>
  </si>
  <si>
    <t>记-4337</t>
  </si>
  <si>
    <t>儿科二科报销实验检测费（捐赠）</t>
  </si>
  <si>
    <t>记-5415</t>
  </si>
  <si>
    <t>儿科二科报销科研业务费（捐赠）</t>
  </si>
  <si>
    <t>记-0774</t>
  </si>
  <si>
    <t>记-0436</t>
  </si>
  <si>
    <t>记-0786</t>
  </si>
  <si>
    <t>转化医学研究中心报销动物试验费(捐赠）</t>
  </si>
  <si>
    <t>记-2290</t>
  </si>
  <si>
    <t>特需医疗中心报销科研业务费（捐赠）</t>
  </si>
  <si>
    <t>记-2553</t>
  </si>
  <si>
    <t>记-2790</t>
  </si>
  <si>
    <t>记-0505</t>
  </si>
  <si>
    <t>记-5160</t>
  </si>
  <si>
    <t>肿瘤科报销实验测序费（捐赠）</t>
  </si>
  <si>
    <t>记-4659</t>
  </si>
  <si>
    <t>分子诊断与基因检测中心报销实验试剂及耗材购买费用（捐赠）</t>
  </si>
  <si>
    <t>记-1321</t>
  </si>
  <si>
    <t>儿科二科报检测费（捐赠）</t>
  </si>
  <si>
    <t>记-0694</t>
  </si>
  <si>
    <t>转化医学研究中心报销科研业务费（捐赠）</t>
  </si>
  <si>
    <t>记-4899</t>
  </si>
  <si>
    <t>分子诊断与基因检测中心报销实验测序费（捐赠）</t>
  </si>
  <si>
    <t>记-1650</t>
  </si>
  <si>
    <t>记-5068</t>
  </si>
  <si>
    <t>分子诊断与基因检测中心报销实验耗材及试剂购买费用（捐赠）</t>
  </si>
  <si>
    <t>记-1653</t>
  </si>
  <si>
    <t>记-2520</t>
  </si>
  <si>
    <t>记-3725</t>
  </si>
  <si>
    <t>记-4103</t>
  </si>
  <si>
    <t>中山大学附属第一医院“胡斌锋支持中山一院甲乳外科研究项目”
执行情况报告</t>
  </si>
  <si>
    <t>胡斌锋支持中山一院甲乳外科研究项目</t>
  </si>
  <si>
    <t>已执行完毕</t>
  </si>
  <si>
    <r>
      <rPr>
        <sz val="11"/>
        <color theme="1"/>
        <rFont val="宋体"/>
        <charset val="134"/>
      </rPr>
      <t>2</t>
    </r>
    <r>
      <rPr>
        <sz val="11"/>
        <color theme="1"/>
        <rFont val="宋体"/>
        <charset val="134"/>
      </rPr>
      <t>019-2-1461#</t>
    </r>
  </si>
  <si>
    <t>2019-8-1758#</t>
  </si>
  <si>
    <r>
      <rPr>
        <sz val="11"/>
        <color theme="1"/>
        <rFont val="宋体"/>
        <charset val="134"/>
      </rPr>
      <t>2</t>
    </r>
    <r>
      <rPr>
        <sz val="11"/>
        <color theme="1"/>
        <rFont val="宋体"/>
        <charset val="134"/>
      </rPr>
      <t>019-6-854#</t>
    </r>
  </si>
  <si>
    <t>2019-8-2085#</t>
  </si>
  <si>
    <t>2019-9-504#</t>
  </si>
  <si>
    <t>2019-9-601#</t>
  </si>
  <si>
    <t>2021-10-661#</t>
  </si>
  <si>
    <t>2021-10-1067#</t>
  </si>
  <si>
    <t>2021-10-1719#</t>
  </si>
  <si>
    <t>2022-8-2540#</t>
  </si>
  <si>
    <t>2022-10-1867#</t>
  </si>
  <si>
    <t>先抵扣2019年捐的7万元</t>
  </si>
  <si>
    <t>中山大学附属第一医院“‘南湖荔景’听障学生资助项目”
执行情况报告</t>
  </si>
  <si>
    <t>资助听障学生</t>
  </si>
  <si>
    <t>2021年“南湖荔景”听障学生资助项目执行情况附录</t>
  </si>
  <si>
    <t>2022年“南湖荔景”听障学生资助项目执行情况附录</t>
  </si>
  <si>
    <t>2023年“南湖荔景”听障学生资助项目执行情况附录</t>
  </si>
  <si>
    <t>2024年“南湖荔景”听障学生资助项目执行情况附录</t>
  </si>
  <si>
    <t>2025年“南湖荔景”听障学生资助项目执行情况附录</t>
  </si>
  <si>
    <t>记-0772</t>
  </si>
  <si>
    <t>耳鼻咽喉科报张文盈“南湖·荔景”专项资助经费（捐赠）</t>
  </si>
  <si>
    <t>耳鼻咽喉科报赖维礼“南湖·荔景”专项资助经费（捐赠）</t>
  </si>
  <si>
    <t>耳鼻咽喉科报柯绍希“南湖·荔景”专项资助经费（捐赠）</t>
  </si>
  <si>
    <t>耳鼻咽喉科报谭森文“南湖·荔景”专项资助经费（捐赠）</t>
  </si>
  <si>
    <t>记-0671</t>
  </si>
  <si>
    <t>耳鼻咽喉科报肖芷涵“南湖·荔景”专项资助经费（捐赠）</t>
  </si>
  <si>
    <t>记-0773</t>
  </si>
  <si>
    <t>耳鼻咽喉科报曾建柏“南湖·荔景”专项资助经费（捐赠）</t>
  </si>
  <si>
    <t>记-0261</t>
  </si>
  <si>
    <t>耳鼻咽喉科报张溢“南湖·荔景”专项资助经费（捐赠）</t>
  </si>
  <si>
    <t>记-1788</t>
  </si>
  <si>
    <t>耳鼻咽喉科报李睿怡“南湖·荔景”专项资助经费（捐赠）</t>
  </si>
  <si>
    <t>耳鼻咽喉科报林昌皓“南湖·荔景”专项资助经费（捐赠）</t>
  </si>
  <si>
    <t>记-0982</t>
  </si>
  <si>
    <t>耳鼻咽喉科报谭紫瑜“南湖·荔景”专项资助经费（捐赠）</t>
  </si>
  <si>
    <t>耳鼻咽喉科报王宇杰“南湖·荔景”专项资助经费（捐赠）</t>
  </si>
  <si>
    <t>记-1215</t>
  </si>
  <si>
    <t>耳鼻咽喉科报潘晓琦“南湖·荔景”专项资助经费（捐赠）</t>
  </si>
  <si>
    <t>记-1789</t>
  </si>
  <si>
    <t>耳鼻咽喉科报李晴怡“南湖·荔景”专项资助经费（捐赠）</t>
  </si>
  <si>
    <t>记-0080</t>
  </si>
  <si>
    <t>耳鼻咽喉科报李学轩“南湖·荔景”专项资助经费（捐赠）</t>
  </si>
  <si>
    <t>耳鼻咽喉科报周子迪“南湖·荔景”专项资助经费（捐赠）</t>
  </si>
  <si>
    <t>记-1067</t>
  </si>
  <si>
    <t>耳鼻咽喉科报杨晓銮“南湖·荔景”专项资助经费（捐赠）</t>
  </si>
  <si>
    <t>记-1981</t>
  </si>
  <si>
    <t>耳鼻咽喉科报田昕“南湖·荔景”专项资助经费（捐赠）</t>
  </si>
  <si>
    <t>记-2270</t>
  </si>
  <si>
    <t>耳鼻咽喉科报任思盼“南湖·荔景”专项资助经费（捐赠）</t>
  </si>
  <si>
    <t>记-0081</t>
  </si>
  <si>
    <t>耳鼻咽喉科报袁立“南湖·荔景”专项资助经费（捐赠）</t>
  </si>
  <si>
    <t>耳鼻咽喉科报刘鹏鑫“南湖·荔景”专项资助经费（捐赠）</t>
  </si>
  <si>
    <t>记-0061</t>
  </si>
  <si>
    <t>耳鼻咽喉科报谢芯怡“南湖·荔景”专项资助经费（捐赠）</t>
  </si>
  <si>
    <t>耳鼻咽喉科报邱一东“南湖·荔景”专项资助经费（捐赠）</t>
  </si>
  <si>
    <t>耳鼻咽喉科报黄勤“南湖·荔景”专项资助经费（捐赠）</t>
  </si>
  <si>
    <t>耳鼻咽喉科报李卓浩“南湖·荔景”专项资助经费（捐赠）</t>
  </si>
  <si>
    <t>耳鼻咽喉科报邬玉瑶“南湖·荔景”专项资助经费（捐赠）</t>
  </si>
  <si>
    <t>耳鼻咽喉科报钟贞绮“南湖·荔景”专项资助经费（捐赠）</t>
  </si>
  <si>
    <t>记-0227</t>
  </si>
  <si>
    <t>耳鼻咽喉科报钟定聪“南湖·荔景”专项资助经费（捐赠）</t>
  </si>
  <si>
    <t>耳鼻咽喉科报方梓越“南湖·荔景”专项资助经费（捐赠）</t>
  </si>
  <si>
    <t>耳鼻咽喉科报吴宛诺“南湖·荔景”专项资助经费（捐赠）</t>
  </si>
  <si>
    <t>耳鼻咽喉科报魏煜“南湖·荔景”专项资助经费（捐赠）</t>
  </si>
  <si>
    <t>耳鼻咽喉科报梁千栩“南湖·荔景”专项资助经费（捐赠）</t>
  </si>
  <si>
    <t>记-0445</t>
  </si>
  <si>
    <t>耳鼻咽喉科报陈志恩“南湖·荔景”专项资助经费（捐赠）</t>
  </si>
  <si>
    <t>耳鼻咽喉科报王雅婷“南湖·荔景”专项资助经费（捐赠）</t>
  </si>
  <si>
    <t>耳鼻咽喉科报韦宇沁“南湖·荔景”专项资助经费（捐赠）</t>
  </si>
  <si>
    <t>记-0446</t>
  </si>
  <si>
    <t>耳鼻咽喉科报李锐“南湖·荔景”专项资助经费（捐赠）</t>
  </si>
  <si>
    <t>耳鼻咽喉科报范桂源“南湖·荔景”专项资助经费（捐赠）</t>
  </si>
  <si>
    <t>8</t>
  </si>
  <si>
    <t>耳鼻咽喉科报黄毅“南湖·荔景”专项资助经费（捐赠）</t>
  </si>
  <si>
    <t>耳鼻咽喉科报蔡博羽“南湖·荔景”专项资助经费（捐赠）</t>
  </si>
  <si>
    <t>耳鼻咽喉科报江欣钰“南湖·荔景”专项资助经费（捐赠）</t>
  </si>
  <si>
    <t>记-2226</t>
  </si>
  <si>
    <t>转回“南湖·荔景”基金会</t>
  </si>
  <si>
    <t>记-3077</t>
  </si>
  <si>
    <t>耳鼻咽喉科报黄焕耿“南湖·荔景”专项资助经费（捐赠）</t>
  </si>
  <si>
    <t>耳鼻咽喉科报汪心合“南湖·荔景”专项资助经费（捐赠）</t>
  </si>
  <si>
    <t>记-2221</t>
  </si>
  <si>
    <t>耳鼻咽喉科报李锷“南湖·荔景”专项资助经费（捐赠）</t>
  </si>
  <si>
    <t>记-3078</t>
  </si>
  <si>
    <t>耳鼻咽喉科报郭雅玫“南湖·荔景”专项资助经费（捐赠）</t>
  </si>
  <si>
    <t>记-226</t>
  </si>
  <si>
    <t>耳鼻咽喉科报黄钧洪“南湖·荔景”专项资助经费（捐赠）</t>
  </si>
  <si>
    <t>1</t>
  </si>
  <si>
    <t>记-295</t>
  </si>
  <si>
    <t>耳鼻咽喉科报唐俪萍“南湖·荔景”专项资助经费（捐赠）</t>
  </si>
  <si>
    <t>记-1014</t>
  </si>
  <si>
    <t>耳鼻咽喉科报肖如洁“南湖·荔景”专项资助经费（捐赠）</t>
  </si>
  <si>
    <t>记-233</t>
  </si>
  <si>
    <t>耳鼻咽喉科报王凌乔“南湖·荔景”专项资助经费（捐赠）</t>
  </si>
  <si>
    <t>耳鼻咽喉科报农智鹏“南湖·荔景”专项资助经费（捐赠）</t>
  </si>
  <si>
    <t>79010799\其他支出\其他\其他</t>
  </si>
  <si>
    <t>“南湖·荔景”听障学生资助项目</t>
  </si>
  <si>
    <t>其他应付款/事业预算收入</t>
  </si>
  <si>
    <t>中山大学附属第一医院“柯麟优秀护理人才的表彰和奖励”捐赠
执行情况报告</t>
  </si>
  <si>
    <t>柯麟优秀护理人才的表彰和奖励</t>
  </si>
  <si>
    <t>孙中山基金会（北京永利多房地产有限公司）</t>
  </si>
  <si>
    <t>2023年9月、10月</t>
  </si>
  <si>
    <t>科级优秀护士</t>
  </si>
  <si>
    <t>2023年10月、11月</t>
  </si>
  <si>
    <t>敬夜天使</t>
  </si>
  <si>
    <t>2023年11月、12月</t>
  </si>
  <si>
    <t>“柯麟护理人才培育项目”资助启动经费</t>
  </si>
  <si>
    <t>2024年2月、3月</t>
  </si>
  <si>
    <t>柯麟护理专项先进个人-敬夜天使</t>
  </si>
  <si>
    <t>柯麟护理人才培育及奖励</t>
  </si>
  <si>
    <t>科级（护理部级）优秀护士奖励</t>
  </si>
  <si>
    <t>第二届柯麟护理人才一期启动资金</t>
  </si>
  <si>
    <t>护理部证书采购款</t>
  </si>
  <si>
    <t>年度优秀护士奖励</t>
  </si>
  <si>
    <t>“柯麟护理人才培育项目”二期奖励</t>
  </si>
  <si>
    <t>2024年度院级优秀护士</t>
  </si>
  <si>
    <t>柯麟护理人才证书</t>
  </si>
  <si>
    <t>中山大学附属第一医院“国家医学中心文化建设”捐赠
执行情况报告</t>
  </si>
  <si>
    <t>孙中山基金会【新世界（中国）地产投资有限公司】</t>
  </si>
  <si>
    <t>中山大学附属第一医院“不凡之星（三）”捐赠
执行情况报告</t>
  </si>
  <si>
    <t>不凡之星（三）</t>
  </si>
  <si>
    <t>广东省中山大学教育发展基金会（广州市炳胜风味餐饮有限公司）</t>
  </si>
  <si>
    <t>中山大学附属第一医院“医学技术交流项目”捐赠
执行情况报告</t>
  </si>
  <si>
    <t>孙中山基金会
【安利（中国）日用品有限公司】</t>
  </si>
  <si>
    <t>中山大学附属第一医院“中山一院临床专科能力建设项目”捐赠
执行情况报告</t>
  </si>
  <si>
    <t>中山一院临床专科能力建设项目</t>
  </si>
  <si>
    <t>梅骅、姚丽芬</t>
  </si>
  <si>
    <t>中山大学附属第一医院“中山一院临床医学青年人才培养项目”捐赠
执行情况报告</t>
  </si>
  <si>
    <t>中山一院临床医学青年人才培养项目</t>
  </si>
  <si>
    <t>孙中山基金会
【广州三七极创网络科技有限公司】</t>
  </si>
  <si>
    <t>中山大学附属第一医院“‘医’路相伴‘唯’爱同行捐赠项目（一）项目”捐赠
执行情况报告</t>
  </si>
  <si>
    <t>党委宣传部报书籍购买费（捐赠）</t>
  </si>
  <si>
    <t>中山大学附属第一医院“广州市易娱公益基金会中山一院妇科科学研究项目”捐赠
执行情况报告</t>
  </si>
  <si>
    <t>科研业务费</t>
  </si>
  <si>
    <t>2024年中山一院妇科科学研究项目执行情况附录</t>
  </si>
  <si>
    <t>记-0763</t>
  </si>
  <si>
    <t>妇科报销实验测序费用（捐赠）</t>
  </si>
  <si>
    <t>记-1974</t>
  </si>
  <si>
    <t>妇科报销培训费（捐赠）</t>
  </si>
  <si>
    <t>妇科报销实验测序费（捐赠）</t>
  </si>
  <si>
    <t>记-2690</t>
  </si>
  <si>
    <t>妇科二区报销实验测序费（捐赠）</t>
  </si>
  <si>
    <t>妇科报实验测序费</t>
  </si>
  <si>
    <t>妇科报石蜡包埋费用</t>
  </si>
  <si>
    <t>妇科报实验技术服务费</t>
  </si>
  <si>
    <t>妇科报实验检测费（捐赠）</t>
  </si>
  <si>
    <t>中山大学附属第一医院“广州极尚网络技术有限公司中山一院妇科科学研究项目”捐赠
执行情况报告</t>
  </si>
  <si>
    <t>中山大学附属第一医院“恒力医学科学家人才孵化及科学研究项目”捐赠
执行情况报告</t>
  </si>
  <si>
    <t>中山大学附属第一医院“广东省嘉元云天公益基金会中山一院学科建设项目”捐赠
执行情况报告</t>
  </si>
  <si>
    <t>中山大学附属第一医院“金岭糖业捐赠项目”捐赠
执行情况报告</t>
  </si>
  <si>
    <t>孙中山基金会
【广东金岭糖业集团有限公司】</t>
  </si>
  <si>
    <t>中山大学附属第一医院“柯麟新星计划（2023-2027）”捐赠
执行情况报告</t>
  </si>
  <si>
    <t>柯麟新星计划</t>
  </si>
  <si>
    <t>优秀青年人才、新星人才资助经费</t>
  </si>
  <si>
    <t>2025年1-12月</t>
  </si>
  <si>
    <t>日期：2025-12-31</t>
  </si>
  <si>
    <t>“柯麟新星”2023年捐赠执行情况附录</t>
  </si>
  <si>
    <t>“柯麟新星”2024年捐赠执行情况附录</t>
  </si>
  <si>
    <t>“柯麟新星”2025年捐赠执行情况附录</t>
  </si>
  <si>
    <t>记-0441</t>
  </si>
  <si>
    <t>消化内科一区刘曼报销测试化验加工费-R（精准）</t>
  </si>
  <si>
    <t>记-0288</t>
  </si>
  <si>
    <t>妇科四区梁炎春报销材料费-R</t>
  </si>
  <si>
    <t>记-0568</t>
  </si>
  <si>
    <t>消化内科一区刘曼报销劳务费-R</t>
  </si>
  <si>
    <t>消化内科一区刘曼报销精准充值费</t>
  </si>
  <si>
    <t>记-0395</t>
  </si>
  <si>
    <t>神经科办公室陈艺聪报销陈艺聪北京差旅费-R</t>
  </si>
  <si>
    <t>记-0954</t>
  </si>
  <si>
    <t>记-0469</t>
  </si>
  <si>
    <t>心内六科（CCU）朱文根报销论文版面费</t>
  </si>
  <si>
    <t>甲状腺乳腺外科单臻报销SCI版面费（个人经费）</t>
  </si>
  <si>
    <t>周绵菁_柯麟新星人才计划</t>
  </si>
  <si>
    <t>记-0515</t>
  </si>
  <si>
    <t>风湿免疫科周绵菁报销材料费-R</t>
  </si>
  <si>
    <t>记-1271</t>
  </si>
  <si>
    <t>关节外科陈蔚深报销动物费-R</t>
  </si>
  <si>
    <t>记-0577</t>
  </si>
  <si>
    <t>烧伤与创面修复科胡志成报销陈咏菲、周雨羲西安差旅费</t>
  </si>
  <si>
    <t>记-0733</t>
  </si>
  <si>
    <t>记-1283</t>
  </si>
  <si>
    <t>刘繁茂_柯麟新星人才计划</t>
  </si>
  <si>
    <t>辅助循环实验室刘繁茂报销劳务费-R</t>
  </si>
  <si>
    <t>肝移植专科吴成林报销材料费-R</t>
  </si>
  <si>
    <t>记-0700</t>
  </si>
  <si>
    <t>岑俊杰_柯麟新星人才计划</t>
  </si>
  <si>
    <t>泌尿外科一区岑俊杰报销测试化验加工费-R</t>
  </si>
  <si>
    <t>记-1292</t>
  </si>
  <si>
    <t>泌尿外科一区岑俊杰报销材料费-R</t>
  </si>
  <si>
    <t>记-1559</t>
  </si>
  <si>
    <t>记-1490</t>
  </si>
  <si>
    <t>泌尿外科一区岑俊杰报销劳务费-R</t>
  </si>
  <si>
    <t>记-1666</t>
  </si>
  <si>
    <t>记-0198</t>
  </si>
  <si>
    <t>烧伤与创面修复科胡志成报销纵向劳务费</t>
  </si>
  <si>
    <t>记-1334</t>
  </si>
  <si>
    <t>肝移植专科陈国栋报销材料费</t>
  </si>
  <si>
    <t>记-1953</t>
  </si>
  <si>
    <t>记-1652</t>
  </si>
  <si>
    <t>乔斌_柯麟新星人才计划</t>
  </si>
  <si>
    <t>超声科乔斌报销材料费-R</t>
  </si>
  <si>
    <t>记-1954</t>
  </si>
  <si>
    <t>记-1659</t>
  </si>
  <si>
    <t>记-1955</t>
  </si>
  <si>
    <t>记-2028</t>
  </si>
  <si>
    <t>甲状腺乳腺外科单臻报销测试化验加工费-R</t>
  </si>
  <si>
    <t>记-1661</t>
  </si>
  <si>
    <t>妇科四区梁炎春报销劳务费-R</t>
  </si>
  <si>
    <t>妇科四区梁炎春报销打印费</t>
  </si>
  <si>
    <t>记-1982</t>
  </si>
  <si>
    <t>神经外科一区黄努努报销材料费-R</t>
  </si>
  <si>
    <t>记-2233</t>
  </si>
  <si>
    <t>记-2239</t>
  </si>
  <si>
    <t>心血管医学部办公室魏方菲报销文献检索费-R</t>
  </si>
  <si>
    <t>戴驭虎_柯麟新星人才计划</t>
  </si>
  <si>
    <t>脊柱外科戴驭虎报销动物费-R</t>
  </si>
  <si>
    <t>消化内科一区冯瑞报销材料费</t>
  </si>
  <si>
    <t>记-1174</t>
  </si>
  <si>
    <t>记-1581</t>
  </si>
  <si>
    <t>记-2298</t>
  </si>
  <si>
    <t>记-1589</t>
  </si>
  <si>
    <t>记-0187</t>
  </si>
  <si>
    <t>肝移植专科吴成林报销测试化验加工费-R</t>
  </si>
  <si>
    <t>记-2303</t>
  </si>
  <si>
    <t>记-1593</t>
  </si>
  <si>
    <t>记-2726</t>
  </si>
  <si>
    <t>心内一科庄晓东报销设备费</t>
  </si>
  <si>
    <t>关节外科陈蔚深报销劳务费-R</t>
  </si>
  <si>
    <t>王雪涔_柯麟新星人才计划</t>
  </si>
  <si>
    <t>记-0373</t>
  </si>
  <si>
    <t>放射治疗科王雪涔报销劳务费-R</t>
  </si>
  <si>
    <t>记-0266</t>
  </si>
  <si>
    <t>杨慧明_柯麟新星人才计划</t>
  </si>
  <si>
    <t>记-0482</t>
  </si>
  <si>
    <t>神经科办公室杨慧明报销劳务费-R</t>
  </si>
  <si>
    <t>记-0267</t>
  </si>
  <si>
    <t>医学检验科王锐智报销动物费</t>
  </si>
  <si>
    <t>涂剑_柯麟新星人才计划</t>
  </si>
  <si>
    <t>记-0890</t>
  </si>
  <si>
    <t>骨肿瘤科涂剑报销测试化验加工费-R</t>
  </si>
  <si>
    <t>记-0270</t>
  </si>
  <si>
    <t>记-0809</t>
  </si>
  <si>
    <t>记-0943</t>
  </si>
  <si>
    <t>记-1035</t>
  </si>
  <si>
    <t>杨毅兵_柯麟新星人才计划</t>
  </si>
  <si>
    <t>神经外科二区杨毅兵报销材料费-R</t>
  </si>
  <si>
    <t>关节外科陈蔚深报销测试化验加工费-R</t>
  </si>
  <si>
    <t>神经外科二区杨毅兵报销劳务费-R</t>
  </si>
  <si>
    <t>记-1130</t>
  </si>
  <si>
    <t>记-1476</t>
  </si>
  <si>
    <t>记-1569</t>
  </si>
  <si>
    <t>肾内科实验室周琴请款付中山大学测试化验加工费</t>
  </si>
  <si>
    <t>心血管医学部办公室魏方菲报销魏方菲上海差旅费-R</t>
  </si>
  <si>
    <t>记-1620</t>
  </si>
  <si>
    <t>风湿免疫科郭朝欢报销测试化验加工费-R</t>
  </si>
  <si>
    <t>调账：调整2020-11-2399#经费来源</t>
  </si>
  <si>
    <t>记-1728</t>
  </si>
  <si>
    <t>记-1979</t>
  </si>
  <si>
    <t>肝移植专科赵强报销动物费-R</t>
  </si>
  <si>
    <t>曹铁凤_柯麟新星人才计划</t>
  </si>
  <si>
    <t>记-2120</t>
  </si>
  <si>
    <t>产科产房曹铁凤报销材料费-R</t>
  </si>
  <si>
    <t>记-2339</t>
  </si>
  <si>
    <t>韦广滟_柯麟新星人才计划</t>
  </si>
  <si>
    <t>放射治疗科韦广滟报销劳务费-R</t>
  </si>
  <si>
    <t>记-2448</t>
  </si>
  <si>
    <t>记-1154</t>
  </si>
  <si>
    <t>医学检验科王锐智报销质粒费</t>
  </si>
  <si>
    <t>记-2468</t>
  </si>
  <si>
    <t>胆胰外科黄晨松报销动物费-R</t>
  </si>
  <si>
    <t>记-1204</t>
  </si>
  <si>
    <t>记-1474</t>
  </si>
  <si>
    <t>记-1796</t>
  </si>
  <si>
    <t>关节外科赵潇艺报销动物费-R</t>
  </si>
  <si>
    <t>记-1877</t>
  </si>
  <si>
    <t>胃肠外科一科李广华报销材料费-R</t>
  </si>
  <si>
    <t>记-1932</t>
  </si>
  <si>
    <t>肾内科实验室周琴报销动物费</t>
  </si>
  <si>
    <t>肾内科实验室周琴报销病毒费</t>
  </si>
  <si>
    <t>记-0993</t>
  </si>
  <si>
    <t>记-0757</t>
  </si>
  <si>
    <t>林斯楠_柯麟新星人才计划</t>
  </si>
  <si>
    <t>内镜中心林斯楠报销材料费-R</t>
  </si>
  <si>
    <t>胃肠外科一科王志雄报销测试化验加工费-R</t>
  </si>
  <si>
    <t>记-2222</t>
  </si>
  <si>
    <t>记-1124</t>
  </si>
  <si>
    <t>记-1126</t>
  </si>
  <si>
    <t>关节外科陈蔚深报销陈蔚深培训费-R</t>
  </si>
  <si>
    <t>风湿免疫科周绵菁报销SCI版面费（个人经费）</t>
  </si>
  <si>
    <t>记-1127</t>
  </si>
  <si>
    <t>记-1475</t>
  </si>
  <si>
    <t>辅助循环实验室刘繁茂报销测试化验加工费-R</t>
  </si>
  <si>
    <t>记-1128</t>
  </si>
  <si>
    <t>记-1192</t>
  </si>
  <si>
    <t>记-2263</t>
  </si>
  <si>
    <t>记-1193</t>
  </si>
  <si>
    <t>记-1464</t>
  </si>
  <si>
    <t>记-2955</t>
  </si>
  <si>
    <t>心血管医学部办公室郭玥报销动物费-R</t>
  </si>
  <si>
    <t>记-0031</t>
  </si>
  <si>
    <t>蔡钦波_柯麟新星人才计划</t>
  </si>
  <si>
    <t>记-0074</t>
  </si>
  <si>
    <t>胃肠外科一科蔡钦波报销测试化验加工费-R（动物实验中心）</t>
  </si>
  <si>
    <t>记-1471</t>
  </si>
  <si>
    <t>记-0204</t>
  </si>
  <si>
    <t>放射诊断科王焕军报销测试化验加工费-R</t>
  </si>
  <si>
    <t>神经外科一区黄努努报销劳务费-R</t>
  </si>
  <si>
    <t>记-1837</t>
  </si>
  <si>
    <t>记-0217</t>
  </si>
  <si>
    <t>记-0575</t>
  </si>
  <si>
    <t>记-0251</t>
  </si>
  <si>
    <t>记-0576</t>
  </si>
  <si>
    <t>记-0252</t>
  </si>
  <si>
    <t>记-1878</t>
  </si>
  <si>
    <t>记-0255</t>
  </si>
  <si>
    <t>放射治疗科王雪涔报销材料费-R</t>
  </si>
  <si>
    <t>记-1994</t>
  </si>
  <si>
    <t>记-1032</t>
  </si>
  <si>
    <t>烧伤与创面修复科王鹏报销材料费-R</t>
  </si>
  <si>
    <t>记-1033</t>
  </si>
  <si>
    <t>李翔_柯麟新星人才计划</t>
  </si>
  <si>
    <t>脊柱外科李翔报销动物费-R</t>
  </si>
  <si>
    <t>记-0397</t>
  </si>
  <si>
    <t>记-1039</t>
  </si>
  <si>
    <t>神经外科二区杨毅兵报销测试化验加工费-R</t>
  </si>
  <si>
    <t>超声科陈淑玲报销材料费-R</t>
  </si>
  <si>
    <t>记-1401</t>
  </si>
  <si>
    <t>泌尿外科一区岑俊杰报销动物费-R</t>
  </si>
  <si>
    <t>烧伤与创面修复科胡志成报销打印费</t>
  </si>
  <si>
    <t>李航_柯麟新星人才计划</t>
  </si>
  <si>
    <t>记-1513</t>
  </si>
  <si>
    <t>耳专科李航报销测试化验加工费-R</t>
  </si>
  <si>
    <t>肝移植专科吴成林报销劳务费-R</t>
  </si>
  <si>
    <t>记-2157</t>
  </si>
  <si>
    <t>脊柱外科李翔报销材料费-R</t>
  </si>
  <si>
    <t>记-1883</t>
  </si>
  <si>
    <t>记-1884</t>
  </si>
  <si>
    <t>方淑斌_柯麟新星人才计划</t>
  </si>
  <si>
    <t>耳专科方淑斌报销方淑斌长沙差旅费-R</t>
  </si>
  <si>
    <t>记-2205</t>
  </si>
  <si>
    <t>妇科四区梁炎春请款付中山大学测试化验加工费-R</t>
  </si>
  <si>
    <t>记-0425</t>
  </si>
  <si>
    <t>记-2254</t>
  </si>
  <si>
    <t>记-2412</t>
  </si>
  <si>
    <t>记-0660</t>
  </si>
  <si>
    <t>记-2255</t>
  </si>
  <si>
    <t>放射治疗科韦广滟报销SCI版面费（个人经费）</t>
  </si>
  <si>
    <t>记-2420</t>
  </si>
  <si>
    <t>记-0971</t>
  </si>
  <si>
    <t>记-2426</t>
  </si>
  <si>
    <t>放射治疗科韦广滟请款付中山大学测试化验加工费-R</t>
  </si>
  <si>
    <t>记-2427</t>
  </si>
  <si>
    <t>记-2428</t>
  </si>
  <si>
    <t>记-1626</t>
  </si>
  <si>
    <t>记-0450</t>
  </si>
  <si>
    <t>记-1639</t>
  </si>
  <si>
    <t>泌尿外科一区岑俊杰请款付中山大学测试化验加工费-R</t>
  </si>
  <si>
    <t>梁艳萍_柯麟新星人才计划</t>
  </si>
  <si>
    <t>医学检验科梁艳萍报销测试化验加工费-R</t>
  </si>
  <si>
    <t>医学检验科梁艳萍报销劳务费-R</t>
  </si>
  <si>
    <t>记-0195</t>
  </si>
  <si>
    <t>记-2422</t>
  </si>
  <si>
    <t>脊柱外科李翔报销测试化验加工费-R</t>
  </si>
  <si>
    <t>记-0307</t>
  </si>
  <si>
    <t>记-0308</t>
  </si>
  <si>
    <t>记-0320</t>
  </si>
  <si>
    <t>记-0328</t>
  </si>
  <si>
    <t>记-0817</t>
  </si>
  <si>
    <t>神经科办公室陈艺聪报销文献检索费-R</t>
  </si>
  <si>
    <t>记-0819</t>
  </si>
  <si>
    <t>记-0475</t>
  </si>
  <si>
    <t>记-0825</t>
  </si>
  <si>
    <t>神经科办公室陈艺聪报销动物费-R</t>
  </si>
  <si>
    <t>记-0097</t>
  </si>
  <si>
    <t>神经科办公室杨慧明报销材料费-R</t>
  </si>
  <si>
    <t>记-0849</t>
  </si>
  <si>
    <t>心血管医学部办公室郭玥请款付中山大学测试化验加工费-R</t>
  </si>
  <si>
    <t>黄曼玲_柯麟新星人才计划</t>
  </si>
  <si>
    <t>记-1020</t>
  </si>
  <si>
    <t>肿瘤科黄曼玲报销劳务费-R</t>
  </si>
  <si>
    <t>记-0262</t>
  </si>
  <si>
    <t>记-1216</t>
  </si>
  <si>
    <t>超声科王伟报销王伟深圳差旅费</t>
  </si>
  <si>
    <t>记-1785</t>
  </si>
  <si>
    <t>记-0302</t>
  </si>
  <si>
    <t>神经科办公室杨慧明报销测试化验加工费-R</t>
  </si>
  <si>
    <t>医学检验科李来胜报销学术交流费</t>
  </si>
  <si>
    <t>记-2126</t>
  </si>
  <si>
    <t>记-0616</t>
  </si>
  <si>
    <t>医学检验科李来胜报销测试化验加工费</t>
  </si>
  <si>
    <t>记-2144</t>
  </si>
  <si>
    <t>记-2149</t>
  </si>
  <si>
    <t>记-2160</t>
  </si>
  <si>
    <t>记-1268</t>
  </si>
  <si>
    <t>记-1566</t>
  </si>
  <si>
    <t>记-1325</t>
  </si>
  <si>
    <t>记-1351</t>
  </si>
  <si>
    <t>记-2257</t>
  </si>
  <si>
    <t>记-2260</t>
  </si>
  <si>
    <t>记-2262</t>
  </si>
  <si>
    <t>记-2665</t>
  </si>
  <si>
    <t>熊珊珊_柯麟新星人才计划</t>
  </si>
  <si>
    <t>记-1693</t>
  </si>
  <si>
    <t>消化内科二区熊珊珊报销材料费-R</t>
  </si>
  <si>
    <t>记-2772</t>
  </si>
  <si>
    <t>记-2774</t>
  </si>
  <si>
    <t>记-2776</t>
  </si>
  <si>
    <t>记-1787</t>
  </si>
  <si>
    <t>记-1875</t>
  </si>
  <si>
    <t>肝移植专科赵强请款付中山大学测试化验加工费-R</t>
  </si>
  <si>
    <t>耳专科方淑斌报销方淑斌上海差旅费-R</t>
  </si>
  <si>
    <t>记-2819</t>
  </si>
  <si>
    <t>超声科乔斌报销测试化验加工费-R</t>
  </si>
  <si>
    <t>脊柱外科戴驭虎请款付中山大学测试化验加工费-R（暂未冲账）</t>
  </si>
  <si>
    <t>记-3262</t>
  </si>
  <si>
    <t>药学部唐欲博报销SCI版面费（个人经费）</t>
  </si>
  <si>
    <t>记-0310</t>
  </si>
  <si>
    <t>记-2583</t>
  </si>
  <si>
    <t>烧伤与创面修复科胡志成SCI版面费（个人经费）</t>
  </si>
  <si>
    <t>脊柱外科戴驭虎报销细胞费-R</t>
  </si>
  <si>
    <t>记-2620</t>
  </si>
  <si>
    <t>记-0762</t>
  </si>
  <si>
    <t>妇科四区梁炎春请款付中山大学测试化验加工费-R（暂未冲账）</t>
  </si>
  <si>
    <t>记-0978</t>
  </si>
  <si>
    <t>肾内科实验室周琴报销材料及动物费</t>
  </si>
  <si>
    <t>记-1236</t>
  </si>
  <si>
    <t>记-1237</t>
  </si>
  <si>
    <t>神经科ICU孙逊沙报销劳务费-R</t>
  </si>
  <si>
    <t>记-1767</t>
  </si>
  <si>
    <t>超声科王伟报销王伟、李铭德、卢瑞芳、林欣欣宁波差旅费</t>
  </si>
  <si>
    <t>超声科李薇报销SCI版面费（个人经费）</t>
  </si>
  <si>
    <t>记-1973</t>
  </si>
  <si>
    <t>烧伤与创面修复科王鹏报销动物费-R</t>
  </si>
  <si>
    <t>记-2269</t>
  </si>
  <si>
    <t>记-1739</t>
  </si>
  <si>
    <t>记-0048</t>
  </si>
  <si>
    <t>记-0030</t>
  </si>
  <si>
    <t>记-0168</t>
  </si>
  <si>
    <t>关节外科陈蔚深报销查新费</t>
  </si>
  <si>
    <t>超声科王伟报销王伟北京差旅费</t>
  </si>
  <si>
    <t>记-0381</t>
  </si>
  <si>
    <t>肿瘤科黄曼玲报销测试化验加工费-R</t>
  </si>
  <si>
    <t>记-2495</t>
  </si>
  <si>
    <t>记-1689</t>
  </si>
  <si>
    <t>记-0887</t>
  </si>
  <si>
    <t>心内一科庄晓东报销材料费</t>
  </si>
  <si>
    <t>医学检验科王锐智报销王锐智培训费</t>
  </si>
  <si>
    <t>记-0973</t>
  </si>
  <si>
    <t>耳专科李航报销劳务费-R</t>
  </si>
  <si>
    <t>记-2091</t>
  </si>
  <si>
    <t>超声科李薇报销材料费-R</t>
  </si>
  <si>
    <t>烧伤与创面修复科陈蕾报销动物费</t>
  </si>
  <si>
    <t>记-2395</t>
  </si>
  <si>
    <t>记-0824</t>
  </si>
  <si>
    <t>胃肠外科一科李广华报销测试化验加工费-R</t>
  </si>
  <si>
    <t>记-2531</t>
  </si>
  <si>
    <t>记-1444</t>
  </si>
  <si>
    <t>心内六科（CCU）黄沛森请款付中山大学测试化验加工费-R（暂未冲账）</t>
  </si>
  <si>
    <t>记-2232</t>
  </si>
  <si>
    <t>记-2193</t>
  </si>
  <si>
    <t>记-2371</t>
  </si>
  <si>
    <t>记-2195</t>
  </si>
  <si>
    <t>记-3523</t>
  </si>
  <si>
    <t>记-2206</t>
  </si>
  <si>
    <t>记-0889</t>
  </si>
  <si>
    <t>记-2645</t>
  </si>
  <si>
    <t>消化内科一区刘曼报销测试化验加工费-R（病理科）</t>
  </si>
  <si>
    <t>记-1640</t>
  </si>
  <si>
    <t>放射治疗科韦广滟报销测试化验加工费-R</t>
  </si>
  <si>
    <t>记-1641</t>
  </si>
  <si>
    <t>记-1642</t>
  </si>
  <si>
    <t>记-1668</t>
  </si>
  <si>
    <t>消化内科二区熊珊珊报销动物费-R</t>
  </si>
  <si>
    <t>消化内科二区熊珊珊报销测试化验加工费-R</t>
  </si>
  <si>
    <t>记-2453</t>
  </si>
  <si>
    <t>记-2264</t>
  </si>
  <si>
    <t>记-2505</t>
  </si>
  <si>
    <t>记-0222</t>
  </si>
  <si>
    <t>放射治疗科王雪涔报销测试化验加工费-R</t>
  </si>
  <si>
    <t>甲状腺乳腺外科单臻报销细胞费</t>
  </si>
  <si>
    <t>记-2964</t>
  </si>
  <si>
    <t>许琼聪_柯麟新星人才计划</t>
  </si>
  <si>
    <t>胆胰外科许琼聪报销黄佳妮成都差旅费-R</t>
  </si>
  <si>
    <t>超声科王伟报销材料费</t>
  </si>
  <si>
    <t>记-3393</t>
  </si>
  <si>
    <t>记-3394</t>
  </si>
  <si>
    <t>记-0197</t>
  </si>
  <si>
    <t>记-0042</t>
  </si>
  <si>
    <t>记-0835</t>
  </si>
  <si>
    <t>医学检验科梁艳萍报销材料费-R</t>
  </si>
  <si>
    <t>记-0322</t>
  </si>
  <si>
    <t>烧伤与创面修复科胡志成报销版面费</t>
  </si>
  <si>
    <t>烧伤与创面修复科胡志成报销审稿费</t>
  </si>
  <si>
    <t>记-0324</t>
  </si>
  <si>
    <t>烧伤与创面修复科胡志成报销检索费</t>
  </si>
  <si>
    <t>记-2048</t>
  </si>
  <si>
    <t>记-2186</t>
  </si>
  <si>
    <t>心内六科（CCU）朱文根报销培训费-R</t>
  </si>
  <si>
    <t>记-1840</t>
  </si>
  <si>
    <t>心血管医学部办公室魏方菲报销测试化验加工费-R（精准）</t>
  </si>
  <si>
    <t>记-1141</t>
  </si>
  <si>
    <t>记-2804</t>
  </si>
  <si>
    <t>记-1143</t>
  </si>
  <si>
    <t>记-2915</t>
  </si>
  <si>
    <t>耳专科李航报销版面费</t>
  </si>
  <si>
    <t>辅助循环实验室刘繁茂请款付上海震晟科学仪器有限公司测试化验加工费-R</t>
  </si>
  <si>
    <t>周太峰_柯麟新星人才计划</t>
  </si>
  <si>
    <t>脊柱外科周太峰报销材料费-R</t>
  </si>
  <si>
    <t>脊柱外科戴驭虎报销质粒费-R</t>
  </si>
  <si>
    <t>记-2831</t>
  </si>
  <si>
    <t>胃肠外科一科王志雄报销劳务费-R</t>
  </si>
  <si>
    <t>记-2142</t>
  </si>
  <si>
    <t>关节外科陈蔚深报销广州培训费</t>
  </si>
  <si>
    <t>记-3100</t>
  </si>
  <si>
    <t>泌尿外科一区陈振华报销动物费-R</t>
  </si>
  <si>
    <t>记-2537</t>
  </si>
  <si>
    <t>记-3304</t>
  </si>
  <si>
    <t>记-2743</t>
  </si>
  <si>
    <t>关节外科赵潇艺报销专利费</t>
  </si>
  <si>
    <t>记-2900</t>
  </si>
  <si>
    <t>记-3307</t>
  </si>
  <si>
    <t>记-2987</t>
  </si>
  <si>
    <t>记-3085</t>
  </si>
  <si>
    <t>关节外科陈蔚深报销天津差旅费-R</t>
  </si>
  <si>
    <t>记-2953</t>
  </si>
  <si>
    <t>关节外科陈蔚深报销天津培训费</t>
  </si>
  <si>
    <t>记-3452</t>
  </si>
  <si>
    <t>记-3666</t>
  </si>
  <si>
    <t>记-3713</t>
  </si>
  <si>
    <t>烧伤与创面修复科胡志成报销动物费</t>
  </si>
  <si>
    <t>记-4205</t>
  </si>
  <si>
    <t>记-4224</t>
  </si>
  <si>
    <t>记-3443</t>
  </si>
  <si>
    <t>记-4225</t>
  </si>
  <si>
    <t>记-1291</t>
  </si>
  <si>
    <t>记-4226</t>
  </si>
  <si>
    <t>心内一科庄晓东报销SCI版面费（个人经费）</t>
  </si>
  <si>
    <t>记-4229</t>
  </si>
  <si>
    <t>记-4230</t>
  </si>
  <si>
    <t>记-1611</t>
  </si>
  <si>
    <t>记-4231</t>
  </si>
  <si>
    <t>记-1698</t>
  </si>
  <si>
    <t>记-4233</t>
  </si>
  <si>
    <t>记-4642</t>
  </si>
  <si>
    <t>胆胰外科许琼聪报销材料费-R</t>
  </si>
  <si>
    <t>记-1991</t>
  </si>
  <si>
    <t>记-4802</t>
  </si>
  <si>
    <t>泌尿外科一区陈振华报销数据服务费-R</t>
  </si>
  <si>
    <t>记-2092</t>
  </si>
  <si>
    <t>记-4837</t>
  </si>
  <si>
    <t>放射治疗科韦广滟报销材料费-R</t>
  </si>
  <si>
    <t>记-0449</t>
  </si>
  <si>
    <t>超声科周路遥报销陈美希、刘颖欣合肥学术交流费</t>
  </si>
  <si>
    <t>记-0645</t>
  </si>
  <si>
    <t>记-1537</t>
  </si>
  <si>
    <t>记-3028</t>
  </si>
  <si>
    <t>记-4988</t>
  </si>
  <si>
    <t>记-2359</t>
  </si>
  <si>
    <t>记-5042</t>
  </si>
  <si>
    <t>记-5247</t>
  </si>
  <si>
    <t>记-5398</t>
  </si>
  <si>
    <t>记-5472</t>
  </si>
  <si>
    <t>记-0506</t>
  </si>
  <si>
    <t>肾内科实验室周琴报销SCI版面费（个人经费）</t>
  </si>
  <si>
    <t>记-2720</t>
  </si>
  <si>
    <t>放射诊断科王焕军报销劳务费-R</t>
  </si>
  <si>
    <t>记-0970</t>
  </si>
  <si>
    <t>记-2722</t>
  </si>
  <si>
    <t>记-2723</t>
  </si>
  <si>
    <t>记-2924</t>
  </si>
  <si>
    <t>记-2925</t>
  </si>
  <si>
    <t>记-2927</t>
  </si>
  <si>
    <t>记-1047</t>
  </si>
  <si>
    <t>消化内科一区刘曼报销材料费-R</t>
  </si>
  <si>
    <t>记-0550</t>
  </si>
  <si>
    <t>记-0554</t>
  </si>
  <si>
    <t>记-1054</t>
  </si>
  <si>
    <t>产科产房曹铁凤报销版面费</t>
  </si>
  <si>
    <t>产科产房曹铁凤报销测试化验加工费-R</t>
  </si>
  <si>
    <t>记-1772</t>
  </si>
  <si>
    <t>记-0560</t>
  </si>
  <si>
    <t>记-2908</t>
  </si>
  <si>
    <t>记-0721</t>
  </si>
  <si>
    <t>记-2910</t>
  </si>
  <si>
    <t>记-2946</t>
  </si>
  <si>
    <t>超声科李薇报销专利费-R</t>
  </si>
  <si>
    <t>胃肠外科一科蔡钦波报销设备购置-R</t>
  </si>
  <si>
    <t>记-0778</t>
  </si>
  <si>
    <t>记-0316</t>
  </si>
  <si>
    <t>记-0353</t>
  </si>
  <si>
    <t>记-2104</t>
  </si>
  <si>
    <t>记-2121</t>
  </si>
  <si>
    <t>记-0354</t>
  </si>
  <si>
    <t>记-2127</t>
  </si>
  <si>
    <t>放射治疗科王雪涔报销材料费-R动物</t>
  </si>
  <si>
    <t>记-0365</t>
  </si>
  <si>
    <t>记-3076</t>
  </si>
  <si>
    <t>超声科陈淑玲退测试化验加工费-R</t>
  </si>
  <si>
    <t>记-0765</t>
  </si>
  <si>
    <t>蒋小云支付庾楠楠研究生在研劳务费（2023.8旧系统导师津贴）</t>
  </si>
  <si>
    <t>心血管医学部办公室魏方菲请款付中山大学测试化验加工费-R</t>
  </si>
  <si>
    <t>记-0811</t>
  </si>
  <si>
    <t>脊柱外科周太峰报销劳务费-R</t>
  </si>
  <si>
    <t>记-1523</t>
  </si>
  <si>
    <t>消化内科一区冯瑞报销SCI版面费（个人经费）</t>
  </si>
  <si>
    <t>记-2621</t>
  </si>
  <si>
    <t>记-1821</t>
  </si>
  <si>
    <t>记-3053</t>
  </si>
  <si>
    <t>神经外科一区黄努努报销质粒费-R</t>
  </si>
  <si>
    <t>记-3188</t>
  </si>
  <si>
    <t>记-0337</t>
  </si>
  <si>
    <t>记-0857</t>
  </si>
  <si>
    <t>记-0858</t>
  </si>
  <si>
    <t>记-0877</t>
  </si>
  <si>
    <t>蒋小云支付庾楠楠研究生在研劳务费（2023.9旧系统导师津贴）</t>
  </si>
  <si>
    <t>记-0355</t>
  </si>
  <si>
    <t>记-0878</t>
  </si>
  <si>
    <t>记-0686</t>
  </si>
  <si>
    <t>记-0879</t>
  </si>
  <si>
    <t>记-1436</t>
  </si>
  <si>
    <t>记-1405</t>
  </si>
  <si>
    <t>记-1890</t>
  </si>
  <si>
    <t>记-1891</t>
  </si>
  <si>
    <t>脊柱外科戴驭虎报销SCI版面费（个人经费）</t>
  </si>
  <si>
    <t>记-2241</t>
  </si>
  <si>
    <t>记-1628</t>
  </si>
  <si>
    <t>记-2406</t>
  </si>
  <si>
    <t>记-1633</t>
  </si>
  <si>
    <t>脊柱外科周太峰报销测试化验加工费-R</t>
  </si>
  <si>
    <t>记-2060</t>
  </si>
  <si>
    <t>脊柱外科周太峰报销研究生张舜武汉差旅费-R</t>
  </si>
  <si>
    <t>脊柱外科周太峰报销廖智恒、张宝林武汉差旅费-R</t>
  </si>
  <si>
    <t>杜奇鞘_柯麟新星人才计划</t>
  </si>
  <si>
    <t>妇科一区杜奇鞘报销测试化验加工费-R</t>
  </si>
  <si>
    <t>记-2871</t>
  </si>
  <si>
    <t>记-3400</t>
  </si>
  <si>
    <t>记-3637</t>
  </si>
  <si>
    <t>记-3730</t>
  </si>
  <si>
    <t>记-4166</t>
  </si>
  <si>
    <t>记-2766</t>
  </si>
  <si>
    <t>蒋小云支付庾楠楠研究生在研劳务费（2023.10旧系统导师津贴）</t>
  </si>
  <si>
    <t>记-0713</t>
  </si>
  <si>
    <t>记-1599</t>
  </si>
  <si>
    <t>记-1836</t>
  </si>
  <si>
    <t>记-2063</t>
  </si>
  <si>
    <t>记-2629</t>
  </si>
  <si>
    <t>记-2631</t>
  </si>
  <si>
    <t>记-2939</t>
  </si>
  <si>
    <t>记-2940</t>
  </si>
  <si>
    <t>记-2942</t>
  </si>
  <si>
    <t>记-3151</t>
  </si>
  <si>
    <t>记-3161</t>
  </si>
  <si>
    <t>记-3200</t>
  </si>
  <si>
    <t>蒋小云支付庾楠楠研究生在研劳务费（2023.11旧系统导师津贴）</t>
  </si>
  <si>
    <t>记-0364</t>
  </si>
  <si>
    <t>记-1279</t>
  </si>
  <si>
    <t>记-1456</t>
  </si>
  <si>
    <t>心内六科（CCU）朱文根报销测试化验加工费-R</t>
  </si>
  <si>
    <t>记-1988</t>
  </si>
  <si>
    <t>记-1989</t>
  </si>
  <si>
    <t>记-2574</t>
  </si>
  <si>
    <t>记-2689</t>
  </si>
  <si>
    <t>记-2887</t>
  </si>
  <si>
    <t>记-3203</t>
  </si>
  <si>
    <t>记-3339</t>
  </si>
  <si>
    <t>记-3341</t>
  </si>
  <si>
    <t>记-3363</t>
  </si>
  <si>
    <t>记-3364</t>
  </si>
  <si>
    <t>记-3368</t>
  </si>
  <si>
    <t>蒋小云支付庾楠楠研究生在研劳务费（2023.12旧系统）</t>
  </si>
  <si>
    <t>记-3836</t>
  </si>
  <si>
    <t>记-4041</t>
  </si>
  <si>
    <t>记-4374</t>
  </si>
  <si>
    <t>记-4693</t>
  </si>
  <si>
    <t>记-4695</t>
  </si>
  <si>
    <t>记-4877</t>
  </si>
  <si>
    <t>记-4920</t>
  </si>
  <si>
    <t>记-4922</t>
  </si>
  <si>
    <t>记-4923</t>
  </si>
  <si>
    <t>记-4926</t>
  </si>
  <si>
    <t>中山大学附属第一医院“捷成-中山大学附属第一医院本研贯通式拔尖创新人才培养计划”
执行情况报告</t>
  </si>
  <si>
    <t>参加“捷成-中山大学附属第一医院本研贯穿式拔尖创新人才培养计划”项目交流香港学术交流费</t>
  </si>
  <si>
    <t>参加“捷成-中山大学附属第一医院本研贯穿式拔尖创新人才培养计划”项目学生专项资助费</t>
  </si>
  <si>
    <t>2025年1-2月</t>
  </si>
  <si>
    <t>2025年3-12月</t>
  </si>
  <si>
    <t>日期：2025-2-28</t>
  </si>
  <si>
    <t>中山大学附属第一医院“优质医疗资源扩容下沉及人才队伍建设等项目(广东中烟)”
执行情况报告</t>
  </si>
  <si>
    <t>优质医疗资源扩容下沉及人才队伍建设等项目(广东中烟)</t>
  </si>
  <si>
    <t>优质医疗资源下沉：新疆喀什慰问援疆专家学生学术交流费</t>
  </si>
  <si>
    <t>优质医疗资源下沉</t>
  </si>
  <si>
    <t>优质医疗资源下沉：贵州调研学术交流费</t>
  </si>
  <si>
    <t>优质医疗资源下沉：赴广西南宁参加国家医疗队启动仪式项目费用</t>
  </si>
  <si>
    <t>优质医疗资源下沉：福建龙岩调研学术交流费</t>
  </si>
  <si>
    <t>优质医疗资源下沉：云南义诊费</t>
  </si>
  <si>
    <t>优质医疗资源下沉：三明调研学术交流费</t>
  </si>
  <si>
    <t>优质医疗资源下沉：云南调研学术交流费</t>
  </si>
  <si>
    <t>优质医疗资源下沉：援藏边坝医疗队送上岗慰问交流费</t>
  </si>
  <si>
    <t>优质医疗资源下沉：喀什调研学术交流费</t>
  </si>
  <si>
    <t>优质医疗资源下沉：赴贵州参加国家医疗队启动及义诊工作费用</t>
  </si>
  <si>
    <t>人才队伍建设：高层次医疗人才专题培训费用</t>
  </si>
  <si>
    <t>人才队伍建设</t>
  </si>
  <si>
    <t>优质医疗资源下沉：合作帮扶点贵州基层医疗帮扶、送医疗业务骨干上岗</t>
  </si>
  <si>
    <t>优质医疗资源下沉：广东省卫生健康“百千万”工程赴高州人民医院义诊调研费用</t>
  </si>
  <si>
    <t>人才队伍建设：医疗服务中心礼仪沟通培训</t>
  </si>
  <si>
    <t>优质医疗资源下沉：贵州医院专题调研，启动南丁格尔工作室、名医工作室调研费用</t>
  </si>
  <si>
    <t>优质医疗资源下沉：援疆医疗队送上岗慰问交流费</t>
  </si>
  <si>
    <t>优质医疗资源下沉：贵阳调研学术交流费</t>
  </si>
  <si>
    <t>优质医疗资源下沉：福建龙岩医疗帮扶</t>
  </si>
  <si>
    <t>优质医疗资源下沉：援藏医疗队送上岗慰问交流费</t>
  </si>
  <si>
    <t>优质医疗资源下沉：贵州医院义诊推动名医工作室建设</t>
  </si>
  <si>
    <t>优质医疗资源下沉：玉溪调研学术交流费</t>
  </si>
  <si>
    <t>优质医疗资源下沉：宣传部《中山一院人在基层》宣传项目</t>
  </si>
  <si>
    <t>优质医疗资源下沉：国家医疗队义诊药品</t>
  </si>
  <si>
    <t>中山大学附属第一医院“胃肠外科青年人才培养项目”
执行情况报告</t>
  </si>
  <si>
    <t>胃肠外科青年人才培养项目</t>
  </si>
  <si>
    <t>广东省中山大学教育发展基金会</t>
  </si>
  <si>
    <t>胃肠外科报青年人才培养项目研究生奖学金</t>
  </si>
  <si>
    <t>胃肠外科报青年人才培养项目研究生、博士后奖学金</t>
  </si>
  <si>
    <t>中山大学附属第一医院“广汽定向捐赠项目”
执行情况报告</t>
  </si>
  <si>
    <t>公务车购置</t>
  </si>
  <si>
    <t>车辆安全辅助配置采购及安装</t>
  </si>
  <si>
    <t>中山大学附属第一医院“中山一院医学人文大师明珠讲坛”
执行情况报告</t>
  </si>
  <si>
    <t>宣传部报医学人文明珠讲坛服务项目第1期款（F4286）</t>
  </si>
  <si>
    <t>中山大学附属第一医院“中山一院基层医疗帮扶义诊项目”
执行情况报告</t>
  </si>
  <si>
    <t>中山大学附属第一医院“吴金龙先生捐赠项目”
执行情况报告</t>
  </si>
  <si>
    <t>中山大学附属第一医院“‘医’路相伴 ‘唯’爱同行捐赠项目（三）项目”
执行情况报告</t>
  </si>
  <si>
    <t>“医”路相伴 “唯”爱同行捐赠项目（三）</t>
  </si>
  <si>
    <t>国际合作交流</t>
  </si>
  <si>
    <t>日期：2025-3-31</t>
  </si>
  <si>
    <t>中山大学附属第一医院教育捐赠项目（TCL基金会）
执行情况报告</t>
  </si>
  <si>
    <t>中山大学附属第一医院教育捐赠项目（腾讯基金会）
执行情况报告</t>
  </si>
  <si>
    <t>中山大学附属第一医院益世界公益捐赠项目
执行情况报告</t>
  </si>
  <si>
    <t>中山大学附属第一医院Scott爱心计划（科赛德思）
执行情况报告</t>
  </si>
  <si>
    <t>中山大学附属第一医院金岭糖业2025年捐赠项目
执行情况报告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</si>
</sst>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26" formatCode="\$#,##0.00_);[Red]\(\$#,##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_ \¥* #,##0.00_ ;_ \¥* \-#,##0.00_ ;_ \¥* &quot;-&quot;??_ ;_ @_ "/>
    <numFmt numFmtId="179" formatCode="0.00_);[Red]\(0.00\)"/>
    <numFmt numFmtId="180" formatCode="&quot;￥&quot;#,##0.00_);[Red]\(&quot;￥&quot;#,##0.00\)"/>
    <numFmt numFmtId="181" formatCode="[$HKD]\ #,##0.00;[$HKD]\ \-#,##0.00"/>
    <numFmt numFmtId="182" formatCode="[$HKD]\ #,##0.00_);[Red]\([$HKD]\ #,##0.00\)"/>
    <numFmt numFmtId="183" formatCode="\¥#,##0_);[Red]\(\¥#,##0\)"/>
    <numFmt numFmtId="184" formatCode="&quot;US$&quot;#,##0.00_);[Red]\(&quot;US$&quot;#,##0.00\)"/>
  </numFmts>
  <fonts count="113">
    <font>
      <sz val="12"/>
      <color theme="1"/>
      <name val="宋体"/>
      <charset val="134"/>
      <scheme val="minor"/>
    </font>
    <font>
      <sz val="11"/>
      <color theme="1"/>
      <name val="宋体"/>
      <charset val="134"/>
      <scheme val="minor"/>
    </font>
    <font>
      <sz val="11"/>
      <color theme="1"/>
      <name val="Tahoma"/>
      <charset val="134"/>
    </font>
    <font>
      <b/>
      <sz val="14"/>
      <color theme="1"/>
      <name val="宋体"/>
      <charset val="134"/>
    </font>
    <font>
      <sz val="11"/>
      <color theme="1"/>
      <name val="宋体"/>
      <charset val="134"/>
    </font>
    <font>
      <sz val="12"/>
      <color indexed="8"/>
      <name val="宋体"/>
      <charset val="134"/>
    </font>
    <font>
      <sz val="12"/>
      <color rgb="FF000000"/>
      <name val="宋体"/>
      <charset val="134"/>
    </font>
    <font>
      <sz val="12"/>
      <color theme="1"/>
      <name val="宋体"/>
      <charset val="134"/>
    </font>
    <font>
      <sz val="12"/>
      <name val="宋体"/>
      <charset val="134"/>
    </font>
    <font>
      <b/>
      <sz val="14"/>
      <color indexed="9"/>
      <name val="宋体"/>
      <charset val="134"/>
    </font>
    <font>
      <b/>
      <sz val="11"/>
      <color indexed="8"/>
      <name val="宋体"/>
      <charset val="134"/>
    </font>
    <font>
      <sz val="11"/>
      <color indexed="8"/>
      <name val="宋体"/>
      <charset val="134"/>
    </font>
    <font>
      <b/>
      <sz val="11"/>
      <color indexed="9"/>
      <name val="宋体"/>
      <charset val="134"/>
    </font>
    <font>
      <sz val="11"/>
      <name val="宋体"/>
      <charset val="134"/>
    </font>
    <font>
      <b/>
      <sz val="11"/>
      <color theme="1"/>
      <name val="宋体"/>
      <charset val="134"/>
    </font>
    <font>
      <sz val="9"/>
      <color theme="1"/>
      <name val="微软雅黑"/>
      <charset val="134"/>
    </font>
    <font>
      <sz val="11"/>
      <color theme="1"/>
      <name val="仿宋"/>
      <charset val="134"/>
    </font>
    <font>
      <b/>
      <sz val="11"/>
      <name val="宋体"/>
      <charset val="134"/>
    </font>
    <font>
      <b/>
      <sz val="10"/>
      <color indexed="8"/>
      <name val="宋体"/>
      <charset val="0"/>
    </font>
    <font>
      <sz val="8"/>
      <color indexed="8"/>
      <name val="宋体"/>
      <charset val="0"/>
    </font>
    <font>
      <sz val="10"/>
      <color theme="1"/>
      <name val="宋体"/>
      <charset val="134"/>
    </font>
    <font>
      <b/>
      <sz val="10"/>
      <color indexed="9"/>
      <name val="宋体"/>
      <charset val="134"/>
    </font>
    <font>
      <b/>
      <sz val="9"/>
      <color indexed="8"/>
      <name val="宋体"/>
      <charset val="134"/>
    </font>
    <font>
      <sz val="10"/>
      <color indexed="8"/>
      <name val="宋体"/>
      <charset val="134"/>
    </font>
    <font>
      <sz val="9"/>
      <color indexed="8"/>
      <name val="宋体"/>
      <charset val="134"/>
    </font>
    <font>
      <sz val="10"/>
      <color indexed="8"/>
      <name val="宋体"/>
      <charset val="0"/>
    </font>
    <font>
      <sz val="9"/>
      <color theme="1"/>
      <name val="仿宋"/>
      <charset val="134"/>
    </font>
    <font>
      <sz val="10"/>
      <color theme="1"/>
      <name val="仿宋"/>
      <charset val="134"/>
    </font>
    <font>
      <sz val="12"/>
      <name val="宋体"/>
      <charset val="134"/>
      <scheme val="minor"/>
    </font>
    <font>
      <b/>
      <sz val="10"/>
      <color indexed="8"/>
      <name val="宋体"/>
      <charset val="134"/>
    </font>
    <font>
      <sz val="11"/>
      <color theme="1" tint="0.0499893185216834"/>
      <name val="宋体"/>
      <charset val="134"/>
    </font>
    <font>
      <sz val="11"/>
      <color rgb="FFFF0000"/>
      <name val="宋体"/>
      <charset val="134"/>
    </font>
    <font>
      <sz val="11"/>
      <color rgb="FFFF0000"/>
      <name val="仿宋"/>
      <charset val="134"/>
    </font>
    <font>
      <sz val="10"/>
      <color theme="1"/>
      <name val="宋体"/>
      <charset val="134"/>
      <scheme val="minor"/>
    </font>
    <font>
      <b/>
      <sz val="10"/>
      <name val="Arial"/>
      <charset val="134"/>
    </font>
    <font>
      <b/>
      <sz val="10"/>
      <name val="宋体"/>
      <charset val="134"/>
    </font>
    <font>
      <sz val="10"/>
      <name val="宋体"/>
      <charset val="134"/>
    </font>
    <font>
      <sz val="10"/>
      <color theme="1" tint="0.0499893185216834"/>
      <name val="宋体"/>
      <charset val="134"/>
    </font>
    <font>
      <sz val="9"/>
      <color indexed="8"/>
      <name val="宋体"/>
      <charset val="0"/>
    </font>
    <font>
      <sz val="10"/>
      <name val="Arial"/>
      <charset val="0"/>
    </font>
    <font>
      <b/>
      <sz val="14"/>
      <color theme="1"/>
      <name val="仿宋"/>
      <charset val="134"/>
    </font>
    <font>
      <sz val="12"/>
      <color indexed="8"/>
      <name val="仿宋"/>
      <charset val="134"/>
    </font>
    <font>
      <b/>
      <sz val="14"/>
      <color indexed="9"/>
      <name val="仿宋"/>
      <charset val="134"/>
    </font>
    <font>
      <sz val="12"/>
      <name val="仿宋"/>
      <charset val="134"/>
    </font>
    <font>
      <b/>
      <sz val="11"/>
      <color indexed="9"/>
      <name val="仿宋"/>
      <charset val="134"/>
    </font>
    <font>
      <sz val="11"/>
      <name val="仿宋"/>
      <charset val="134"/>
    </font>
    <font>
      <sz val="10"/>
      <color rgb="FFFF0000"/>
      <name val="宋体"/>
      <charset val="134"/>
    </font>
    <font>
      <sz val="10"/>
      <color rgb="FFFF0000"/>
      <name val="仿宋"/>
      <charset val="134"/>
    </font>
    <font>
      <b/>
      <sz val="11"/>
      <color theme="1"/>
      <name val="宋体"/>
      <charset val="134"/>
      <scheme val="minor"/>
    </font>
    <font>
      <sz val="11"/>
      <name val="宋体"/>
      <charset val="134"/>
      <scheme val="minor"/>
    </font>
    <font>
      <b/>
      <sz val="10"/>
      <color theme="1"/>
      <name val="宋体"/>
      <charset val="134"/>
    </font>
    <font>
      <b/>
      <sz val="11"/>
      <color theme="1"/>
      <name val="仿宋"/>
      <charset val="134"/>
    </font>
    <font>
      <b/>
      <sz val="10"/>
      <color rgb="FFFF0000"/>
      <name val="宋体"/>
      <charset val="134"/>
    </font>
    <font>
      <b/>
      <sz val="12"/>
      <name val="仿宋"/>
      <charset val="134"/>
    </font>
    <font>
      <sz val="14"/>
      <color theme="1"/>
      <name val="宋体"/>
      <charset val="134"/>
    </font>
    <font>
      <sz val="10"/>
      <color indexed="8"/>
      <name val="Dialog"/>
      <charset val="134"/>
    </font>
    <font>
      <b/>
      <sz val="11"/>
      <name val="宋体"/>
      <charset val="134"/>
      <scheme val="minor"/>
    </font>
    <font>
      <sz val="11"/>
      <name val="Tahoma"/>
      <charset val="134"/>
    </font>
    <font>
      <b/>
      <sz val="12"/>
      <color theme="1"/>
      <name val="仿宋"/>
      <charset val="134"/>
    </font>
    <font>
      <sz val="10"/>
      <color indexed="8"/>
      <name val="仿宋"/>
      <charset val="134"/>
    </font>
    <font>
      <sz val="10"/>
      <name val="仿宋"/>
      <charset val="134"/>
    </font>
    <font>
      <b/>
      <sz val="10"/>
      <color theme="1"/>
      <name val="仿宋"/>
      <charset val="134"/>
    </font>
    <font>
      <sz val="14"/>
      <color theme="1"/>
      <name val="宋体"/>
      <charset val="134"/>
      <scheme val="minor"/>
    </font>
    <font>
      <sz val="11"/>
      <color theme="0" tint="-0.249977111117893"/>
      <name val="宋体"/>
      <charset val="134"/>
      <scheme val="minor"/>
    </font>
    <font>
      <b/>
      <sz val="14"/>
      <color theme="1"/>
      <name val="宋体"/>
      <charset val="134"/>
      <scheme val="minor"/>
    </font>
    <font>
      <b/>
      <sz val="10"/>
      <color theme="1"/>
      <name val="宋体"/>
      <charset val="134"/>
      <scheme val="minor"/>
    </font>
    <font>
      <b/>
      <sz val="14"/>
      <name val="宋体"/>
      <charset val="134"/>
      <scheme val="minor"/>
    </font>
    <font>
      <b/>
      <sz val="16"/>
      <color theme="1"/>
      <name val="宋体"/>
      <charset val="134"/>
      <scheme val="minor"/>
    </font>
    <font>
      <sz val="14"/>
      <color rgb="FF000000"/>
      <name val="微软雅黑"/>
      <charset val="134"/>
    </font>
    <font>
      <b/>
      <sz val="12"/>
      <color theme="0"/>
      <name val="Microsoft YaHei"/>
      <charset val="134"/>
    </font>
    <font>
      <b/>
      <sz val="16"/>
      <color theme="0"/>
      <name val="Microsoft YaHei"/>
      <charset val="134"/>
    </font>
    <font>
      <sz val="12"/>
      <name val="黑体"/>
      <charset val="134"/>
    </font>
    <font>
      <sz val="10"/>
      <name val="黑体"/>
      <charset val="134"/>
    </font>
    <font>
      <b/>
      <sz val="10"/>
      <color rgb="FFFF0000"/>
      <name val="黑体"/>
      <charset val="134"/>
    </font>
    <font>
      <sz val="12"/>
      <color rgb="FFFF0000"/>
      <name val="黑体"/>
      <charset val="134"/>
    </font>
    <font>
      <sz val="10"/>
      <color rgb="FFFF0000"/>
      <name val="黑体"/>
      <charset val="134"/>
    </font>
    <font>
      <sz val="12"/>
      <color theme="1"/>
      <name val="黑体"/>
      <charset val="134"/>
    </font>
    <font>
      <sz val="10"/>
      <color rgb="FF000000"/>
      <name val="微软雅黑"/>
      <charset val="134"/>
    </font>
    <font>
      <sz val="10"/>
      <name val="微软雅黑"/>
      <charset val="134"/>
    </font>
    <font>
      <sz val="10"/>
      <color rgb="FFFF0000"/>
      <name val="微软雅黑"/>
      <charset val="134"/>
    </font>
    <font>
      <sz val="12"/>
      <name val="微软雅黑"/>
      <charset val="134"/>
    </font>
    <font>
      <sz val="20"/>
      <color rgb="FF000000"/>
      <name val="微软雅黑"/>
      <charset val="134"/>
    </font>
    <font>
      <sz val="20"/>
      <color theme="1"/>
      <name val="宋体"/>
      <charset val="134"/>
      <scheme val="minor"/>
    </font>
    <font>
      <b/>
      <sz val="12"/>
      <name val="微软雅黑"/>
      <charset val="134"/>
    </font>
    <font>
      <sz val="12"/>
      <color rgb="FF000000"/>
      <name val="微软雅黑"/>
      <charset val="134"/>
    </font>
    <font>
      <b/>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0"/>
      <name val="Tahoma"/>
      <charset val="134"/>
    </font>
    <font>
      <sz val="11"/>
      <color rgb="FF000000"/>
      <name val="宋体"/>
      <charset val="134"/>
    </font>
    <font>
      <b/>
      <sz val="10"/>
      <name val="黑体"/>
      <charset val="134"/>
    </font>
    <font>
      <sz val="9"/>
      <color theme="1"/>
      <name val="宋体"/>
      <charset val="134"/>
      <scheme val="minor"/>
    </font>
    <font>
      <sz val="10"/>
      <color indexed="8"/>
      <name val="Calibri"/>
      <charset val="134"/>
    </font>
    <font>
      <b/>
      <sz val="11"/>
      <color theme="0"/>
      <name val="Microsoft YaHei"/>
      <charset val="134"/>
    </font>
    <font>
      <b/>
      <sz val="9"/>
      <name val="宋体"/>
      <charset val="134"/>
    </font>
    <font>
      <sz val="9"/>
      <name val="宋体"/>
      <charset val="134"/>
    </font>
  </fonts>
  <fills count="44">
    <fill>
      <patternFill patternType="none"/>
    </fill>
    <fill>
      <patternFill patternType="gray125"/>
    </fill>
    <fill>
      <patternFill patternType="solid">
        <fgColor indexed="17"/>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51170384838"/>
        <bgColor indexed="64"/>
      </patternFill>
    </fill>
    <fill>
      <patternFill patternType="solid">
        <fgColor theme="9" tint="0.799737540818506"/>
        <bgColor indexed="64"/>
      </patternFill>
    </fill>
    <fill>
      <patternFill patternType="solid">
        <fgColor rgb="FF92D050"/>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1">
    <border>
      <left/>
      <right/>
      <top/>
      <bottom/>
      <diagonal/>
    </border>
    <border>
      <left style="thin">
        <color rgb="FF339933"/>
      </left>
      <right style="thin">
        <color rgb="FF339933"/>
      </right>
      <top style="thin">
        <color rgb="FF339933"/>
      </top>
      <bottom style="thin">
        <color rgb="FF339933"/>
      </bottom>
      <diagonal/>
    </border>
    <border>
      <left style="thin">
        <color rgb="FF339933"/>
      </left>
      <right/>
      <top style="thin">
        <color rgb="FF339933"/>
      </top>
      <bottom style="thin">
        <color rgb="FF339933"/>
      </bottom>
      <diagonal/>
    </border>
    <border>
      <left/>
      <right/>
      <top style="thin">
        <color rgb="FF339933"/>
      </top>
      <bottom style="thin">
        <color rgb="FF339933"/>
      </bottom>
      <diagonal/>
    </border>
    <border>
      <left/>
      <right style="thin">
        <color rgb="FF339933"/>
      </right>
      <top style="thin">
        <color rgb="FF339933"/>
      </top>
      <bottom style="thin">
        <color rgb="FF339933"/>
      </bottom>
      <diagonal/>
    </border>
    <border>
      <left style="thin">
        <color indexed="17"/>
      </left>
      <right style="thin">
        <color indexed="17"/>
      </right>
      <top style="thin">
        <color indexed="17"/>
      </top>
      <bottom style="thin">
        <color indexed="17"/>
      </bottom>
      <diagonal/>
    </border>
    <border>
      <left style="thin">
        <color theme="9" tint="-0.249946592608417"/>
      </left>
      <right style="thin">
        <color auto="1"/>
      </right>
      <top style="thin">
        <color theme="9" tint="-0.249946592608417"/>
      </top>
      <bottom style="thin">
        <color theme="9" tint="-0.249946592608417"/>
      </bottom>
      <diagonal/>
    </border>
    <border>
      <left style="thin">
        <color auto="1"/>
      </left>
      <right style="thin">
        <color auto="1"/>
      </right>
      <top style="thin">
        <color theme="9" tint="-0.249946592608417"/>
      </top>
      <bottom style="thin">
        <color theme="9" tint="-0.249946592608417"/>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style="thin">
        <color indexed="8"/>
      </left>
      <right style="thin">
        <color rgb="FF000000"/>
      </right>
      <top style="thin">
        <color rgb="FF000000"/>
      </top>
      <bottom style="thin">
        <color rgb="FF000000"/>
      </bottom>
      <diagonal/>
    </border>
    <border>
      <left style="thin">
        <color indexed="8"/>
      </left>
      <right style="thin">
        <color indexed="8"/>
      </right>
      <top style="thin">
        <color indexed="8"/>
      </top>
      <bottom style="thin">
        <color rgb="FF000000"/>
      </bottom>
      <diagonal/>
    </border>
    <border>
      <left style="thin">
        <color rgb="FF339933"/>
      </left>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indexed="8"/>
      </right>
      <top style="thin">
        <color indexed="8"/>
      </top>
      <bottom style="thin">
        <color rgb="FF000000"/>
      </bottom>
      <diagonal/>
    </border>
    <border>
      <left style="thin">
        <color rgb="FF339933"/>
      </left>
      <right style="thin">
        <color rgb="FF339933"/>
      </right>
      <top style="thin">
        <color rgb="FF339933"/>
      </top>
      <bottom/>
      <diagonal/>
    </border>
    <border>
      <left style="thin">
        <color auto="1"/>
      </left>
      <right style="thin">
        <color auto="1"/>
      </right>
      <top style="thin">
        <color auto="1"/>
      </top>
      <bottom style="thin">
        <color auto="1"/>
      </bottom>
      <diagonal/>
    </border>
    <border>
      <left style="thin">
        <color theme="9" tint="-0.249946592608417"/>
      </left>
      <right style="thin">
        <color theme="9" tint="-0.249946592608417"/>
      </right>
      <top style="thin">
        <color theme="9" tint="-0.249946592608417"/>
      </top>
      <bottom style="thin">
        <color theme="9" tint="-0.249946592608417"/>
      </bottom>
      <diagonal/>
    </border>
    <border>
      <left style="thin">
        <color theme="9" tint="-0.249946592608417"/>
      </left>
      <right/>
      <top style="thin">
        <color theme="9" tint="-0.249946592608417"/>
      </top>
      <bottom style="thin">
        <color theme="9" tint="-0.249946592608417"/>
      </bottom>
      <diagonal/>
    </border>
    <border>
      <left/>
      <right/>
      <top style="thin">
        <color theme="9" tint="-0.249946592608417"/>
      </top>
      <bottom style="thin">
        <color theme="9" tint="-0.249946592608417"/>
      </bottom>
      <diagonal/>
    </border>
    <border>
      <left/>
      <right style="thin">
        <color auto="1"/>
      </right>
      <top style="thin">
        <color theme="9" tint="-0.249946592608417"/>
      </top>
      <bottom style="thin">
        <color theme="9" tint="-0.249946592608417"/>
      </bottom>
      <diagonal/>
    </border>
    <border>
      <left style="thin">
        <color rgb="FF339933"/>
      </left>
      <right/>
      <top/>
      <bottom style="thin">
        <color theme="9" tint="-0.249946592608417"/>
      </bottom>
      <diagonal/>
    </border>
    <border>
      <left/>
      <right/>
      <top/>
      <bottom style="thin">
        <color theme="9" tint="-0.249946592608417"/>
      </bottom>
      <diagonal/>
    </border>
    <border>
      <left/>
      <right style="thin">
        <color rgb="FF339933"/>
      </right>
      <top/>
      <bottom style="thin">
        <color theme="9" tint="-0.249946592608417"/>
      </bottom>
      <diagonal/>
    </border>
    <border>
      <left/>
      <right style="thin">
        <color theme="9" tint="-0.249946592608417"/>
      </right>
      <top style="thin">
        <color theme="9" tint="-0.249946592608417"/>
      </top>
      <bottom style="thin">
        <color theme="9" tint="-0.249946592608417"/>
      </bottom>
      <diagonal/>
    </border>
    <border>
      <left style="thin">
        <color theme="9" tint="-0.249946592608417"/>
      </left>
      <right style="thin">
        <color theme="9" tint="-0.249946592608417"/>
      </right>
      <top style="thin">
        <color theme="9" tint="-0.249946592608417"/>
      </top>
      <bottom/>
      <diagonal/>
    </border>
    <border>
      <left style="thin">
        <color theme="9" tint="-0.249946592608417"/>
      </left>
      <right style="thin">
        <color theme="9" tint="-0.249946592608417"/>
      </right>
      <top/>
      <bottom style="thin">
        <color theme="9" tint="-0.249946592608417"/>
      </bottom>
      <diagonal/>
    </border>
    <border>
      <left style="thin">
        <color theme="9" tint="-0.249946592608417"/>
      </left>
      <right style="thin">
        <color theme="9" tint="-0.249946592608417"/>
      </right>
      <top/>
      <bottom style="thin">
        <color indexed="8"/>
      </bottom>
      <diagonal/>
    </border>
    <border>
      <left style="thin">
        <color theme="9" tint="-0.249946592608417"/>
      </left>
      <right/>
      <top/>
      <bottom/>
      <diagonal/>
    </border>
    <border>
      <left style="thin">
        <color indexed="17"/>
      </left>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style="thin">
        <color indexed="17"/>
      </bottom>
      <diagonal/>
    </border>
    <border>
      <left style="thin">
        <color indexed="8"/>
      </left>
      <right style="thin">
        <color indexed="8"/>
      </right>
      <top/>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style="thin">
        <color rgb="FF999999"/>
      </left>
      <right style="thin">
        <color rgb="FF999999"/>
      </right>
      <top/>
      <bottom/>
      <diagonal/>
    </border>
    <border>
      <left style="thin">
        <color indexed="65"/>
      </left>
      <right/>
      <top style="thin">
        <color rgb="FF999999"/>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000000"/>
      </left>
      <right style="thin">
        <color rgb="FF000000"/>
      </right>
      <top style="thin">
        <color indexed="8"/>
      </top>
      <bottom style="thin">
        <color rgb="FF000000"/>
      </bottom>
      <diagonal/>
    </border>
    <border>
      <left style="thin">
        <color rgb="FF000000"/>
      </left>
      <right/>
      <top style="thin">
        <color indexed="8"/>
      </top>
      <bottom style="thin">
        <color rgb="FF000000"/>
      </bottom>
      <diagonal/>
    </border>
    <border>
      <left/>
      <right style="thin">
        <color rgb="FF000000"/>
      </right>
      <top style="thin">
        <color indexed="8"/>
      </top>
      <bottom style="thin">
        <color rgb="FF000000"/>
      </bottom>
      <diagonal/>
    </border>
    <border>
      <left style="thin">
        <color rgb="FF339933"/>
      </left>
      <right style="thin">
        <color auto="1"/>
      </right>
      <top style="thin">
        <color rgb="FF339933"/>
      </top>
      <bottom style="thin">
        <color rgb="FF339933"/>
      </bottom>
      <diagonal/>
    </border>
    <border>
      <left/>
      <right/>
      <top/>
      <bottom style="thin">
        <color rgb="FF339933"/>
      </bottom>
      <diagonal/>
    </border>
    <border>
      <left/>
      <right style="thin">
        <color rgb="FF339933"/>
      </right>
      <top/>
      <bottom style="thin">
        <color rgb="FF339933"/>
      </bottom>
      <diagonal/>
    </border>
    <border>
      <left style="thin">
        <color theme="9" tint="-0.249946592608417"/>
      </left>
      <right/>
      <top style="thin">
        <color theme="9" tint="-0.249946592608417"/>
      </top>
      <bottom/>
      <diagonal/>
    </border>
    <border>
      <left/>
      <right/>
      <top style="thin">
        <color theme="9" tint="-0.249946592608417"/>
      </top>
      <bottom/>
      <diagonal/>
    </border>
    <border>
      <left/>
      <right style="thin">
        <color theme="9" tint="-0.249946592608417"/>
      </right>
      <top style="thin">
        <color theme="9" tint="-0.249946592608417"/>
      </top>
      <bottom/>
      <diagonal/>
    </border>
    <border>
      <left style="thin">
        <color auto="1"/>
      </left>
      <right style="thin">
        <color auto="1"/>
      </right>
      <top/>
      <bottom style="thin">
        <color auto="1"/>
      </bottom>
      <diagonal/>
    </border>
    <border>
      <left/>
      <right style="thin">
        <color rgb="FF999999"/>
      </right>
      <top style="thin">
        <color rgb="FF999999"/>
      </top>
      <bottom style="thin">
        <color rgb="FF999999"/>
      </bottom>
      <diagonal/>
    </border>
    <border>
      <left/>
      <right style="thin">
        <color auto="1"/>
      </right>
      <top style="thin">
        <color indexed="8"/>
      </top>
      <bottom style="thin">
        <color indexed="8"/>
      </bottom>
      <diagonal/>
    </border>
    <border>
      <left style="thin">
        <color auto="1"/>
      </left>
      <right style="thin">
        <color auto="1"/>
      </right>
      <top style="thin">
        <color auto="1"/>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339933"/>
      </left>
      <right/>
      <top style="thin">
        <color rgb="FF339933"/>
      </top>
      <bottom/>
      <diagonal/>
    </border>
    <border>
      <left style="thin">
        <color rgb="FF339933"/>
      </left>
      <right style="thin">
        <color rgb="FF339933"/>
      </right>
      <top/>
      <bottom style="thin">
        <color rgb="FF339933"/>
      </bottom>
      <diagonal/>
    </border>
    <border>
      <left style="thin">
        <color rgb="FF339933"/>
      </left>
      <right/>
      <top style="thin">
        <color auto="1"/>
      </top>
      <bottom style="thin">
        <color rgb="FF339933"/>
      </bottom>
      <diagonal/>
    </border>
    <border>
      <left/>
      <right/>
      <top style="thin">
        <color auto="1"/>
      </top>
      <bottom style="thin">
        <color rgb="FF339933"/>
      </bottom>
      <diagonal/>
    </border>
    <border>
      <left/>
      <right style="thin">
        <color rgb="FF339933"/>
      </right>
      <top style="thin">
        <color auto="1"/>
      </top>
      <bottom style="thin">
        <color rgb="FF339933"/>
      </bottom>
      <diagonal/>
    </border>
    <border>
      <left style="thin">
        <color auto="1"/>
      </left>
      <right style="thin">
        <color auto="1"/>
      </right>
      <top/>
      <bottom/>
      <diagonal/>
    </border>
    <border>
      <left/>
      <right/>
      <top style="thin">
        <color rgb="FF339933"/>
      </top>
      <bottom/>
      <diagonal/>
    </border>
    <border>
      <left style="thin">
        <color rgb="FF339933"/>
      </left>
      <right style="thin">
        <color rgb="FF339933"/>
      </right>
      <top/>
      <bottom/>
      <diagonal/>
    </border>
    <border>
      <left/>
      <right style="thin">
        <color rgb="FF339933"/>
      </right>
      <top/>
      <bottom/>
      <diagonal/>
    </border>
    <border>
      <left/>
      <right/>
      <top/>
      <bottom style="thin">
        <color indexed="8"/>
      </bottom>
      <diagonal/>
    </border>
    <border>
      <left style="thin">
        <color rgb="FF339933"/>
      </left>
      <right style="double">
        <color rgb="FF3F3F3F"/>
      </right>
      <top style="thin">
        <color rgb="FF339933"/>
      </top>
      <bottom style="thin">
        <color rgb="FF339933"/>
      </bottom>
      <diagonal/>
    </border>
    <border>
      <left style="double">
        <color rgb="FF3F3F3F"/>
      </left>
      <right style="double">
        <color rgb="FF3F3F3F"/>
      </right>
      <top style="thin">
        <color rgb="FF339933"/>
      </top>
      <bottom style="thin">
        <color rgb="FF339933"/>
      </bottom>
      <diagonal/>
    </border>
    <border>
      <left style="double">
        <color rgb="FF3F3F3F"/>
      </left>
      <right style="thin">
        <color rgb="FF339933"/>
      </right>
      <top style="thin">
        <color rgb="FF339933"/>
      </top>
      <bottom style="thin">
        <color rgb="FF33993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1" fillId="13" borderId="83" applyNumberFormat="0" applyFon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84" applyNumberFormat="0" applyFill="0" applyAlignment="0" applyProtection="0">
      <alignment vertical="center"/>
    </xf>
    <xf numFmtId="0" fontId="92" fillId="0" borderId="84" applyNumberFormat="0" applyFill="0" applyAlignment="0" applyProtection="0">
      <alignment vertical="center"/>
    </xf>
    <xf numFmtId="0" fontId="93" fillId="0" borderId="85" applyNumberFormat="0" applyFill="0" applyAlignment="0" applyProtection="0">
      <alignment vertical="center"/>
    </xf>
    <xf numFmtId="0" fontId="93" fillId="0" borderId="0" applyNumberFormat="0" applyFill="0" applyBorder="0" applyAlignment="0" applyProtection="0">
      <alignment vertical="center"/>
    </xf>
    <xf numFmtId="0" fontId="94" fillId="14" borderId="86" applyNumberFormat="0" applyAlignment="0" applyProtection="0">
      <alignment vertical="center"/>
    </xf>
    <xf numFmtId="0" fontId="95" fillId="15" borderId="87" applyNumberFormat="0" applyAlignment="0" applyProtection="0">
      <alignment vertical="center"/>
    </xf>
    <xf numFmtId="0" fontId="96" fillId="15" borderId="86" applyNumberFormat="0" applyAlignment="0" applyProtection="0">
      <alignment vertical="center"/>
    </xf>
    <xf numFmtId="0" fontId="97" fillId="16" borderId="88" applyNumberFormat="0" applyAlignment="0" applyProtection="0">
      <alignment vertical="center"/>
    </xf>
    <xf numFmtId="0" fontId="98" fillId="0" borderId="89" applyNumberFormat="0" applyFill="0" applyAlignment="0" applyProtection="0">
      <alignment vertical="center"/>
    </xf>
    <xf numFmtId="0" fontId="99" fillId="0" borderId="90" applyNumberFormat="0" applyFill="0" applyAlignment="0" applyProtection="0">
      <alignment vertical="center"/>
    </xf>
    <xf numFmtId="0" fontId="100" fillId="17" borderId="0" applyNumberFormat="0" applyBorder="0" applyAlignment="0" applyProtection="0">
      <alignment vertical="center"/>
    </xf>
    <xf numFmtId="0" fontId="101" fillId="18" borderId="0" applyNumberFormat="0" applyBorder="0" applyAlignment="0" applyProtection="0">
      <alignment vertical="center"/>
    </xf>
    <xf numFmtId="0" fontId="102" fillId="19" borderId="0" applyNumberFormat="0" applyBorder="0" applyAlignment="0" applyProtection="0">
      <alignment vertical="center"/>
    </xf>
    <xf numFmtId="0" fontId="103" fillId="20" borderId="0" applyNumberFormat="0" applyBorder="0" applyAlignment="0" applyProtection="0">
      <alignment vertical="center"/>
    </xf>
    <xf numFmtId="0" fontId="104" fillId="21" borderId="0" applyNumberFormat="0" applyBorder="0" applyAlignment="0" applyProtection="0">
      <alignment vertical="center"/>
    </xf>
    <xf numFmtId="0" fontId="104" fillId="22" borderId="0" applyNumberFormat="0" applyBorder="0" applyAlignment="0" applyProtection="0">
      <alignment vertical="center"/>
    </xf>
    <xf numFmtId="0" fontId="103" fillId="23" borderId="0" applyNumberFormat="0" applyBorder="0" applyAlignment="0" applyProtection="0">
      <alignment vertical="center"/>
    </xf>
    <xf numFmtId="0" fontId="103" fillId="24" borderId="0" applyNumberFormat="0" applyBorder="0" applyAlignment="0" applyProtection="0">
      <alignment vertical="center"/>
    </xf>
    <xf numFmtId="0" fontId="104" fillId="25" borderId="0" applyNumberFormat="0" applyBorder="0" applyAlignment="0" applyProtection="0">
      <alignment vertical="center"/>
    </xf>
    <xf numFmtId="0" fontId="104" fillId="26" borderId="0" applyNumberFormat="0" applyBorder="0" applyAlignment="0" applyProtection="0">
      <alignment vertical="center"/>
    </xf>
    <xf numFmtId="0" fontId="103" fillId="27" borderId="0" applyNumberFormat="0" applyBorder="0" applyAlignment="0" applyProtection="0">
      <alignment vertical="center"/>
    </xf>
    <xf numFmtId="0" fontId="103" fillId="28" borderId="0" applyNumberFormat="0" applyBorder="0" applyAlignment="0" applyProtection="0">
      <alignment vertical="center"/>
    </xf>
    <xf numFmtId="0" fontId="104" fillId="29" borderId="0" applyNumberFormat="0" applyBorder="0" applyAlignment="0" applyProtection="0">
      <alignment vertical="center"/>
    </xf>
    <xf numFmtId="0" fontId="104" fillId="30" borderId="0" applyNumberFormat="0" applyBorder="0" applyAlignment="0" applyProtection="0">
      <alignment vertical="center"/>
    </xf>
    <xf numFmtId="0" fontId="103" fillId="31" borderId="0" applyNumberFormat="0" applyBorder="0" applyAlignment="0" applyProtection="0">
      <alignment vertical="center"/>
    </xf>
    <xf numFmtId="0" fontId="103" fillId="32" borderId="0" applyNumberFormat="0" applyBorder="0" applyAlignment="0" applyProtection="0">
      <alignment vertical="center"/>
    </xf>
    <xf numFmtId="0" fontId="104" fillId="33" borderId="0" applyNumberFormat="0" applyBorder="0" applyAlignment="0" applyProtection="0">
      <alignment vertical="center"/>
    </xf>
    <xf numFmtId="0" fontId="104" fillId="34" borderId="0" applyNumberFormat="0" applyBorder="0" applyAlignment="0" applyProtection="0">
      <alignment vertical="center"/>
    </xf>
    <xf numFmtId="0" fontId="103" fillId="35" borderId="0" applyNumberFormat="0" applyBorder="0" applyAlignment="0" applyProtection="0">
      <alignment vertical="center"/>
    </xf>
    <xf numFmtId="0" fontId="103" fillId="36" borderId="0" applyNumberFormat="0" applyBorder="0" applyAlignment="0" applyProtection="0">
      <alignment vertical="center"/>
    </xf>
    <xf numFmtId="0" fontId="104" fillId="37" borderId="0" applyNumberFormat="0" applyBorder="0" applyAlignment="0" applyProtection="0">
      <alignment vertical="center"/>
    </xf>
    <xf numFmtId="0" fontId="104" fillId="38" borderId="0" applyNumberFormat="0" applyBorder="0" applyAlignment="0" applyProtection="0">
      <alignment vertical="center"/>
    </xf>
    <xf numFmtId="0" fontId="103" fillId="39" borderId="0" applyNumberFormat="0" applyBorder="0" applyAlignment="0" applyProtection="0">
      <alignment vertical="center"/>
    </xf>
    <xf numFmtId="0" fontId="103" fillId="40" borderId="0" applyNumberFormat="0" applyBorder="0" applyAlignment="0" applyProtection="0">
      <alignment vertical="center"/>
    </xf>
    <xf numFmtId="0" fontId="104" fillId="41" borderId="0" applyNumberFormat="0" applyBorder="0" applyAlignment="0" applyProtection="0">
      <alignment vertical="center"/>
    </xf>
    <xf numFmtId="0" fontId="104" fillId="42" borderId="0" applyNumberFormat="0" applyBorder="0" applyAlignment="0" applyProtection="0">
      <alignment vertical="center"/>
    </xf>
    <xf numFmtId="0" fontId="103" fillId="43" borderId="0" applyNumberFormat="0" applyBorder="0" applyAlignment="0" applyProtection="0">
      <alignment vertical="center"/>
    </xf>
    <xf numFmtId="0" fontId="0" fillId="0" borderId="0">
      <alignment vertical="center"/>
    </xf>
    <xf numFmtId="0" fontId="0" fillId="0" borderId="0">
      <alignment vertical="center"/>
    </xf>
    <xf numFmtId="0" fontId="1" fillId="0" borderId="0"/>
    <xf numFmtId="43" fontId="8" fillId="0" borderId="0" applyFont="0" applyFill="0" applyBorder="0" applyAlignment="0" applyProtection="0"/>
    <xf numFmtId="0" fontId="105" fillId="16" borderId="88" applyNumberFormat="0" applyAlignment="0" applyProtection="0">
      <alignment vertical="center"/>
    </xf>
    <xf numFmtId="0" fontId="1" fillId="0" borderId="0"/>
    <xf numFmtId="0" fontId="1" fillId="0" borderId="0"/>
    <xf numFmtId="43" fontId="1" fillId="0" borderId="0" applyFont="0" applyFill="0" applyBorder="0" applyAlignment="0" applyProtection="0">
      <alignment vertical="center"/>
    </xf>
  </cellStyleXfs>
  <cellXfs count="887">
    <xf numFmtId="0" fontId="0" fillId="0" borderId="0" xfId="0">
      <alignment vertical="center"/>
    </xf>
    <xf numFmtId="0" fontId="0" fillId="0" borderId="0" xfId="49" applyFont="1" applyFill="1" applyAlignment="1">
      <alignment vertical="center"/>
    </xf>
    <xf numFmtId="0" fontId="1" fillId="0" borderId="0" xfId="49" applyFont="1" applyFill="1" applyAlignment="1">
      <alignment vertical="center"/>
    </xf>
    <xf numFmtId="43" fontId="2" fillId="0" borderId="0" xfId="52" applyFont="1" applyAlignment="1">
      <alignment vertical="center"/>
    </xf>
    <xf numFmtId="0" fontId="1" fillId="0" borderId="0" xfId="49" applyFont="1" applyFill="1" applyAlignment="1">
      <alignment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vertical="center"/>
    </xf>
    <xf numFmtId="43" fontId="4" fillId="0" borderId="0" xfId="52" applyFont="1" applyBorder="1" applyAlignment="1">
      <alignment vertical="center"/>
    </xf>
    <xf numFmtId="0" fontId="4" fillId="0" borderId="0" xfId="49" applyFont="1" applyFill="1" applyBorder="1" applyAlignment="1">
      <alignment vertical="center" wrapText="1"/>
    </xf>
    <xf numFmtId="0" fontId="5" fillId="0" borderId="1" xfId="49" applyFont="1" applyFill="1" applyBorder="1" applyAlignment="1">
      <alignment vertical="center"/>
    </xf>
    <xf numFmtId="0" fontId="6" fillId="0" borderId="1" xfId="49" applyFont="1" applyFill="1" applyBorder="1" applyAlignment="1">
      <alignment horizontal="center" vertical="center"/>
    </xf>
    <xf numFmtId="0" fontId="5" fillId="0" borderId="1" xfId="49" applyFont="1" applyFill="1" applyBorder="1" applyAlignment="1">
      <alignment horizontal="center" vertical="center"/>
    </xf>
    <xf numFmtId="0" fontId="7" fillId="0" borderId="1" xfId="49" applyFont="1" applyFill="1" applyBorder="1" applyAlignment="1">
      <alignment vertical="center" wrapText="1"/>
    </xf>
    <xf numFmtId="0" fontId="8" fillId="0" borderId="1" xfId="50" applyFont="1" applyFill="1" applyBorder="1" applyAlignment="1">
      <alignment horizontal="center" vertical="center"/>
    </xf>
    <xf numFmtId="0" fontId="9" fillId="2" borderId="2" xfId="49" applyFont="1" applyFill="1" applyBorder="1" applyAlignment="1">
      <alignment horizontal="center" vertical="center"/>
    </xf>
    <xf numFmtId="0" fontId="9" fillId="2" borderId="3" xfId="49" applyFont="1" applyFill="1" applyBorder="1" applyAlignment="1">
      <alignment horizontal="center" vertical="center"/>
    </xf>
    <xf numFmtId="0" fontId="9" fillId="2" borderId="4" xfId="49" applyFont="1" applyFill="1" applyBorder="1" applyAlignment="1">
      <alignment horizontal="center" vertical="center"/>
    </xf>
    <xf numFmtId="0" fontId="10" fillId="3" borderId="2" xfId="49" applyFont="1" applyFill="1" applyBorder="1" applyAlignment="1">
      <alignment horizontal="center" vertical="center"/>
    </xf>
    <xf numFmtId="0" fontId="10" fillId="3" borderId="3" xfId="49" applyFont="1" applyFill="1" applyBorder="1" applyAlignment="1">
      <alignment horizontal="center" vertical="center"/>
    </xf>
    <xf numFmtId="0" fontId="10" fillId="3" borderId="4" xfId="49" applyFont="1" applyFill="1" applyBorder="1" applyAlignment="1">
      <alignment horizontal="center" vertical="center"/>
    </xf>
    <xf numFmtId="0" fontId="10" fillId="3" borderId="1" xfId="49" applyFont="1" applyFill="1" applyBorder="1" applyAlignment="1">
      <alignment horizontal="center" vertical="center"/>
    </xf>
    <xf numFmtId="0" fontId="11" fillId="3" borderId="1" xfId="49" applyFont="1" applyFill="1" applyBorder="1" applyAlignment="1">
      <alignment horizontal="center" vertical="center"/>
    </xf>
    <xf numFmtId="0" fontId="12" fillId="2" borderId="1" xfId="49" applyFont="1" applyFill="1" applyBorder="1" applyAlignment="1">
      <alignment horizontal="center" vertical="center"/>
    </xf>
    <xf numFmtId="43" fontId="12" fillId="2" borderId="1" xfId="52" applyFont="1" applyFill="1" applyBorder="1" applyAlignment="1">
      <alignment horizontal="center" vertical="center"/>
    </xf>
    <xf numFmtId="0" fontId="12" fillId="2"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xf>
    <xf numFmtId="0" fontId="13" fillId="0" borderId="1" xfId="53" applyFont="1" applyFill="1" applyBorder="1" applyAlignment="1">
      <alignment horizontal="center" vertical="center" wrapText="1"/>
    </xf>
    <xf numFmtId="43" fontId="13" fillId="0" borderId="1" xfId="52" applyFont="1" applyFill="1" applyBorder="1" applyAlignment="1">
      <alignment vertical="center"/>
    </xf>
    <xf numFmtId="177" fontId="13" fillId="0" borderId="1" xfId="53" applyNumberFormat="1" applyFont="1" applyFill="1" applyBorder="1">
      <alignment vertical="center"/>
    </xf>
    <xf numFmtId="0" fontId="4" fillId="0" borderId="1" xfId="49" applyFont="1" applyFill="1" applyBorder="1" applyAlignment="1">
      <alignment vertical="center" wrapText="1"/>
    </xf>
    <xf numFmtId="43" fontId="4" fillId="0" borderId="1" xfId="52" applyFont="1" applyBorder="1" applyAlignment="1">
      <alignment vertical="center"/>
    </xf>
    <xf numFmtId="0" fontId="14" fillId="4" borderId="1" xfId="49" applyFont="1" applyFill="1" applyBorder="1" applyAlignment="1">
      <alignment horizontal="center" vertical="center"/>
    </xf>
    <xf numFmtId="43" fontId="14" fillId="4" borderId="1" xfId="52" applyFont="1" applyFill="1" applyBorder="1" applyAlignment="1">
      <alignment vertical="center"/>
    </xf>
    <xf numFmtId="43" fontId="4" fillId="4" borderId="2" xfId="52" applyFont="1" applyFill="1" applyBorder="1" applyAlignment="1">
      <alignment horizontal="center" vertical="center"/>
    </xf>
    <xf numFmtId="43" fontId="4" fillId="4" borderId="3" xfId="52" applyFont="1" applyFill="1" applyBorder="1" applyAlignment="1">
      <alignment horizontal="center" vertical="center"/>
    </xf>
    <xf numFmtId="43" fontId="4" fillId="4" borderId="4" xfId="52" applyFont="1" applyFill="1" applyBorder="1" applyAlignment="1">
      <alignment horizontal="center" vertical="center"/>
    </xf>
    <xf numFmtId="0" fontId="14" fillId="0" borderId="1" xfId="49" applyFont="1" applyFill="1" applyBorder="1" applyAlignment="1">
      <alignment horizontal="center" vertical="center"/>
    </xf>
    <xf numFmtId="43" fontId="14" fillId="0" borderId="1" xfId="52" applyFont="1" applyFill="1" applyBorder="1" applyAlignment="1">
      <alignment vertical="center"/>
    </xf>
    <xf numFmtId="43" fontId="4" fillId="0" borderId="2" xfId="52" applyFont="1" applyFill="1" applyBorder="1" applyAlignment="1">
      <alignment horizontal="center" vertical="center"/>
    </xf>
    <xf numFmtId="43" fontId="4" fillId="0" borderId="3" xfId="52" applyFont="1" applyFill="1" applyBorder="1" applyAlignment="1">
      <alignment horizontal="center" vertical="center"/>
    </xf>
    <xf numFmtId="43" fontId="4" fillId="0" borderId="4" xfId="52" applyFont="1" applyFill="1" applyBorder="1" applyAlignment="1">
      <alignment horizontal="center" vertical="center"/>
    </xf>
    <xf numFmtId="0" fontId="4" fillId="0" borderId="0" xfId="49" applyFont="1" applyFill="1" applyAlignment="1">
      <alignment vertical="center"/>
    </xf>
    <xf numFmtId="43" fontId="4" fillId="0" borderId="0" xfId="52" applyFont="1" applyAlignment="1">
      <alignment vertical="center"/>
    </xf>
    <xf numFmtId="43" fontId="4" fillId="0" borderId="0" xfId="49" applyNumberFormat="1" applyFont="1" applyFill="1" applyAlignment="1">
      <alignment vertical="center"/>
    </xf>
    <xf numFmtId="0" fontId="4" fillId="0" borderId="0" xfId="49" applyFont="1" applyFill="1" applyBorder="1" applyAlignment="1">
      <alignment horizontal="left" vertical="center"/>
    </xf>
    <xf numFmtId="0" fontId="4" fillId="0" borderId="0" xfId="49" applyFont="1" applyFill="1" applyAlignment="1">
      <alignment vertical="center" wrapText="1"/>
    </xf>
    <xf numFmtId="0" fontId="15" fillId="0" borderId="0" xfId="49" applyFont="1" applyFill="1" applyAlignment="1">
      <alignment vertical="center"/>
    </xf>
    <xf numFmtId="177" fontId="15" fillId="0" borderId="0" xfId="49" applyNumberFormat="1" applyFont="1" applyFill="1" applyAlignment="1">
      <alignment vertical="center"/>
    </xf>
    <xf numFmtId="43" fontId="13" fillId="0" borderId="2" xfId="52" applyFont="1" applyFill="1" applyBorder="1" applyAlignment="1">
      <alignment vertical="center"/>
    </xf>
    <xf numFmtId="177" fontId="13" fillId="0" borderId="1" xfId="53" applyNumberFormat="1" applyFont="1" applyFill="1" applyBorder="1" applyAlignment="1">
      <alignment vertical="center" wrapText="1"/>
    </xf>
    <xf numFmtId="57" fontId="4" fillId="0" borderId="1" xfId="49" applyNumberFormat="1" applyFont="1" applyFill="1" applyBorder="1" applyAlignment="1">
      <alignment horizontal="center" vertical="center"/>
    </xf>
    <xf numFmtId="43" fontId="4" fillId="0" borderId="3" xfId="52" applyFont="1" applyBorder="1" applyAlignment="1">
      <alignment vertical="center"/>
    </xf>
    <xf numFmtId="0" fontId="16" fillId="5" borderId="0" xfId="49" applyFont="1" applyFill="1" applyAlignment="1">
      <alignment vertical="center"/>
    </xf>
    <xf numFmtId="43" fontId="16" fillId="5" borderId="0" xfId="52" applyFont="1" applyFill="1" applyAlignment="1">
      <alignment vertical="center"/>
    </xf>
    <xf numFmtId="0" fontId="3" fillId="5" borderId="0" xfId="49" applyFont="1" applyFill="1" applyBorder="1" applyAlignment="1">
      <alignment horizontal="center" vertical="center" wrapText="1"/>
    </xf>
    <xf numFmtId="0" fontId="4" fillId="5" borderId="0" xfId="49" applyFont="1" applyFill="1" applyBorder="1" applyAlignment="1">
      <alignment vertical="center"/>
    </xf>
    <xf numFmtId="43" fontId="4" fillId="5" borderId="0" xfId="52" applyFont="1" applyFill="1" applyBorder="1" applyAlignment="1">
      <alignment vertical="center"/>
    </xf>
    <xf numFmtId="0" fontId="11" fillId="5" borderId="1" xfId="49" applyFont="1" applyFill="1" applyBorder="1" applyAlignment="1">
      <alignment vertical="center"/>
    </xf>
    <xf numFmtId="0" fontId="5" fillId="5" borderId="1" xfId="49" applyFont="1" applyFill="1" applyBorder="1" applyAlignment="1">
      <alignment horizontal="center" vertical="center"/>
    </xf>
    <xf numFmtId="0" fontId="7" fillId="5" borderId="1" xfId="49" applyFont="1" applyFill="1" applyBorder="1" applyAlignment="1">
      <alignment vertical="center" wrapText="1"/>
    </xf>
    <xf numFmtId="43" fontId="12" fillId="2" borderId="1" xfId="56" applyFont="1" applyFill="1" applyBorder="1" applyAlignment="1">
      <alignment horizontal="center" vertical="center"/>
    </xf>
    <xf numFmtId="176" fontId="13" fillId="5" borderId="1" xfId="49" applyNumberFormat="1" applyFont="1" applyFill="1" applyBorder="1" applyAlignment="1">
      <alignment horizontal="center" vertical="center"/>
    </xf>
    <xf numFmtId="0" fontId="13" fillId="5" borderId="1" xfId="53" applyFont="1" applyFill="1" applyBorder="1" applyAlignment="1">
      <alignment vertical="center" wrapText="1"/>
    </xf>
    <xf numFmtId="43" fontId="13" fillId="5" borderId="2" xfId="52" applyFont="1" applyFill="1" applyBorder="1" applyAlignment="1">
      <alignment vertical="center"/>
    </xf>
    <xf numFmtId="177" fontId="13" fillId="5" borderId="1" xfId="53" applyNumberFormat="1" applyFont="1" applyFill="1" applyBorder="1">
      <alignment vertical="center"/>
    </xf>
    <xf numFmtId="0" fontId="13" fillId="5" borderId="1" xfId="53" applyFont="1" applyFill="1" applyBorder="1" applyAlignment="1">
      <alignment horizontal="center" vertical="center" wrapText="1"/>
    </xf>
    <xf numFmtId="0" fontId="13" fillId="5" borderId="1" xfId="53" applyFont="1" applyFill="1" applyBorder="1" applyAlignment="1">
      <alignment horizontal="left" vertical="center" wrapText="1"/>
    </xf>
    <xf numFmtId="176" fontId="13" fillId="5" borderId="1" xfId="49" applyNumberFormat="1" applyFont="1" applyFill="1" applyBorder="1" applyAlignment="1">
      <alignment horizontal="left" vertical="center"/>
    </xf>
    <xf numFmtId="43" fontId="13" fillId="0" borderId="5" xfId="52" applyFont="1" applyFill="1" applyBorder="1" applyAlignment="1">
      <alignment vertical="center"/>
    </xf>
    <xf numFmtId="176" fontId="17" fillId="5" borderId="1" xfId="49" applyNumberFormat="1" applyFont="1" applyFill="1" applyBorder="1" applyAlignment="1">
      <alignment horizontal="center" vertical="center"/>
    </xf>
    <xf numFmtId="0" fontId="17" fillId="5" borderId="1" xfId="53" applyFont="1" applyFill="1" applyBorder="1" applyAlignment="1">
      <alignment vertical="center" wrapText="1"/>
    </xf>
    <xf numFmtId="43" fontId="13" fillId="5" borderId="1" xfId="52" applyFont="1" applyFill="1" applyBorder="1" applyAlignment="1">
      <alignment vertical="center"/>
    </xf>
    <xf numFmtId="177" fontId="13" fillId="5" borderId="3" xfId="53" applyNumberFormat="1" applyFont="1" applyFill="1" applyBorder="1">
      <alignment vertical="center"/>
    </xf>
    <xf numFmtId="0" fontId="13" fillId="5" borderId="3" xfId="53" applyFont="1" applyFill="1" applyBorder="1" applyAlignment="1">
      <alignment horizontal="center" vertical="center" wrapText="1"/>
    </xf>
    <xf numFmtId="0" fontId="4" fillId="5" borderId="1" xfId="49" applyFont="1" applyFill="1" applyBorder="1" applyAlignment="1">
      <alignment horizontal="center" vertical="center"/>
    </xf>
    <xf numFmtId="43" fontId="4" fillId="5" borderId="1" xfId="52" applyFont="1" applyFill="1" applyBorder="1" applyAlignment="1">
      <alignment vertical="center"/>
    </xf>
    <xf numFmtId="43" fontId="4" fillId="5" borderId="2" xfId="52" applyFont="1" applyFill="1" applyBorder="1" applyAlignment="1">
      <alignment horizontal="center" vertical="center"/>
    </xf>
    <xf numFmtId="43" fontId="4" fillId="5" borderId="3" xfId="52" applyFont="1" applyFill="1" applyBorder="1" applyAlignment="1">
      <alignment horizontal="center" vertical="center"/>
    </xf>
    <xf numFmtId="43" fontId="4" fillId="5" borderId="4" xfId="52" applyFont="1" applyFill="1" applyBorder="1" applyAlignment="1">
      <alignment horizontal="center" vertical="center"/>
    </xf>
    <xf numFmtId="0" fontId="4" fillId="5" borderId="0" xfId="49" applyFont="1" applyFill="1" applyAlignment="1">
      <alignment vertical="center"/>
    </xf>
    <xf numFmtId="43" fontId="4" fillId="5" borderId="0" xfId="52" applyFont="1" applyFill="1" applyAlignment="1">
      <alignment vertical="center"/>
    </xf>
    <xf numFmtId="0" fontId="1" fillId="0" borderId="0" xfId="49" applyFont="1" applyFill="1" applyBorder="1" applyAlignment="1">
      <alignment vertical="center"/>
    </xf>
    <xf numFmtId="0" fontId="4" fillId="5" borderId="0" xfId="49" applyFont="1" applyFill="1" applyBorder="1" applyAlignment="1">
      <alignment horizontal="left" vertical="center"/>
    </xf>
    <xf numFmtId="0" fontId="9" fillId="2" borderId="6" xfId="49" applyFont="1" applyFill="1" applyBorder="1" applyAlignment="1">
      <alignment horizontal="center" vertical="center"/>
    </xf>
    <xf numFmtId="0" fontId="9" fillId="2" borderId="7" xfId="49" applyFont="1" applyFill="1" applyBorder="1" applyAlignment="1">
      <alignment horizontal="center" vertical="center"/>
    </xf>
    <xf numFmtId="49" fontId="18" fillId="0" borderId="8" xfId="0" applyNumberFormat="1" applyFont="1" applyFill="1" applyBorder="1" applyAlignment="1" applyProtection="1">
      <alignment horizontal="center" vertical="center" wrapText="1"/>
      <protection locked="0"/>
    </xf>
    <xf numFmtId="49" fontId="19" fillId="0" borderId="8" xfId="0" applyNumberFormat="1" applyFont="1" applyFill="1" applyBorder="1" applyAlignment="1" applyProtection="1">
      <alignment horizontal="left" vertical="center" wrapText="1"/>
      <protection locked="0"/>
    </xf>
    <xf numFmtId="1" fontId="19" fillId="0" borderId="8" xfId="0" applyNumberFormat="1" applyFont="1" applyFill="1" applyBorder="1" applyAlignment="1" applyProtection="1">
      <alignment horizontal="left" vertical="center" wrapText="1"/>
      <protection locked="0"/>
    </xf>
    <xf numFmtId="4" fontId="19" fillId="0" borderId="8" xfId="0" applyNumberFormat="1" applyFont="1" applyFill="1" applyBorder="1" applyAlignment="1" applyProtection="1">
      <alignment horizontal="right" vertical="center" wrapText="1"/>
      <protection locked="0"/>
    </xf>
    <xf numFmtId="0" fontId="15" fillId="5" borderId="9" xfId="49" applyFont="1" applyFill="1" applyBorder="1" applyAlignment="1">
      <alignment vertical="center"/>
    </xf>
    <xf numFmtId="4" fontId="15" fillId="5" borderId="9" xfId="49" applyNumberFormat="1" applyFont="1" applyFill="1" applyBorder="1" applyAlignment="1">
      <alignment vertical="center"/>
    </xf>
    <xf numFmtId="0" fontId="15" fillId="5" borderId="10" xfId="49" applyFont="1" applyFill="1" applyBorder="1" applyAlignment="1">
      <alignment vertical="center"/>
    </xf>
    <xf numFmtId="4" fontId="15" fillId="5" borderId="10" xfId="49" applyNumberFormat="1" applyFont="1" applyFill="1" applyBorder="1" applyAlignment="1">
      <alignment vertical="center"/>
    </xf>
    <xf numFmtId="2" fontId="19" fillId="0" borderId="8" xfId="0" applyNumberFormat="1" applyFont="1" applyFill="1" applyBorder="1" applyAlignment="1" applyProtection="1">
      <alignment horizontal="right" vertical="center" wrapText="1"/>
      <protection locked="0"/>
    </xf>
    <xf numFmtId="2" fontId="19" fillId="6" borderId="8" xfId="0" applyNumberFormat="1" applyFont="1" applyFill="1" applyBorder="1" applyAlignment="1" applyProtection="1">
      <alignment horizontal="right" vertical="center" wrapText="1"/>
      <protection locked="0"/>
    </xf>
    <xf numFmtId="4" fontId="16" fillId="5" borderId="0" xfId="49" applyNumberFormat="1" applyFont="1" applyFill="1" applyAlignment="1">
      <alignment vertical="center"/>
    </xf>
    <xf numFmtId="49" fontId="19" fillId="0" borderId="11" xfId="0" applyNumberFormat="1" applyFont="1" applyFill="1" applyBorder="1" applyAlignment="1" applyProtection="1">
      <alignment horizontal="left" vertical="center" wrapText="1"/>
      <protection locked="0"/>
    </xf>
    <xf numFmtId="1" fontId="19" fillId="0" borderId="11" xfId="0" applyNumberFormat="1" applyFont="1" applyFill="1" applyBorder="1" applyAlignment="1" applyProtection="1">
      <alignment horizontal="left" vertical="center" wrapText="1"/>
      <protection locked="0"/>
    </xf>
    <xf numFmtId="4" fontId="19" fillId="0" borderId="11" xfId="0" applyNumberFormat="1" applyFont="1" applyFill="1" applyBorder="1" applyAlignment="1" applyProtection="1">
      <alignment horizontal="right" vertical="center" wrapText="1"/>
      <protection locked="0"/>
    </xf>
    <xf numFmtId="4" fontId="19" fillId="6" borderId="11" xfId="0" applyNumberFormat="1" applyFont="1" applyFill="1" applyBorder="1" applyAlignment="1" applyProtection="1">
      <alignment horizontal="right" vertical="center" wrapText="1"/>
      <protection locked="0"/>
    </xf>
    <xf numFmtId="0" fontId="20" fillId="5" borderId="9" xfId="49" applyFont="1" applyFill="1" applyBorder="1" applyAlignment="1">
      <alignment horizontal="center" vertical="center"/>
    </xf>
    <xf numFmtId="43" fontId="20" fillId="5" borderId="9" xfId="49" applyNumberFormat="1" applyFont="1" applyFill="1" applyBorder="1" applyAlignment="1">
      <alignment vertical="center"/>
    </xf>
    <xf numFmtId="0" fontId="15" fillId="5" borderId="0" xfId="49" applyFont="1" applyFill="1" applyBorder="1" applyAlignment="1">
      <alignment vertical="center"/>
    </xf>
    <xf numFmtId="4" fontId="15" fillId="5" borderId="0" xfId="49" applyNumberFormat="1" applyFont="1" applyFill="1" applyBorder="1" applyAlignment="1">
      <alignment vertical="center"/>
    </xf>
    <xf numFmtId="49" fontId="19" fillId="0" borderId="12" xfId="0" applyNumberFormat="1" applyFont="1" applyFill="1" applyBorder="1" applyAlignment="1" applyProtection="1">
      <alignment horizontal="center" vertical="center" wrapText="1"/>
      <protection locked="0"/>
    </xf>
    <xf numFmtId="49" fontId="19" fillId="0" borderId="10" xfId="0" applyNumberFormat="1" applyFont="1" applyFill="1" applyBorder="1" applyAlignment="1" applyProtection="1">
      <alignment horizontal="center" vertical="center" wrapText="1"/>
      <protection locked="0"/>
    </xf>
    <xf numFmtId="4" fontId="19" fillId="0" borderId="13" xfId="0" applyNumberFormat="1" applyFont="1" applyFill="1" applyBorder="1" applyAlignment="1" applyProtection="1">
      <alignment horizontal="right" vertical="center" wrapText="1"/>
      <protection locked="0"/>
    </xf>
    <xf numFmtId="0" fontId="1" fillId="0" borderId="0" xfId="0" applyFont="1" applyFill="1" applyAlignment="1"/>
    <xf numFmtId="176" fontId="13" fillId="0" borderId="1" xfId="49" applyNumberFormat="1" applyFont="1" applyFill="1" applyBorder="1" applyAlignment="1">
      <alignment horizontal="center" vertical="center"/>
    </xf>
    <xf numFmtId="177" fontId="13" fillId="5" borderId="1" xfId="53" applyNumberFormat="1" applyFont="1" applyFill="1" applyBorder="1" applyAlignment="1">
      <alignment vertical="center" wrapText="1"/>
    </xf>
    <xf numFmtId="0" fontId="21" fillId="2" borderId="14" xfId="49" applyFont="1" applyFill="1" applyBorder="1" applyAlignment="1">
      <alignment horizontal="center" vertical="center"/>
    </xf>
    <xf numFmtId="0" fontId="21" fillId="2" borderId="0" xfId="49" applyFont="1" applyFill="1" applyAlignment="1">
      <alignment horizontal="center" vertical="center"/>
    </xf>
    <xf numFmtId="49" fontId="22" fillId="0" borderId="15" xfId="0" applyNumberFormat="1" applyFont="1" applyFill="1" applyBorder="1" applyAlignment="1" applyProtection="1">
      <alignment horizontal="center" vertical="center" wrapText="1"/>
      <protection locked="0"/>
    </xf>
    <xf numFmtId="49" fontId="22" fillId="0" borderId="8" xfId="0" applyNumberFormat="1" applyFont="1" applyFill="1" applyBorder="1" applyAlignment="1" applyProtection="1">
      <alignment horizontal="center" vertical="center" wrapText="1"/>
      <protection locked="0"/>
    </xf>
    <xf numFmtId="49" fontId="23" fillId="0" borderId="8" xfId="0" applyNumberFormat="1" applyFont="1" applyFill="1" applyBorder="1" applyAlignment="1" applyProtection="1">
      <alignment horizontal="left" vertical="center" wrapText="1"/>
      <protection locked="0"/>
    </xf>
    <xf numFmtId="1" fontId="23" fillId="0" borderId="8" xfId="0" applyNumberFormat="1" applyFont="1" applyFill="1" applyBorder="1" applyAlignment="1" applyProtection="1">
      <alignment horizontal="left" vertical="center" wrapText="1"/>
      <protection locked="0"/>
    </xf>
    <xf numFmtId="49" fontId="23" fillId="0" borderId="16" xfId="0" applyNumberFormat="1" applyFont="1" applyFill="1" applyBorder="1" applyAlignment="1" applyProtection="1">
      <alignment horizontal="center" vertical="center" wrapText="1"/>
      <protection locked="0"/>
    </xf>
    <xf numFmtId="49" fontId="23" fillId="0" borderId="17" xfId="0" applyNumberFormat="1" applyFont="1" applyFill="1" applyBorder="1" applyAlignment="1" applyProtection="1">
      <alignment horizontal="center" vertical="center" wrapText="1"/>
      <protection locked="0"/>
    </xf>
    <xf numFmtId="49" fontId="23" fillId="0" borderId="18" xfId="0" applyNumberFormat="1" applyFont="1" applyFill="1" applyBorder="1" applyAlignment="1" applyProtection="1">
      <alignment horizontal="center" vertical="center" wrapText="1"/>
      <protection locked="0"/>
    </xf>
    <xf numFmtId="0" fontId="20" fillId="5" borderId="0" xfId="49" applyFont="1" applyFill="1" applyAlignment="1">
      <alignment vertical="center"/>
    </xf>
    <xf numFmtId="0" fontId="16" fillId="0" borderId="0" xfId="49" applyFont="1" applyFill="1" applyAlignment="1">
      <alignment vertical="center"/>
    </xf>
    <xf numFmtId="43" fontId="16" fillId="0" borderId="0" xfId="52" applyFont="1" applyAlignment="1">
      <alignment vertical="center"/>
    </xf>
    <xf numFmtId="43" fontId="16" fillId="0" borderId="0" xfId="56" applyFont="1">
      <alignment vertical="center"/>
    </xf>
    <xf numFmtId="43" fontId="4" fillId="0" borderId="0" xfId="56" applyFont="1" applyBorder="1" applyAlignment="1">
      <alignment vertical="center"/>
    </xf>
    <xf numFmtId="0" fontId="11" fillId="0" borderId="1" xfId="49" applyFont="1" applyFill="1" applyBorder="1" applyAlignment="1">
      <alignment vertical="center"/>
    </xf>
    <xf numFmtId="0" fontId="9" fillId="2" borderId="1" xfId="49" applyFont="1" applyFill="1" applyBorder="1" applyAlignment="1">
      <alignment horizontal="center" vertical="center"/>
    </xf>
    <xf numFmtId="43" fontId="9" fillId="2" borderId="1" xfId="56" applyFont="1" applyFill="1" applyBorder="1" applyAlignment="1">
      <alignment horizontal="center" vertical="center"/>
    </xf>
    <xf numFmtId="0" fontId="13" fillId="0" borderId="1" xfId="53" applyFont="1" applyFill="1" applyBorder="1" applyAlignment="1">
      <alignment vertical="center" wrapText="1"/>
    </xf>
    <xf numFmtId="43" fontId="13" fillId="0" borderId="1" xfId="56" applyFont="1" applyFill="1" applyBorder="1" applyAlignment="1">
      <alignment horizontal="center" vertical="center"/>
    </xf>
    <xf numFmtId="176" fontId="17" fillId="0" borderId="1" xfId="49" applyNumberFormat="1" applyFont="1" applyFill="1" applyBorder="1" applyAlignment="1">
      <alignment horizontal="center" vertical="center"/>
    </xf>
    <xf numFmtId="0" fontId="17" fillId="0" borderId="1" xfId="53" applyFont="1" applyFill="1" applyBorder="1" applyAlignment="1">
      <alignment vertical="center" wrapText="1"/>
    </xf>
    <xf numFmtId="43" fontId="13" fillId="0" borderId="1" xfId="49" applyNumberFormat="1" applyFont="1" applyFill="1" applyBorder="1" applyAlignment="1">
      <alignment horizontal="center" vertical="center"/>
    </xf>
    <xf numFmtId="43" fontId="4" fillId="0" borderId="0" xfId="56" applyFont="1" applyAlignment="1">
      <alignment vertical="center"/>
    </xf>
    <xf numFmtId="43" fontId="4" fillId="0" borderId="0" xfId="56" applyFont="1" applyBorder="1" applyAlignment="1">
      <alignment horizontal="left" vertical="center"/>
    </xf>
    <xf numFmtId="0" fontId="3" fillId="0" borderId="0" xfId="49" applyFont="1" applyFill="1" applyAlignment="1">
      <alignment horizontal="center" vertical="center" wrapText="1"/>
    </xf>
    <xf numFmtId="176" fontId="13" fillId="0" borderId="0" xfId="49" applyNumberFormat="1" applyFont="1" applyFill="1" applyAlignment="1">
      <alignment horizontal="center" vertical="center"/>
    </xf>
    <xf numFmtId="43" fontId="4" fillId="0" borderId="0" xfId="52" applyFont="1" applyFill="1" applyAlignment="1">
      <alignment horizontal="center" vertical="center"/>
    </xf>
    <xf numFmtId="43" fontId="4" fillId="0" borderId="0" xfId="56" applyFont="1" applyAlignment="1">
      <alignment horizontal="left" vertical="center"/>
    </xf>
    <xf numFmtId="0" fontId="9" fillId="2" borderId="14" xfId="49" applyFont="1" applyFill="1" applyBorder="1" applyAlignment="1">
      <alignment horizontal="center" vertical="center"/>
    </xf>
    <xf numFmtId="0" fontId="9" fillId="2" borderId="0" xfId="49" applyFont="1" applyFill="1" applyAlignment="1">
      <alignment horizontal="center" vertical="center"/>
    </xf>
    <xf numFmtId="4" fontId="23" fillId="0" borderId="8" xfId="0" applyNumberFormat="1" applyFont="1" applyFill="1" applyBorder="1" applyAlignment="1" applyProtection="1">
      <alignment horizontal="right" vertical="center" wrapText="1"/>
      <protection locked="0"/>
    </xf>
    <xf numFmtId="49" fontId="24" fillId="0" borderId="8" xfId="0" applyNumberFormat="1" applyFont="1" applyFill="1" applyBorder="1" applyAlignment="1" applyProtection="1">
      <alignment horizontal="left" vertical="center" wrapText="1"/>
      <protection locked="0"/>
    </xf>
    <xf numFmtId="1" fontId="24" fillId="0" borderId="8" xfId="0" applyNumberFormat="1" applyFont="1" applyFill="1" applyBorder="1" applyAlignment="1" applyProtection="1">
      <alignment horizontal="left" vertical="center" wrapText="1"/>
      <protection locked="0"/>
    </xf>
    <xf numFmtId="4" fontId="24" fillId="0" borderId="8" xfId="0" applyNumberFormat="1" applyFont="1" applyFill="1" applyBorder="1" applyAlignment="1" applyProtection="1">
      <alignment horizontal="right" vertical="center" wrapText="1"/>
      <protection locked="0"/>
    </xf>
    <xf numFmtId="49" fontId="25" fillId="0" borderId="8" xfId="0" applyNumberFormat="1" applyFont="1" applyFill="1" applyBorder="1" applyAlignment="1" applyProtection="1">
      <alignment horizontal="left" vertical="center" wrapText="1"/>
      <protection locked="0"/>
    </xf>
    <xf numFmtId="4" fontId="25" fillId="0" borderId="8" xfId="0" applyNumberFormat="1" applyFont="1" applyFill="1" applyBorder="1" applyAlignment="1" applyProtection="1">
      <alignment horizontal="right" vertical="center" wrapText="1"/>
      <protection locked="0"/>
    </xf>
    <xf numFmtId="1" fontId="25" fillId="0" borderId="8" xfId="0" applyNumberFormat="1" applyFont="1" applyFill="1" applyBorder="1" applyAlignment="1" applyProtection="1">
      <alignment horizontal="left" vertical="center" wrapText="1"/>
      <protection locked="0"/>
    </xf>
    <xf numFmtId="4" fontId="16" fillId="0" borderId="0" xfId="49" applyNumberFormat="1" applyFont="1" applyFill="1" applyAlignment="1">
      <alignment vertical="center"/>
    </xf>
    <xf numFmtId="4" fontId="0" fillId="0" borderId="0" xfId="0" applyNumberFormat="1">
      <alignment vertical="center"/>
    </xf>
    <xf numFmtId="49" fontId="25" fillId="0" borderId="11" xfId="0" applyNumberFormat="1" applyFont="1" applyFill="1" applyBorder="1" applyAlignment="1" applyProtection="1">
      <alignment horizontal="left" vertical="center" wrapText="1"/>
      <protection locked="0"/>
    </xf>
    <xf numFmtId="49" fontId="25" fillId="0" borderId="19" xfId="0" applyNumberFormat="1" applyFont="1" applyFill="1" applyBorder="1" applyAlignment="1" applyProtection="1">
      <alignment horizontal="center" vertical="center" wrapText="1"/>
      <protection locked="0"/>
    </xf>
    <xf numFmtId="49" fontId="25" fillId="0" borderId="20" xfId="0" applyNumberFormat="1" applyFont="1" applyFill="1" applyBorder="1" applyAlignment="1" applyProtection="1">
      <alignment horizontal="center" vertical="center" wrapText="1"/>
      <protection locked="0"/>
    </xf>
    <xf numFmtId="49" fontId="25" fillId="0" borderId="21" xfId="0" applyNumberFormat="1" applyFont="1" applyFill="1" applyBorder="1" applyAlignment="1" applyProtection="1">
      <alignment horizontal="center" vertical="center" wrapText="1"/>
      <protection locked="0"/>
    </xf>
    <xf numFmtId="0" fontId="12" fillId="2" borderId="22" xfId="49" applyFont="1" applyFill="1" applyBorder="1" applyAlignment="1">
      <alignment horizontal="center" vertical="center"/>
    </xf>
    <xf numFmtId="177" fontId="13" fillId="0" borderId="1" xfId="53" applyNumberFormat="1" applyFont="1" applyFill="1" applyBorder="1" applyAlignment="1">
      <alignment horizontal="center" vertical="center"/>
    </xf>
    <xf numFmtId="0" fontId="13" fillId="0" borderId="1" xfId="53" applyFont="1" applyFill="1" applyBorder="1" applyAlignment="1">
      <alignment horizontal="left" vertical="center" wrapText="1"/>
    </xf>
    <xf numFmtId="2" fontId="24" fillId="0" borderId="8" xfId="0" applyNumberFormat="1" applyFont="1" applyFill="1" applyBorder="1" applyAlignment="1" applyProtection="1">
      <alignment horizontal="right" vertical="center" wrapText="1"/>
      <protection locked="0"/>
    </xf>
    <xf numFmtId="2" fontId="25" fillId="0" borderId="8" xfId="0" applyNumberFormat="1" applyFont="1" applyFill="1" applyBorder="1" applyAlignment="1" applyProtection="1">
      <alignment horizontal="right" vertical="center" wrapText="1"/>
      <protection locked="0"/>
    </xf>
    <xf numFmtId="49" fontId="25" fillId="0" borderId="8" xfId="0" applyNumberFormat="1" applyFont="1" applyFill="1" applyBorder="1" applyAlignment="1" applyProtection="1">
      <alignment vertical="center" wrapText="1"/>
      <protection locked="0"/>
    </xf>
    <xf numFmtId="1" fontId="24" fillId="0" borderId="11" xfId="0" applyNumberFormat="1" applyFont="1" applyFill="1" applyBorder="1" applyAlignment="1" applyProtection="1">
      <alignment horizontal="left" vertical="center" wrapText="1"/>
      <protection locked="0"/>
    </xf>
    <xf numFmtId="49" fontId="24" fillId="0" borderId="11" xfId="0" applyNumberFormat="1" applyFont="1" applyFill="1" applyBorder="1" applyAlignment="1" applyProtection="1">
      <alignment horizontal="left" vertical="center" wrapText="1"/>
      <protection locked="0"/>
    </xf>
    <xf numFmtId="4" fontId="24" fillId="0" borderId="11" xfId="0" applyNumberFormat="1" applyFont="1" applyFill="1" applyBorder="1" applyAlignment="1" applyProtection="1">
      <alignment horizontal="right" vertical="center" wrapText="1"/>
      <protection locked="0"/>
    </xf>
    <xf numFmtId="0" fontId="26" fillId="0" borderId="23" xfId="49" applyFont="1" applyFill="1" applyBorder="1" applyAlignment="1">
      <alignment vertical="center"/>
    </xf>
    <xf numFmtId="0" fontId="27" fillId="0" borderId="23" xfId="49" applyFont="1" applyFill="1" applyBorder="1" applyAlignment="1">
      <alignment vertical="center"/>
    </xf>
    <xf numFmtId="49" fontId="25" fillId="0" borderId="16" xfId="0" applyNumberFormat="1" applyFont="1" applyFill="1" applyBorder="1" applyAlignment="1" applyProtection="1">
      <alignment horizontal="center" vertical="center" wrapText="1"/>
      <protection locked="0"/>
    </xf>
    <xf numFmtId="49" fontId="25" fillId="0" borderId="17" xfId="0" applyNumberFormat="1" applyFont="1" applyFill="1" applyBorder="1" applyAlignment="1" applyProtection="1">
      <alignment horizontal="center" vertical="center" wrapText="1"/>
      <protection locked="0"/>
    </xf>
    <xf numFmtId="49" fontId="25" fillId="0" borderId="18" xfId="0" applyNumberFormat="1" applyFont="1" applyFill="1" applyBorder="1" applyAlignment="1" applyProtection="1">
      <alignment horizontal="center" vertical="center" wrapText="1"/>
      <protection locked="0"/>
    </xf>
    <xf numFmtId="176" fontId="1" fillId="0" borderId="1" xfId="49" applyNumberFormat="1" applyFont="1" applyFill="1" applyBorder="1" applyAlignment="1">
      <alignment horizontal="center" vertical="center" wrapText="1"/>
    </xf>
    <xf numFmtId="43" fontId="4" fillId="0" borderId="1" xfId="52" applyFont="1" applyFill="1" applyBorder="1" applyAlignment="1">
      <alignment vertical="center"/>
    </xf>
    <xf numFmtId="178" fontId="4" fillId="0" borderId="1" xfId="49" applyNumberFormat="1" applyFont="1" applyFill="1" applyBorder="1" applyAlignment="1">
      <alignment horizontal="center" vertical="center"/>
    </xf>
    <xf numFmtId="178" fontId="4" fillId="4" borderId="1" xfId="49" applyNumberFormat="1" applyFont="1" applyFill="1" applyBorder="1" applyAlignment="1">
      <alignment horizontal="center" vertical="center"/>
    </xf>
    <xf numFmtId="176" fontId="4" fillId="0" borderId="1" xfId="49" applyNumberFormat="1" applyFont="1" applyFill="1" applyBorder="1" applyAlignment="1">
      <alignment horizontal="left" vertical="center"/>
    </xf>
    <xf numFmtId="0" fontId="28" fillId="0" borderId="23" xfId="0" applyNumberFormat="1" applyFont="1" applyFill="1" applyBorder="1" applyAlignment="1">
      <alignment horizontal="center" vertical="center"/>
    </xf>
    <xf numFmtId="57" fontId="13" fillId="0" borderId="1" xfId="53" applyNumberFormat="1" applyFont="1" applyFill="1" applyBorder="1" applyAlignment="1">
      <alignment horizontal="center" vertical="center" wrapText="1"/>
    </xf>
    <xf numFmtId="177" fontId="13" fillId="0" borderId="3" xfId="53" applyNumberFormat="1" applyFont="1" applyFill="1" applyBorder="1" applyAlignment="1">
      <alignment horizontal="center" vertical="center"/>
    </xf>
    <xf numFmtId="57" fontId="13" fillId="0" borderId="1" xfId="53" applyNumberFormat="1" applyFont="1" applyFill="1" applyBorder="1" applyAlignment="1">
      <alignment horizontal="left" vertical="center" wrapText="1"/>
    </xf>
    <xf numFmtId="4" fontId="4" fillId="0" borderId="0" xfId="49" applyNumberFormat="1" applyFont="1" applyFill="1" applyAlignment="1">
      <alignment vertical="center"/>
    </xf>
    <xf numFmtId="49" fontId="29" fillId="0" borderId="24" xfId="55" applyNumberFormat="1" applyFont="1" applyFill="1" applyBorder="1" applyAlignment="1" applyProtection="1">
      <alignment horizontal="center" vertical="center" wrapText="1"/>
      <protection locked="0"/>
    </xf>
    <xf numFmtId="49" fontId="23" fillId="0" borderId="8" xfId="54" applyNumberFormat="1" applyFont="1" applyBorder="1" applyAlignment="1" applyProtection="1">
      <alignment horizontal="center" vertical="center" wrapText="1"/>
      <protection locked="0"/>
    </xf>
    <xf numFmtId="1" fontId="23" fillId="0" borderId="8" xfId="54" applyNumberFormat="1" applyFont="1" applyBorder="1" applyAlignment="1" applyProtection="1">
      <alignment horizontal="center" vertical="center" wrapText="1"/>
      <protection locked="0"/>
    </xf>
    <xf numFmtId="4" fontId="23" fillId="0" borderId="8" xfId="54" applyNumberFormat="1" applyFont="1" applyBorder="1" applyAlignment="1" applyProtection="1">
      <alignment horizontal="right" vertical="center" wrapText="1"/>
      <protection locked="0"/>
    </xf>
    <xf numFmtId="0" fontId="9" fillId="2" borderId="25" xfId="49" applyFont="1" applyFill="1" applyBorder="1" applyAlignment="1">
      <alignment horizontal="center" vertical="center"/>
    </xf>
    <xf numFmtId="0" fontId="9" fillId="2" borderId="26" xfId="49" applyFont="1" applyFill="1" applyBorder="1" applyAlignment="1">
      <alignment horizontal="center" vertical="center"/>
    </xf>
    <xf numFmtId="0" fontId="9" fillId="2" borderId="27" xfId="49" applyFont="1" applyFill="1" applyBorder="1" applyAlignment="1">
      <alignment horizontal="center" vertical="center"/>
    </xf>
    <xf numFmtId="49" fontId="29" fillId="0" borderId="8" xfId="0" applyNumberFormat="1" applyFont="1" applyFill="1" applyBorder="1" applyAlignment="1" applyProtection="1">
      <alignment horizontal="center" vertical="center" wrapText="1"/>
      <protection locked="0"/>
    </xf>
    <xf numFmtId="43" fontId="13" fillId="0" borderId="1" xfId="53" applyNumberFormat="1" applyFont="1" applyFill="1" applyBorder="1" applyAlignment="1">
      <alignment horizontal="center" vertical="center" wrapText="1"/>
    </xf>
    <xf numFmtId="176" fontId="30" fillId="0" borderId="1" xfId="49" applyNumberFormat="1" applyFont="1" applyFill="1" applyBorder="1" applyAlignment="1">
      <alignment horizontal="center" vertical="center"/>
    </xf>
    <xf numFmtId="0" fontId="30" fillId="0" borderId="1" xfId="53" applyFont="1" applyFill="1" applyBorder="1" applyAlignment="1">
      <alignment horizontal="left" vertical="center" wrapText="1"/>
    </xf>
    <xf numFmtId="43" fontId="30" fillId="0" borderId="1" xfId="52" applyFont="1" applyFill="1" applyBorder="1" applyAlignment="1">
      <alignment vertical="center"/>
    </xf>
    <xf numFmtId="177" fontId="30" fillId="0" borderId="1" xfId="53" applyNumberFormat="1" applyFont="1" applyFill="1" applyBorder="1" applyAlignment="1">
      <alignment vertical="center" wrapText="1"/>
    </xf>
    <xf numFmtId="0" fontId="4" fillId="0" borderId="2" xfId="49" applyFont="1" applyFill="1" applyBorder="1" applyAlignment="1">
      <alignment horizontal="center" vertical="center"/>
    </xf>
    <xf numFmtId="0" fontId="4" fillId="0" borderId="3" xfId="49" applyFont="1" applyFill="1" applyBorder="1" applyAlignment="1">
      <alignment horizontal="center" vertical="center"/>
    </xf>
    <xf numFmtId="0" fontId="4" fillId="0" borderId="4" xfId="49" applyFont="1" applyFill="1" applyBorder="1" applyAlignment="1">
      <alignment horizontal="center" vertical="center"/>
    </xf>
    <xf numFmtId="31" fontId="31" fillId="4" borderId="2" xfId="49" applyNumberFormat="1" applyFont="1" applyFill="1" applyBorder="1" applyAlignment="1">
      <alignment horizontal="left" vertical="center"/>
    </xf>
    <xf numFmtId="0" fontId="31" fillId="4" borderId="3" xfId="49" applyFont="1" applyFill="1" applyBorder="1" applyAlignment="1">
      <alignment horizontal="left" vertical="center"/>
    </xf>
    <xf numFmtId="0" fontId="31" fillId="4" borderId="4" xfId="49" applyFont="1" applyFill="1" applyBorder="1" applyAlignment="1">
      <alignment horizontal="left" vertical="center"/>
    </xf>
    <xf numFmtId="43" fontId="13" fillId="0" borderId="0" xfId="52" applyFont="1" applyFill="1" applyBorder="1" applyAlignment="1">
      <alignment vertical="center"/>
    </xf>
    <xf numFmtId="0" fontId="9" fillId="2" borderId="28" xfId="49" applyFont="1" applyFill="1" applyBorder="1" applyAlignment="1">
      <alignment horizontal="center" vertical="center"/>
    </xf>
    <xf numFmtId="0" fontId="9" fillId="2" borderId="29" xfId="49" applyFont="1" applyFill="1" applyBorder="1" applyAlignment="1">
      <alignment horizontal="center" vertical="center"/>
    </xf>
    <xf numFmtId="0" fontId="9" fillId="2" borderId="30" xfId="49" applyFont="1" applyFill="1" applyBorder="1" applyAlignment="1">
      <alignment horizontal="center" vertical="center"/>
    </xf>
    <xf numFmtId="49" fontId="29" fillId="0" borderId="25" xfId="55" applyNumberFormat="1" applyFont="1" applyFill="1" applyBorder="1" applyAlignment="1" applyProtection="1">
      <alignment horizontal="center" vertical="center" wrapText="1"/>
      <protection locked="0"/>
    </xf>
    <xf numFmtId="49" fontId="29" fillId="0" borderId="31" xfId="55" applyNumberFormat="1" applyFont="1" applyFill="1" applyBorder="1" applyAlignment="1" applyProtection="1">
      <alignment horizontal="center" vertical="center" wrapText="1"/>
      <protection locked="0"/>
    </xf>
    <xf numFmtId="49" fontId="29" fillId="0" borderId="32" xfId="55" applyNumberFormat="1" applyFont="1" applyFill="1" applyBorder="1" applyAlignment="1" applyProtection="1">
      <alignment horizontal="center" vertical="center" wrapText="1"/>
      <protection locked="0"/>
    </xf>
    <xf numFmtId="49" fontId="29" fillId="0" borderId="33" xfId="55" applyNumberFormat="1" applyFont="1" applyFill="1" applyBorder="1" applyAlignment="1" applyProtection="1">
      <alignment horizontal="center" vertical="center" wrapText="1"/>
      <protection locked="0"/>
    </xf>
    <xf numFmtId="49" fontId="29" fillId="0" borderId="34" xfId="55" applyNumberFormat="1" applyFont="1" applyFill="1" applyBorder="1" applyAlignment="1" applyProtection="1">
      <alignment horizontal="center" vertical="center" wrapText="1"/>
      <protection locked="0"/>
    </xf>
    <xf numFmtId="49" fontId="23" fillId="0" borderId="11" xfId="0" applyNumberFormat="1" applyFont="1" applyFill="1" applyBorder="1" applyAlignment="1" applyProtection="1">
      <alignment horizontal="left" vertical="center" wrapText="1"/>
      <protection locked="0"/>
    </xf>
    <xf numFmtId="4" fontId="23" fillId="0" borderId="11" xfId="0" applyNumberFormat="1" applyFont="1" applyFill="1" applyBorder="1" applyAlignment="1" applyProtection="1">
      <alignment horizontal="right" vertical="center" wrapText="1"/>
      <protection locked="0"/>
    </xf>
    <xf numFmtId="0" fontId="4" fillId="0" borderId="23" xfId="49" applyFont="1" applyFill="1" applyBorder="1" applyAlignment="1">
      <alignment vertical="center"/>
    </xf>
    <xf numFmtId="1" fontId="25" fillId="0" borderId="0" xfId="0" applyNumberFormat="1" applyFont="1" applyFill="1" applyBorder="1" applyAlignment="1" applyProtection="1">
      <alignment horizontal="left" vertical="center" wrapText="1"/>
      <protection locked="0"/>
    </xf>
    <xf numFmtId="1" fontId="25" fillId="0" borderId="11" xfId="0" applyNumberFormat="1" applyFont="1" applyFill="1" applyBorder="1" applyAlignment="1" applyProtection="1">
      <alignment horizontal="left" vertical="center" wrapText="1"/>
      <protection locked="0"/>
    </xf>
    <xf numFmtId="49" fontId="25" fillId="0" borderId="0" xfId="0" applyNumberFormat="1" applyFont="1" applyFill="1" applyBorder="1" applyAlignment="1" applyProtection="1">
      <alignment horizontal="left" vertical="center" wrapText="1"/>
      <protection locked="0"/>
    </xf>
    <xf numFmtId="4" fontId="25" fillId="0" borderId="0" xfId="0" applyNumberFormat="1" applyFont="1" applyFill="1" applyBorder="1" applyAlignment="1" applyProtection="1">
      <alignment horizontal="right" vertical="center" wrapText="1"/>
      <protection locked="0"/>
    </xf>
    <xf numFmtId="0" fontId="4" fillId="0" borderId="1" xfId="49" applyFont="1" applyFill="1" applyBorder="1" applyAlignment="1">
      <alignment horizontal="center" vertical="center" wrapText="1"/>
    </xf>
    <xf numFmtId="0" fontId="9" fillId="2" borderId="35" xfId="49" applyFont="1" applyFill="1" applyBorder="1" applyAlignment="1">
      <alignment horizontal="center" vertical="center"/>
    </xf>
    <xf numFmtId="49" fontId="29" fillId="0" borderId="15" xfId="0" applyNumberFormat="1" applyFont="1" applyFill="1" applyBorder="1" applyAlignment="1" applyProtection="1">
      <alignment horizontal="center" vertical="center" wrapText="1"/>
      <protection locked="0"/>
    </xf>
    <xf numFmtId="2" fontId="23" fillId="0" borderId="8" xfId="0" applyNumberFormat="1" applyFont="1" applyFill="1" applyBorder="1" applyAlignment="1" applyProtection="1">
      <alignment horizontal="right" vertical="center" wrapText="1"/>
      <protection locked="0"/>
    </xf>
    <xf numFmtId="4" fontId="25" fillId="0" borderId="8" xfId="0" applyNumberFormat="1" applyFont="1" applyFill="1" applyBorder="1" applyAlignment="1" applyProtection="1">
      <alignment horizontal="left" vertical="center" wrapText="1"/>
      <protection locked="0"/>
    </xf>
    <xf numFmtId="43" fontId="25" fillId="0" borderId="8" xfId="0" applyNumberFormat="1" applyFont="1" applyFill="1" applyBorder="1" applyAlignment="1" applyProtection="1">
      <alignment horizontal="left" vertical="center" wrapText="1"/>
      <protection locked="0"/>
    </xf>
    <xf numFmtId="2" fontId="25" fillId="0" borderId="8" xfId="0" applyNumberFormat="1" applyFont="1" applyFill="1" applyBorder="1" applyAlignment="1" applyProtection="1">
      <alignment horizontal="left" vertical="center" wrapText="1"/>
      <protection locked="0"/>
    </xf>
    <xf numFmtId="4" fontId="1" fillId="0" borderId="0" xfId="49" applyNumberFormat="1" applyFont="1" applyFill="1" applyAlignment="1">
      <alignment vertical="center"/>
    </xf>
    <xf numFmtId="0" fontId="16" fillId="5" borderId="0" xfId="49" applyFont="1" applyFill="1" applyAlignment="1">
      <alignment vertical="center" wrapText="1"/>
    </xf>
    <xf numFmtId="57" fontId="13" fillId="5" borderId="1" xfId="52" applyNumberFormat="1" applyFont="1" applyFill="1" applyBorder="1" applyAlignment="1">
      <alignment horizontal="center" vertical="center"/>
    </xf>
    <xf numFmtId="43" fontId="13" fillId="5" borderId="1" xfId="52" applyFont="1" applyFill="1" applyBorder="1" applyAlignment="1">
      <alignment horizontal="left" vertical="center" wrapText="1"/>
    </xf>
    <xf numFmtId="43" fontId="13" fillId="5" borderId="1" xfId="52" applyFont="1" applyFill="1" applyBorder="1" applyAlignment="1">
      <alignment horizontal="center" vertical="center"/>
    </xf>
    <xf numFmtId="176" fontId="4" fillId="5" borderId="1" xfId="49" applyNumberFormat="1" applyFont="1" applyFill="1" applyBorder="1" applyAlignment="1">
      <alignment horizontal="center" vertical="center"/>
    </xf>
    <xf numFmtId="176" fontId="14" fillId="5" borderId="1" xfId="49" applyNumberFormat="1" applyFont="1" applyFill="1" applyBorder="1" applyAlignment="1">
      <alignment horizontal="center" vertical="center"/>
    </xf>
    <xf numFmtId="177" fontId="31" fillId="5" borderId="1" xfId="53" applyNumberFormat="1" applyFont="1" applyFill="1" applyBorder="1">
      <alignment vertical="center"/>
    </xf>
    <xf numFmtId="177" fontId="13" fillId="5" borderId="1" xfId="53" applyNumberFormat="1" applyFont="1" applyFill="1" applyBorder="1" applyAlignment="1">
      <alignment horizontal="center" vertical="center"/>
    </xf>
    <xf numFmtId="0" fontId="14" fillId="5" borderId="1" xfId="49" applyFont="1" applyFill="1" applyBorder="1" applyAlignment="1">
      <alignment horizontal="center" vertical="center" wrapText="1"/>
    </xf>
    <xf numFmtId="43" fontId="14" fillId="5" borderId="1" xfId="52" applyFont="1" applyFill="1" applyBorder="1" applyAlignment="1">
      <alignment vertical="center"/>
    </xf>
    <xf numFmtId="0" fontId="4" fillId="5" borderId="2" xfId="49" applyFont="1" applyFill="1" applyBorder="1" applyAlignment="1">
      <alignment horizontal="center" vertical="center"/>
    </xf>
    <xf numFmtId="0" fontId="4" fillId="5" borderId="3" xfId="49" applyFont="1" applyFill="1" applyBorder="1" applyAlignment="1">
      <alignment horizontal="center" vertical="center"/>
    </xf>
    <xf numFmtId="0" fontId="4" fillId="5" borderId="4" xfId="49" applyFont="1" applyFill="1" applyBorder="1" applyAlignment="1">
      <alignment horizontal="center" vertical="center"/>
    </xf>
    <xf numFmtId="0" fontId="14" fillId="5" borderId="1" xfId="49" applyFont="1" applyFill="1" applyBorder="1" applyAlignment="1">
      <alignment horizontal="center" vertical="center"/>
    </xf>
    <xf numFmtId="43" fontId="16" fillId="5" borderId="0" xfId="52" applyFont="1" applyFill="1" applyAlignment="1">
      <alignment vertical="center" wrapText="1"/>
    </xf>
    <xf numFmtId="0" fontId="32" fillId="5" borderId="0" xfId="49" applyFont="1" applyFill="1" applyBorder="1" applyAlignment="1">
      <alignment horizontal="center" vertical="center"/>
    </xf>
    <xf numFmtId="0" fontId="32" fillId="5" borderId="0" xfId="49" applyFont="1" applyFill="1" applyBorder="1" applyAlignment="1">
      <alignment horizontal="center" vertical="center" wrapText="1"/>
    </xf>
    <xf numFmtId="57" fontId="13" fillId="5" borderId="1" xfId="52" applyNumberFormat="1" applyFont="1" applyFill="1" applyBorder="1" applyAlignment="1">
      <alignment horizontal="center" vertical="center" wrapText="1"/>
    </xf>
    <xf numFmtId="43" fontId="13" fillId="5" borderId="1" xfId="52" applyFont="1" applyFill="1" applyBorder="1" applyAlignment="1">
      <alignment horizontal="center" vertical="center" wrapText="1"/>
    </xf>
    <xf numFmtId="176" fontId="13" fillId="5" borderId="1" xfId="49" applyNumberFormat="1" applyFont="1" applyFill="1" applyBorder="1" applyAlignment="1">
      <alignment horizontal="center" vertical="center" wrapText="1"/>
    </xf>
    <xf numFmtId="43" fontId="13" fillId="5" borderId="4" xfId="52" applyFont="1" applyFill="1" applyBorder="1" applyAlignment="1">
      <alignment horizontal="center" vertical="center" wrapText="1"/>
    </xf>
    <xf numFmtId="177" fontId="13" fillId="5" borderId="1" xfId="53" applyNumberFormat="1" applyFont="1" applyFill="1" applyBorder="1" applyAlignment="1">
      <alignment horizontal="center" vertical="center" wrapText="1"/>
    </xf>
    <xf numFmtId="49" fontId="23" fillId="6" borderId="8" xfId="0" applyNumberFormat="1" applyFont="1" applyFill="1" applyBorder="1" applyAlignment="1" applyProtection="1">
      <alignment horizontal="left" vertical="center" wrapText="1"/>
      <protection locked="0"/>
    </xf>
    <xf numFmtId="1" fontId="23" fillId="6" borderId="8" xfId="0" applyNumberFormat="1" applyFont="1" applyFill="1" applyBorder="1" applyAlignment="1" applyProtection="1">
      <alignment horizontal="left" vertical="center" wrapText="1"/>
      <protection locked="0"/>
    </xf>
    <xf numFmtId="4" fontId="23" fillId="6" borderId="8" xfId="0" applyNumberFormat="1" applyFont="1" applyFill="1" applyBorder="1" applyAlignment="1" applyProtection="1">
      <alignment horizontal="right" vertical="center" wrapText="1"/>
      <protection locked="0"/>
    </xf>
    <xf numFmtId="0" fontId="16" fillId="5" borderId="23" xfId="49" applyFont="1" applyFill="1" applyBorder="1" applyAlignment="1">
      <alignment vertical="center"/>
    </xf>
    <xf numFmtId="4" fontId="25" fillId="0" borderId="11" xfId="0" applyNumberFormat="1" applyFont="1" applyFill="1" applyBorder="1" applyAlignment="1" applyProtection="1">
      <alignment horizontal="right" vertical="center" wrapText="1"/>
      <protection locked="0"/>
    </xf>
    <xf numFmtId="49" fontId="25" fillId="0" borderId="23" xfId="0" applyNumberFormat="1" applyFont="1" applyFill="1" applyBorder="1" applyAlignment="1" applyProtection="1">
      <alignment horizontal="left" vertical="center" wrapText="1"/>
      <protection locked="0"/>
    </xf>
    <xf numFmtId="0" fontId="7" fillId="0" borderId="0" xfId="49" applyFont="1" applyFill="1" applyAlignment="1">
      <alignment vertical="center"/>
    </xf>
    <xf numFmtId="0" fontId="33" fillId="0" borderId="0" xfId="49" applyFont="1" applyFill="1" applyAlignment="1">
      <alignment vertical="center" wrapText="1"/>
    </xf>
    <xf numFmtId="0" fontId="5" fillId="0" borderId="5" xfId="49" applyFont="1" applyFill="1" applyBorder="1" applyAlignment="1">
      <alignment horizontal="center" vertical="center"/>
    </xf>
    <xf numFmtId="0" fontId="8" fillId="0" borderId="5" xfId="51" applyFont="1" applyFill="1" applyBorder="1" applyAlignment="1">
      <alignment horizontal="center" vertical="center"/>
    </xf>
    <xf numFmtId="0" fontId="9" fillId="2" borderId="36" xfId="49" applyFont="1" applyFill="1" applyBorder="1" applyAlignment="1">
      <alignment horizontal="center" vertical="center"/>
    </xf>
    <xf numFmtId="0" fontId="9" fillId="2" borderId="37" xfId="49" applyFont="1" applyFill="1" applyBorder="1" applyAlignment="1">
      <alignment horizontal="center" vertical="center"/>
    </xf>
    <xf numFmtId="0" fontId="9" fillId="2" borderId="38" xfId="49" applyFont="1" applyFill="1" applyBorder="1" applyAlignment="1">
      <alignment horizontal="center" vertical="center"/>
    </xf>
    <xf numFmtId="0" fontId="10" fillId="3" borderId="5" xfId="49" applyFont="1" applyFill="1" applyBorder="1" applyAlignment="1">
      <alignment horizontal="center" vertical="center"/>
    </xf>
    <xf numFmtId="0" fontId="11" fillId="3" borderId="5" xfId="49" applyFont="1" applyFill="1" applyBorder="1" applyAlignment="1">
      <alignment horizontal="center" vertical="center"/>
    </xf>
    <xf numFmtId="176" fontId="4" fillId="0" borderId="5" xfId="49" applyNumberFormat="1" applyFont="1" applyFill="1" applyBorder="1" applyAlignment="1">
      <alignment horizontal="center" vertical="center"/>
    </xf>
    <xf numFmtId="0" fontId="13" fillId="0" borderId="5" xfId="53" applyFont="1" applyFill="1" applyBorder="1" applyAlignment="1">
      <alignment horizontal="center" vertical="center" wrapText="1"/>
    </xf>
    <xf numFmtId="177" fontId="13" fillId="0" borderId="5" xfId="53" applyNumberFormat="1" applyFont="1" applyFill="1" applyBorder="1">
      <alignment vertical="center"/>
    </xf>
    <xf numFmtId="176" fontId="13" fillId="0" borderId="5" xfId="49" applyNumberFormat="1" applyFont="1" applyFill="1" applyBorder="1" applyAlignment="1">
      <alignment horizontal="center" vertical="center"/>
    </xf>
    <xf numFmtId="0" fontId="13" fillId="0" borderId="5" xfId="53" applyFont="1" applyFill="1" applyBorder="1" applyAlignment="1">
      <alignment horizontal="left" vertical="center" wrapText="1"/>
    </xf>
    <xf numFmtId="43" fontId="13" fillId="0" borderId="5" xfId="52" applyFont="1" applyFill="1" applyBorder="1" applyAlignment="1">
      <alignment horizontal="right" vertical="center"/>
    </xf>
    <xf numFmtId="43" fontId="13" fillId="0" borderId="1" xfId="52" applyFont="1" applyFill="1" applyBorder="1" applyAlignment="1">
      <alignment horizontal="right" vertical="center"/>
    </xf>
    <xf numFmtId="43" fontId="4" fillId="0" borderId="5" xfId="52" applyFont="1" applyFill="1" applyBorder="1" applyAlignment="1">
      <alignment vertical="center"/>
    </xf>
    <xf numFmtId="0" fontId="13" fillId="0" borderId="5" xfId="49" applyFont="1" applyFill="1" applyBorder="1" applyAlignment="1">
      <alignment vertical="center"/>
    </xf>
    <xf numFmtId="43" fontId="13" fillId="0" borderId="3" xfId="52" applyFont="1" applyFill="1" applyBorder="1" applyAlignment="1">
      <alignment horizontal="right" vertical="center"/>
    </xf>
    <xf numFmtId="0" fontId="13" fillId="5" borderId="3" xfId="53" applyFont="1" applyFill="1" applyBorder="1" applyAlignment="1">
      <alignment horizontal="left" vertical="center" wrapText="1"/>
    </xf>
    <xf numFmtId="43" fontId="13" fillId="5" borderId="1" xfId="52" applyFont="1" applyFill="1" applyBorder="1" applyAlignment="1">
      <alignment horizontal="right" vertical="center"/>
    </xf>
    <xf numFmtId="43" fontId="13" fillId="0" borderId="5" xfId="52" applyFont="1" applyFill="1" applyBorder="1" applyAlignment="1">
      <alignment horizontal="center" vertical="center"/>
    </xf>
    <xf numFmtId="0" fontId="14" fillId="4" borderId="5" xfId="49" applyFont="1" applyFill="1" applyBorder="1" applyAlignment="1">
      <alignment horizontal="center" vertical="center"/>
    </xf>
    <xf numFmtId="43" fontId="14" fillId="4" borderId="5" xfId="52" applyFont="1" applyFill="1" applyBorder="1" applyAlignment="1">
      <alignment vertical="center"/>
    </xf>
    <xf numFmtId="43" fontId="4" fillId="4" borderId="5" xfId="52" applyFont="1" applyFill="1" applyBorder="1" applyAlignment="1">
      <alignment horizontal="center" vertical="center"/>
    </xf>
    <xf numFmtId="0" fontId="14" fillId="0" borderId="5" xfId="49" applyFont="1" applyFill="1" applyBorder="1" applyAlignment="1">
      <alignment horizontal="center" vertical="center"/>
    </xf>
    <xf numFmtId="43" fontId="14" fillId="0" borderId="5" xfId="52" applyFont="1" applyFill="1" applyBorder="1" applyAlignment="1">
      <alignment vertical="center"/>
    </xf>
    <xf numFmtId="43" fontId="4" fillId="0" borderId="5" xfId="52" applyFont="1" applyFill="1" applyBorder="1" applyAlignment="1">
      <alignment horizontal="center" vertical="center"/>
    </xf>
    <xf numFmtId="49" fontId="23" fillId="0" borderId="8" xfId="55" applyNumberFormat="1" applyFont="1" applyFill="1" applyBorder="1" applyAlignment="1" applyProtection="1">
      <alignment horizontal="center" vertical="center" wrapText="1"/>
      <protection locked="0"/>
    </xf>
    <xf numFmtId="49" fontId="23" fillId="0" borderId="11" xfId="55" applyNumberFormat="1" applyFont="1" applyFill="1" applyBorder="1" applyAlignment="1" applyProtection="1">
      <alignment horizontal="center" vertical="center" wrapText="1"/>
      <protection locked="0"/>
    </xf>
    <xf numFmtId="4" fontId="23" fillId="0" borderId="8" xfId="55" applyNumberFormat="1" applyFont="1" applyFill="1" applyBorder="1" applyAlignment="1" applyProtection="1">
      <alignment horizontal="right" vertical="center" wrapText="1"/>
      <protection locked="0"/>
    </xf>
    <xf numFmtId="49" fontId="23" fillId="0" borderId="39" xfId="55" applyNumberFormat="1" applyFont="1" applyFill="1" applyBorder="1" applyAlignment="1" applyProtection="1">
      <alignment horizontal="center" vertical="center" wrapText="1"/>
      <protection locked="0"/>
    </xf>
    <xf numFmtId="49" fontId="23" fillId="0" borderId="15" xfId="55" applyNumberFormat="1" applyFont="1" applyFill="1" applyBorder="1" applyAlignment="1" applyProtection="1">
      <alignment horizontal="center" vertical="center" wrapText="1"/>
      <protection locked="0"/>
    </xf>
    <xf numFmtId="2" fontId="23" fillId="0" borderId="8" xfId="55" applyNumberFormat="1" applyFont="1" applyFill="1" applyBorder="1" applyAlignment="1" applyProtection="1">
      <alignment horizontal="right" vertical="center" wrapText="1"/>
      <protection locked="0"/>
    </xf>
    <xf numFmtId="0" fontId="34" fillId="0" borderId="40" xfId="55" applyFont="1" applyBorder="1" applyAlignment="1">
      <alignment wrapText="1"/>
    </xf>
    <xf numFmtId="43" fontId="35" fillId="0" borderId="41" xfId="52" applyFont="1" applyBorder="1" applyAlignment="1">
      <alignment wrapText="1"/>
    </xf>
    <xf numFmtId="0" fontId="36" fillId="0" borderId="40" xfId="55" applyFont="1" applyBorder="1" applyAlignment="1">
      <alignment wrapText="1"/>
    </xf>
    <xf numFmtId="43" fontId="36" fillId="0" borderId="41" xfId="52" applyFont="1" applyBorder="1" applyAlignment="1">
      <alignment wrapText="1"/>
    </xf>
    <xf numFmtId="0" fontId="36" fillId="0" borderId="42" xfId="55" applyFont="1" applyBorder="1" applyAlignment="1">
      <alignment wrapText="1"/>
    </xf>
    <xf numFmtId="43" fontId="3" fillId="0" borderId="0" xfId="49" applyNumberFormat="1" applyFont="1" applyFill="1" applyAlignment="1">
      <alignment horizontal="center" vertical="center" wrapText="1"/>
    </xf>
    <xf numFmtId="0" fontId="36" fillId="0" borderId="43" xfId="55" applyFont="1" applyBorder="1" applyAlignment="1">
      <alignment wrapText="1"/>
    </xf>
    <xf numFmtId="43" fontId="36" fillId="0" borderId="44" xfId="52" applyFont="1" applyBorder="1" applyAlignment="1">
      <alignment wrapText="1"/>
    </xf>
    <xf numFmtId="0" fontId="36" fillId="0" borderId="45" xfId="55" applyFont="1" applyBorder="1" applyAlignment="1">
      <alignment wrapText="1"/>
    </xf>
    <xf numFmtId="0" fontId="14" fillId="0" borderId="0" xfId="49" applyFont="1" applyFill="1" applyAlignment="1">
      <alignment horizontal="center" vertical="center"/>
    </xf>
    <xf numFmtId="49" fontId="23" fillId="0" borderId="24" xfId="55" applyNumberFormat="1" applyFont="1" applyFill="1" applyBorder="1" applyAlignment="1" applyProtection="1">
      <alignment horizontal="center" vertical="center" wrapText="1"/>
      <protection locked="0"/>
    </xf>
    <xf numFmtId="1" fontId="23" fillId="0" borderId="24" xfId="55" applyNumberFormat="1" applyFont="1" applyFill="1" applyBorder="1" applyAlignment="1" applyProtection="1">
      <alignment horizontal="center" vertical="center" wrapText="1"/>
      <protection locked="0"/>
    </xf>
    <xf numFmtId="4" fontId="23" fillId="0" borderId="24" xfId="50" applyNumberFormat="1" applyFont="1" applyFill="1" applyBorder="1" applyAlignment="1" applyProtection="1">
      <alignment horizontal="right" vertical="center" wrapText="1"/>
      <protection locked="0"/>
    </xf>
    <xf numFmtId="0" fontId="36" fillId="0" borderId="0" xfId="49" applyFont="1" applyFill="1" applyAlignment="1">
      <alignment vertical="center"/>
    </xf>
    <xf numFmtId="2" fontId="23" fillId="0" borderId="24" xfId="50" applyNumberFormat="1" applyFont="1" applyFill="1" applyBorder="1" applyAlignment="1" applyProtection="1">
      <alignment horizontal="right" vertical="center" wrapText="1"/>
      <protection locked="0"/>
    </xf>
    <xf numFmtId="49" fontId="23" fillId="0" borderId="24" xfId="55" applyNumberFormat="1" applyFont="1" applyFill="1" applyBorder="1" applyAlignment="1" applyProtection="1">
      <alignment vertical="center" wrapText="1"/>
      <protection locked="0"/>
    </xf>
    <xf numFmtId="49" fontId="37" fillId="0" borderId="24" xfId="55" applyNumberFormat="1" applyFont="1" applyFill="1" applyBorder="1" applyAlignment="1" applyProtection="1">
      <alignment horizontal="center" vertical="center" wrapText="1"/>
      <protection locked="0"/>
    </xf>
    <xf numFmtId="1" fontId="37" fillId="0" borderId="24" xfId="55" applyNumberFormat="1" applyFont="1" applyFill="1" applyBorder="1" applyAlignment="1" applyProtection="1">
      <alignment horizontal="center" vertical="center" wrapText="1"/>
      <protection locked="0"/>
    </xf>
    <xf numFmtId="4" fontId="37" fillId="0" borderId="24" xfId="50" applyNumberFormat="1" applyFont="1" applyFill="1" applyBorder="1" applyAlignment="1" applyProtection="1">
      <alignment horizontal="right" vertical="center" wrapText="1"/>
      <protection locked="0"/>
    </xf>
    <xf numFmtId="4" fontId="23" fillId="0" borderId="24" xfId="55" applyNumberFormat="1" applyFont="1" applyFill="1" applyBorder="1" applyAlignment="1" applyProtection="1">
      <alignment horizontal="right" vertical="center" wrapText="1"/>
      <protection locked="0"/>
    </xf>
    <xf numFmtId="2" fontId="23" fillId="0" borderId="24" xfId="55" applyNumberFormat="1" applyFont="1" applyFill="1" applyBorder="1" applyAlignment="1" applyProtection="1">
      <alignment horizontal="right" vertical="center" wrapText="1"/>
      <protection locked="0"/>
    </xf>
    <xf numFmtId="0" fontId="31" fillId="0" borderId="0" xfId="49" applyFont="1" applyFill="1" applyAlignment="1">
      <alignment vertical="center"/>
    </xf>
    <xf numFmtId="49" fontId="23" fillId="0" borderId="24" xfId="55" applyNumberFormat="1" applyFont="1" applyFill="1" applyBorder="1" applyAlignment="1" applyProtection="1">
      <alignment horizontal="right" vertical="center" wrapText="1"/>
      <protection locked="0"/>
    </xf>
    <xf numFmtId="49" fontId="23" fillId="0" borderId="8" xfId="0" applyNumberFormat="1" applyFont="1" applyFill="1" applyBorder="1" applyAlignment="1" applyProtection="1">
      <alignment horizontal="center" vertical="center" wrapText="1"/>
      <protection locked="0"/>
    </xf>
    <xf numFmtId="1" fontId="23" fillId="0" borderId="8" xfId="0" applyNumberFormat="1" applyFont="1" applyFill="1" applyBorder="1" applyAlignment="1" applyProtection="1">
      <alignment horizontal="center" vertical="center" wrapText="1"/>
      <protection locked="0"/>
    </xf>
    <xf numFmtId="49" fontId="23" fillId="0" borderId="8" xfId="0" applyNumberFormat="1" applyFont="1" applyFill="1" applyBorder="1" applyAlignment="1" applyProtection="1">
      <alignment vertical="center" wrapText="1"/>
      <protection locked="0"/>
    </xf>
    <xf numFmtId="0" fontId="1" fillId="0" borderId="0" xfId="55" applyFont="1" applyFill="1" applyBorder="1" applyAlignment="1"/>
    <xf numFmtId="0" fontId="1" fillId="0" borderId="0" xfId="55" applyFont="1" applyFill="1" applyAlignment="1"/>
    <xf numFmtId="49" fontId="35" fillId="0" borderId="8" xfId="55" applyNumberFormat="1" applyFont="1" applyFill="1" applyBorder="1" applyAlignment="1" applyProtection="1">
      <alignment horizontal="center" vertical="center" wrapText="1"/>
      <protection locked="0"/>
    </xf>
    <xf numFmtId="4" fontId="35" fillId="0" borderId="8" xfId="55" applyNumberFormat="1" applyFont="1" applyFill="1" applyBorder="1" applyAlignment="1" applyProtection="1">
      <alignment horizontal="right" vertical="center" wrapText="1"/>
      <protection locked="0"/>
    </xf>
    <xf numFmtId="49" fontId="23" fillId="0" borderId="25" xfId="55" applyNumberFormat="1" applyFont="1" applyFill="1" applyBorder="1" applyAlignment="1" applyProtection="1">
      <alignment horizontal="center" vertical="center" wrapText="1"/>
      <protection locked="0"/>
    </xf>
    <xf numFmtId="49" fontId="23" fillId="0" borderId="26" xfId="55" applyNumberFormat="1" applyFont="1" applyFill="1" applyBorder="1" applyAlignment="1" applyProtection="1">
      <alignment horizontal="center" vertical="center" wrapText="1"/>
      <protection locked="0"/>
    </xf>
    <xf numFmtId="49" fontId="23" fillId="0" borderId="31" xfId="55" applyNumberFormat="1" applyFont="1" applyFill="1" applyBorder="1" applyAlignment="1" applyProtection="1">
      <alignment horizontal="center" vertical="center" wrapText="1"/>
      <protection locked="0"/>
    </xf>
    <xf numFmtId="49" fontId="29" fillId="5" borderId="16" xfId="55" applyNumberFormat="1" applyFont="1" applyFill="1" applyBorder="1" applyAlignment="1" applyProtection="1">
      <alignment horizontal="center" vertical="center" wrapText="1"/>
      <protection locked="0"/>
    </xf>
    <xf numFmtId="49" fontId="29" fillId="5" borderId="18" xfId="55" applyNumberFormat="1" applyFont="1" applyFill="1" applyBorder="1" applyAlignment="1" applyProtection="1">
      <alignment horizontal="center" vertical="center" wrapText="1"/>
      <protection locked="0"/>
    </xf>
    <xf numFmtId="49" fontId="29" fillId="5" borderId="39" xfId="55" applyNumberFormat="1" applyFont="1" applyFill="1" applyBorder="1" applyAlignment="1" applyProtection="1">
      <alignment horizontal="center" vertical="center" wrapText="1"/>
      <protection locked="0"/>
    </xf>
    <xf numFmtId="49" fontId="29" fillId="5" borderId="8" xfId="55" applyNumberFormat="1" applyFont="1" applyFill="1" applyBorder="1" applyAlignment="1" applyProtection="1">
      <alignment horizontal="center" vertical="center" wrapText="1"/>
      <protection locked="0"/>
    </xf>
    <xf numFmtId="49" fontId="29" fillId="5" borderId="15" xfId="55" applyNumberFormat="1" applyFont="1" applyFill="1" applyBorder="1" applyAlignment="1" applyProtection="1">
      <alignment horizontal="center" vertical="center" wrapText="1"/>
      <protection locked="0"/>
    </xf>
    <xf numFmtId="0" fontId="4" fillId="0" borderId="46" xfId="49" applyFont="1" applyFill="1" applyBorder="1" applyAlignment="1">
      <alignment vertical="center"/>
    </xf>
    <xf numFmtId="1" fontId="23" fillId="0" borderId="11" xfId="0" applyNumberFormat="1" applyFont="1" applyFill="1" applyBorder="1" applyAlignment="1" applyProtection="1">
      <alignment horizontal="center" vertical="center" wrapText="1"/>
      <protection locked="0"/>
    </xf>
    <xf numFmtId="49" fontId="23" fillId="0" borderId="11" xfId="0" applyNumberFormat="1" applyFont="1" applyFill="1" applyBorder="1" applyAlignment="1" applyProtection="1">
      <alignment horizontal="center" vertical="center" wrapText="1"/>
      <protection locked="0"/>
    </xf>
    <xf numFmtId="0" fontId="4" fillId="0" borderId="47" xfId="49" applyFont="1" applyFill="1" applyBorder="1" applyAlignment="1">
      <alignment horizontal="center" vertical="center"/>
    </xf>
    <xf numFmtId="0" fontId="4" fillId="0" borderId="48" xfId="49" applyFont="1" applyFill="1" applyBorder="1" applyAlignment="1">
      <alignment horizontal="center" vertical="center"/>
    </xf>
    <xf numFmtId="0" fontId="4" fillId="0" borderId="49" xfId="49" applyFont="1" applyFill="1" applyBorder="1" applyAlignment="1">
      <alignment vertical="center"/>
    </xf>
    <xf numFmtId="49" fontId="23" fillId="0" borderId="8" xfId="54" applyNumberFormat="1" applyFont="1" applyFill="1" applyBorder="1" applyAlignment="1" applyProtection="1">
      <alignment horizontal="center" vertical="center" wrapText="1"/>
      <protection locked="0"/>
    </xf>
    <xf numFmtId="1" fontId="23" fillId="0" borderId="8" xfId="54" applyNumberFormat="1" applyFont="1" applyFill="1" applyBorder="1" applyAlignment="1" applyProtection="1">
      <alignment horizontal="center" vertical="center" wrapText="1"/>
      <protection locked="0"/>
    </xf>
    <xf numFmtId="4" fontId="23" fillId="0" borderId="8" xfId="54" applyNumberFormat="1" applyFont="1" applyFill="1" applyBorder="1" applyAlignment="1" applyProtection="1">
      <alignment horizontal="right" vertical="center" wrapText="1"/>
      <protection locked="0"/>
    </xf>
    <xf numFmtId="49" fontId="23" fillId="0" borderId="8" xfId="54" applyNumberFormat="1" applyFont="1" applyFill="1" applyBorder="1" applyAlignment="1" applyProtection="1">
      <alignment vertical="center" wrapText="1"/>
      <protection locked="0"/>
    </xf>
    <xf numFmtId="2" fontId="23" fillId="0" borderId="8" xfId="54" applyNumberFormat="1" applyFont="1" applyFill="1" applyBorder="1" applyAlignment="1" applyProtection="1">
      <alignment horizontal="right" vertical="center" wrapText="1"/>
      <protection locked="0"/>
    </xf>
    <xf numFmtId="49" fontId="23" fillId="0" borderId="39" xfId="0" applyNumberFormat="1" applyFont="1" applyFill="1" applyBorder="1" applyAlignment="1" applyProtection="1">
      <alignment horizontal="center" vertical="center" wrapText="1"/>
      <protection locked="0"/>
    </xf>
    <xf numFmtId="49" fontId="23" fillId="0" borderId="15" xfId="0" applyNumberFormat="1" applyFont="1" applyFill="1" applyBorder="1" applyAlignment="1" applyProtection="1">
      <alignment horizontal="center" vertical="center" wrapText="1"/>
      <protection locked="0"/>
    </xf>
    <xf numFmtId="1" fontId="23" fillId="0" borderId="11" xfId="54" applyNumberFormat="1" applyFont="1" applyFill="1" applyBorder="1" applyAlignment="1" applyProtection="1">
      <alignment horizontal="center" vertical="center" wrapText="1"/>
      <protection locked="0"/>
    </xf>
    <xf numFmtId="49" fontId="23" fillId="0" borderId="11" xfId="54" applyNumberFormat="1" applyFont="1" applyFill="1" applyBorder="1" applyAlignment="1" applyProtection="1">
      <alignment horizontal="center" vertical="center" wrapText="1"/>
      <protection locked="0"/>
    </xf>
    <xf numFmtId="4" fontId="23" fillId="0" borderId="11" xfId="54" applyNumberFormat="1" applyFont="1" applyFill="1" applyBorder="1" applyAlignment="1" applyProtection="1">
      <alignment horizontal="right" vertical="center" wrapText="1"/>
      <protection locked="0"/>
    </xf>
    <xf numFmtId="0" fontId="4" fillId="0" borderId="23" xfId="49" applyFont="1" applyFill="1" applyBorder="1" applyAlignment="1">
      <alignment horizontal="center" vertical="center"/>
    </xf>
    <xf numFmtId="4" fontId="4" fillId="0" borderId="23" xfId="49" applyNumberFormat="1" applyFont="1" applyFill="1" applyBorder="1" applyAlignment="1">
      <alignment vertical="center"/>
    </xf>
    <xf numFmtId="1" fontId="25" fillId="0" borderId="23" xfId="0" applyNumberFormat="1" applyFont="1" applyFill="1" applyBorder="1" applyAlignment="1" applyProtection="1">
      <alignment horizontal="left" vertical="center" wrapText="1"/>
      <protection locked="0"/>
    </xf>
    <xf numFmtId="4" fontId="25" fillId="0" borderId="23" xfId="0" applyNumberFormat="1" applyFont="1" applyFill="1" applyBorder="1" applyAlignment="1" applyProtection="1">
      <alignment horizontal="right" vertical="center" wrapText="1"/>
      <protection locked="0"/>
    </xf>
    <xf numFmtId="0" fontId="36" fillId="0" borderId="50" xfId="55" applyFont="1" applyBorder="1" applyAlignment="1">
      <alignment wrapText="1"/>
    </xf>
    <xf numFmtId="0" fontId="36" fillId="0" borderId="51" xfId="55" applyFont="1" applyBorder="1" applyAlignment="1">
      <alignment wrapText="1"/>
    </xf>
    <xf numFmtId="43" fontId="36" fillId="0" borderId="52" xfId="52" applyFont="1" applyBorder="1" applyAlignment="1">
      <alignment wrapText="1"/>
    </xf>
    <xf numFmtId="176" fontId="4" fillId="0" borderId="1" xfId="49" applyNumberFormat="1" applyFont="1" applyFill="1" applyBorder="1" applyAlignment="1">
      <alignment horizontal="left" vertical="center" wrapText="1"/>
    </xf>
    <xf numFmtId="176" fontId="13" fillId="5" borderId="1" xfId="49" applyNumberFormat="1" applyFont="1" applyFill="1" applyBorder="1" applyAlignment="1">
      <alignment horizontal="left" vertical="center" wrapText="1"/>
    </xf>
    <xf numFmtId="0" fontId="30" fillId="0" borderId="1" xfId="53" applyFont="1" applyFill="1" applyBorder="1" applyAlignment="1">
      <alignment horizontal="center" vertical="center" wrapText="1"/>
    </xf>
    <xf numFmtId="43" fontId="13" fillId="5" borderId="1" xfId="53" applyNumberFormat="1" applyFont="1" applyFill="1" applyBorder="1" applyAlignment="1">
      <alignment vertical="center" wrapText="1"/>
    </xf>
    <xf numFmtId="43" fontId="31" fillId="5" borderId="2" xfId="52" applyFont="1" applyFill="1" applyBorder="1" applyAlignment="1">
      <alignment horizontal="left" vertical="center"/>
    </xf>
    <xf numFmtId="43" fontId="31" fillId="5" borderId="3" xfId="52" applyFont="1" applyFill="1" applyBorder="1" applyAlignment="1">
      <alignment horizontal="left" vertical="center"/>
    </xf>
    <xf numFmtId="43" fontId="31" fillId="5" borderId="4" xfId="52" applyFont="1" applyFill="1" applyBorder="1" applyAlignment="1">
      <alignment horizontal="left" vertical="center"/>
    </xf>
    <xf numFmtId="0" fontId="9" fillId="2" borderId="6" xfId="49" applyFont="1" applyFill="1" applyBorder="1" applyAlignment="1">
      <alignment vertical="center"/>
    </xf>
    <xf numFmtId="0" fontId="9" fillId="2" borderId="7" xfId="49" applyFont="1" applyFill="1" applyBorder="1" applyAlignment="1">
      <alignment vertical="center"/>
    </xf>
    <xf numFmtId="49" fontId="38" fillId="0" borderId="8" xfId="0" applyNumberFormat="1" applyFont="1" applyFill="1" applyBorder="1" applyAlignment="1" applyProtection="1">
      <alignment horizontal="left" vertical="center" wrapText="1"/>
      <protection locked="0"/>
    </xf>
    <xf numFmtId="1" fontId="38" fillId="0" borderId="8" xfId="0" applyNumberFormat="1" applyFont="1" applyFill="1" applyBorder="1" applyAlignment="1" applyProtection="1">
      <alignment horizontal="left" vertical="center" wrapText="1"/>
      <protection locked="0"/>
    </xf>
    <xf numFmtId="4" fontId="38" fillId="0" borderId="8" xfId="0" applyNumberFormat="1" applyFont="1" applyFill="1" applyBorder="1" applyAlignment="1" applyProtection="1">
      <alignment horizontal="right" vertical="center" wrapText="1"/>
      <protection locked="0"/>
    </xf>
    <xf numFmtId="49" fontId="38" fillId="0" borderId="8" xfId="0" applyNumberFormat="1" applyFont="1" applyFill="1" applyBorder="1" applyAlignment="1" applyProtection="1">
      <alignment vertical="center" wrapText="1"/>
      <protection locked="0"/>
    </xf>
    <xf numFmtId="49" fontId="25" fillId="0" borderId="8" xfId="0" applyNumberFormat="1" applyFont="1" applyFill="1" applyBorder="1" applyAlignment="1" applyProtection="1">
      <alignment horizontal="center" vertical="center" wrapText="1"/>
      <protection locked="0"/>
    </xf>
    <xf numFmtId="49" fontId="38" fillId="0" borderId="11" xfId="0" applyNumberFormat="1" applyFont="1" applyFill="1" applyBorder="1" applyAlignment="1" applyProtection="1">
      <alignment horizontal="left" vertical="center" wrapText="1"/>
      <protection locked="0"/>
    </xf>
    <xf numFmtId="1" fontId="38" fillId="0" borderId="11" xfId="0" applyNumberFormat="1" applyFont="1" applyFill="1" applyBorder="1" applyAlignment="1" applyProtection="1">
      <alignment horizontal="left" vertical="center" wrapText="1"/>
      <protection locked="0"/>
    </xf>
    <xf numFmtId="4" fontId="38" fillId="0" borderId="11" xfId="0" applyNumberFormat="1" applyFont="1" applyFill="1" applyBorder="1" applyAlignment="1" applyProtection="1">
      <alignment horizontal="right" vertical="center" wrapText="1"/>
      <protection locked="0"/>
    </xf>
    <xf numFmtId="49" fontId="38" fillId="0" borderId="53" xfId="0" applyNumberFormat="1" applyFont="1" applyFill="1" applyBorder="1" applyAlignment="1" applyProtection="1">
      <alignment horizontal="left" vertical="center" wrapText="1"/>
      <protection locked="0"/>
    </xf>
    <xf numFmtId="1" fontId="38" fillId="0" borderId="53" xfId="0" applyNumberFormat="1" applyFont="1" applyFill="1" applyBorder="1" applyAlignment="1" applyProtection="1">
      <alignment horizontal="left" vertical="center" wrapText="1"/>
      <protection locked="0"/>
    </xf>
    <xf numFmtId="4" fontId="38" fillId="0" borderId="53" xfId="0" applyNumberFormat="1" applyFont="1" applyFill="1" applyBorder="1" applyAlignment="1" applyProtection="1">
      <alignment horizontal="right" vertical="center" wrapText="1"/>
      <protection locked="0"/>
    </xf>
    <xf numFmtId="0" fontId="39" fillId="0" borderId="23" xfId="0" applyFont="1" applyFill="1" applyBorder="1" applyAlignment="1"/>
    <xf numFmtId="49" fontId="18" fillId="0" borderId="23" xfId="0" applyNumberFormat="1" applyFont="1" applyFill="1" applyBorder="1" applyAlignment="1" applyProtection="1">
      <alignment horizontal="center" vertical="center" wrapText="1"/>
      <protection locked="0"/>
    </xf>
    <xf numFmtId="49" fontId="38" fillId="0" borderId="54" xfId="0" applyNumberFormat="1" applyFont="1" applyFill="1" applyBorder="1" applyAlignment="1" applyProtection="1">
      <alignment horizontal="center" vertical="center" wrapText="1"/>
      <protection locked="0"/>
    </xf>
    <xf numFmtId="49" fontId="38" fillId="0" borderId="20" xfId="0" applyNumberFormat="1" applyFont="1" applyFill="1" applyBorder="1" applyAlignment="1" applyProtection="1">
      <alignment horizontal="center" vertical="center" wrapText="1"/>
      <protection locked="0"/>
    </xf>
    <xf numFmtId="49" fontId="38" fillId="0" borderId="55" xfId="0" applyNumberFormat="1" applyFont="1" applyFill="1" applyBorder="1" applyAlignment="1" applyProtection="1">
      <alignment horizontal="center" vertical="center" wrapText="1"/>
      <protection locked="0"/>
    </xf>
    <xf numFmtId="177" fontId="38" fillId="0" borderId="53" xfId="0" applyNumberFormat="1" applyFont="1" applyFill="1" applyBorder="1" applyAlignment="1" applyProtection="1">
      <alignment horizontal="right" vertical="center" wrapText="1"/>
      <protection locked="0"/>
    </xf>
    <xf numFmtId="0" fontId="18" fillId="0" borderId="23" xfId="0" applyNumberFormat="1" applyFont="1" applyFill="1" applyBorder="1" applyAlignment="1" applyProtection="1">
      <alignment horizontal="center" vertical="center" wrapText="1"/>
      <protection locked="0"/>
    </xf>
    <xf numFmtId="0" fontId="32" fillId="5" borderId="0" xfId="49" applyFont="1" applyFill="1" applyAlignment="1">
      <alignment vertical="center"/>
    </xf>
    <xf numFmtId="43" fontId="12" fillId="2" borderId="22" xfId="52" applyFont="1" applyFill="1" applyBorder="1" applyAlignment="1">
      <alignment horizontal="center" vertical="center"/>
    </xf>
    <xf numFmtId="43" fontId="12" fillId="2" borderId="22" xfId="56" applyFont="1" applyFill="1" applyBorder="1" applyAlignment="1">
      <alignment horizontal="center" vertical="center"/>
    </xf>
    <xf numFmtId="177" fontId="13" fillId="5" borderId="2" xfId="53" applyNumberFormat="1" applyFont="1" applyFill="1" applyBorder="1">
      <alignment vertical="center"/>
    </xf>
    <xf numFmtId="176" fontId="13" fillId="5" borderId="2" xfId="52" applyNumberFormat="1" applyFont="1" applyFill="1" applyBorder="1" applyAlignment="1">
      <alignment horizontal="center" vertical="center"/>
    </xf>
    <xf numFmtId="43" fontId="13" fillId="5" borderId="2" xfId="52" applyFont="1" applyFill="1" applyBorder="1" applyAlignment="1">
      <alignment horizontal="left" vertical="center" wrapText="1"/>
    </xf>
    <xf numFmtId="43" fontId="13" fillId="5" borderId="56" xfId="52" applyFont="1" applyFill="1" applyBorder="1" applyAlignment="1">
      <alignment vertical="center"/>
    </xf>
    <xf numFmtId="43" fontId="13" fillId="5" borderId="2" xfId="52" applyFont="1" applyFill="1" applyBorder="1" applyAlignment="1">
      <alignment vertical="center" wrapText="1"/>
    </xf>
    <xf numFmtId="43" fontId="4" fillId="5" borderId="57" xfId="52" applyFont="1" applyFill="1" applyBorder="1" applyAlignment="1">
      <alignment horizontal="center" vertical="center"/>
    </xf>
    <xf numFmtId="43" fontId="4" fillId="5" borderId="58" xfId="52" applyFont="1" applyFill="1" applyBorder="1" applyAlignment="1">
      <alignment horizontal="center" vertical="center"/>
    </xf>
    <xf numFmtId="0" fontId="40" fillId="5" borderId="0" xfId="49" applyFont="1" applyFill="1" applyBorder="1" applyAlignment="1">
      <alignment horizontal="center" vertical="center" wrapText="1"/>
    </xf>
    <xf numFmtId="0" fontId="16" fillId="5" borderId="0" xfId="49" applyFont="1" applyFill="1" applyBorder="1" applyAlignment="1">
      <alignment vertical="center"/>
    </xf>
    <xf numFmtId="0" fontId="41" fillId="5" borderId="0" xfId="49" applyFont="1" applyFill="1" applyBorder="1" applyAlignment="1">
      <alignment horizontal="center" vertical="center"/>
    </xf>
    <xf numFmtId="0" fontId="42" fillId="5" borderId="0" xfId="49" applyFont="1" applyFill="1" applyBorder="1" applyAlignment="1">
      <alignment horizontal="center" vertical="center"/>
    </xf>
    <xf numFmtId="0" fontId="43" fillId="5" borderId="0" xfId="50" applyFont="1" applyFill="1" applyBorder="1" applyAlignment="1">
      <alignment horizontal="center" vertical="center"/>
    </xf>
    <xf numFmtId="0" fontId="44" fillId="5" borderId="0" xfId="49" applyFont="1" applyFill="1" applyBorder="1" applyAlignment="1">
      <alignment horizontal="center" vertical="center"/>
    </xf>
    <xf numFmtId="0" fontId="45" fillId="5" borderId="0" xfId="53" applyFont="1" applyFill="1" applyBorder="1" applyAlignment="1">
      <alignment vertical="center" wrapText="1"/>
    </xf>
    <xf numFmtId="43" fontId="16" fillId="5" borderId="0" xfId="52" applyFont="1" applyFill="1" applyBorder="1" applyAlignment="1">
      <alignment horizontal="center" vertical="center"/>
    </xf>
    <xf numFmtId="0" fontId="16" fillId="5" borderId="0" xfId="49" applyFont="1" applyFill="1" applyBorder="1" applyAlignment="1">
      <alignment horizontal="left" vertical="center"/>
    </xf>
    <xf numFmtId="0" fontId="31" fillId="5" borderId="0" xfId="49" applyFont="1" applyFill="1" applyAlignment="1">
      <alignment vertical="center"/>
    </xf>
    <xf numFmtId="43" fontId="46" fillId="5" borderId="0" xfId="56" applyFont="1" applyFill="1" applyBorder="1" applyAlignment="1" applyProtection="1">
      <alignment horizontal="right" vertical="center" wrapText="1"/>
      <protection locked="0"/>
    </xf>
    <xf numFmtId="43" fontId="47" fillId="5" borderId="0" xfId="56" applyFont="1" applyFill="1" applyBorder="1" applyAlignment="1" applyProtection="1">
      <alignment horizontal="right" vertical="center" wrapText="1"/>
      <protection locked="0"/>
    </xf>
    <xf numFmtId="43" fontId="13" fillId="0" borderId="1" xfId="52" applyNumberFormat="1" applyFont="1" applyFill="1" applyBorder="1" applyAlignment="1">
      <alignment vertical="center"/>
    </xf>
    <xf numFmtId="0" fontId="13" fillId="0" borderId="1" xfId="49" applyFont="1" applyFill="1" applyBorder="1" applyAlignment="1">
      <alignment vertical="center"/>
    </xf>
    <xf numFmtId="0" fontId="13" fillId="0" borderId="1" xfId="49" applyFont="1" applyFill="1" applyBorder="1" applyAlignment="1">
      <alignment vertical="center" wrapText="1"/>
    </xf>
    <xf numFmtId="176" fontId="31" fillId="0" borderId="1" xfId="49" applyNumberFormat="1" applyFont="1" applyFill="1" applyBorder="1" applyAlignment="1">
      <alignment horizontal="center" vertical="center"/>
    </xf>
    <xf numFmtId="0" fontId="31" fillId="0" borderId="1" xfId="49" applyFont="1" applyFill="1" applyBorder="1" applyAlignment="1">
      <alignment vertical="center"/>
    </xf>
    <xf numFmtId="43" fontId="31" fillId="0" borderId="1" xfId="52" applyFont="1" applyFill="1" applyBorder="1" applyAlignment="1">
      <alignment vertical="center"/>
    </xf>
    <xf numFmtId="0" fontId="48" fillId="4" borderId="1" xfId="49" applyFont="1" applyFill="1" applyBorder="1" applyAlignment="1">
      <alignment horizontal="center" vertical="center"/>
    </xf>
    <xf numFmtId="43" fontId="48" fillId="4" borderId="1" xfId="52" applyFont="1" applyFill="1" applyBorder="1" applyAlignment="1">
      <alignment vertical="center"/>
    </xf>
    <xf numFmtId="43" fontId="0" fillId="4" borderId="2" xfId="52" applyFont="1" applyFill="1" applyBorder="1" applyAlignment="1">
      <alignment horizontal="center" vertical="center"/>
    </xf>
    <xf numFmtId="43" fontId="0" fillId="4" borderId="3" xfId="52" applyFont="1" applyFill="1" applyBorder="1" applyAlignment="1">
      <alignment horizontal="center" vertical="center"/>
    </xf>
    <xf numFmtId="43" fontId="0" fillId="4" borderId="4" xfId="52" applyFont="1" applyFill="1" applyBorder="1" applyAlignment="1">
      <alignment horizontal="center" vertical="center"/>
    </xf>
    <xf numFmtId="0" fontId="48" fillId="0" borderId="1" xfId="49" applyFont="1" applyFill="1" applyBorder="1" applyAlignment="1">
      <alignment horizontal="center" vertical="center"/>
    </xf>
    <xf numFmtId="43" fontId="48" fillId="0" borderId="1" xfId="52" applyFont="1" applyFill="1" applyBorder="1" applyAlignment="1">
      <alignment vertical="center"/>
    </xf>
    <xf numFmtId="43" fontId="0" fillId="0" borderId="2" xfId="52" applyFont="1" applyFill="1" applyBorder="1" applyAlignment="1">
      <alignment horizontal="center" vertical="center"/>
    </xf>
    <xf numFmtId="43" fontId="0" fillId="0" borderId="3" xfId="52" applyFont="1" applyFill="1" applyBorder="1" applyAlignment="1">
      <alignment horizontal="center" vertical="center"/>
    </xf>
    <xf numFmtId="43" fontId="0" fillId="0" borderId="4" xfId="52" applyFont="1" applyFill="1" applyBorder="1" applyAlignment="1">
      <alignment horizontal="center" vertical="center"/>
    </xf>
    <xf numFmtId="43" fontId="1" fillId="0" borderId="0" xfId="49" applyNumberFormat="1" applyFont="1" applyFill="1" applyAlignment="1">
      <alignment vertical="center"/>
    </xf>
    <xf numFmtId="0" fontId="1" fillId="0" borderId="0" xfId="49" applyFont="1" applyFill="1" applyBorder="1" applyAlignment="1">
      <alignment horizontal="left" vertical="center"/>
    </xf>
    <xf numFmtId="4" fontId="23" fillId="0" borderId="0" xfId="50" applyNumberFormat="1" applyFont="1" applyFill="1" applyBorder="1" applyAlignment="1" applyProtection="1">
      <alignment horizontal="right" vertical="center" wrapText="1"/>
      <protection locked="0"/>
    </xf>
    <xf numFmtId="4" fontId="23" fillId="0" borderId="0" xfId="54" applyNumberFormat="1" applyFont="1" applyFill="1" applyBorder="1" applyAlignment="1" applyProtection="1">
      <alignment horizontal="right" vertical="center" wrapText="1"/>
      <protection locked="0"/>
    </xf>
    <xf numFmtId="0" fontId="17" fillId="0" borderId="1" xfId="49" applyFont="1" applyFill="1" applyBorder="1" applyAlignment="1">
      <alignment vertical="center"/>
    </xf>
    <xf numFmtId="43" fontId="0" fillId="0" borderId="1" xfId="52" applyFont="1" applyFill="1" applyBorder="1" applyAlignment="1">
      <alignment vertical="center"/>
    </xf>
    <xf numFmtId="43" fontId="1" fillId="0" borderId="1" xfId="52" applyFont="1" applyFill="1" applyBorder="1" applyAlignment="1">
      <alignment horizontal="center" vertical="center"/>
    </xf>
    <xf numFmtId="0" fontId="49" fillId="0" borderId="1" xfId="49" applyFont="1" applyFill="1" applyBorder="1" applyAlignment="1">
      <alignment vertical="center" wrapText="1"/>
    </xf>
    <xf numFmtId="43" fontId="0" fillId="4" borderId="2" xfId="52" applyFont="1" applyFill="1" applyBorder="1" applyAlignment="1">
      <alignment horizontal="left" vertical="center"/>
    </xf>
    <xf numFmtId="43" fontId="0" fillId="4" borderId="3" xfId="52" applyFont="1" applyFill="1" applyBorder="1" applyAlignment="1">
      <alignment horizontal="left" vertical="center"/>
    </xf>
    <xf numFmtId="43" fontId="0" fillId="4" borderId="4" xfId="52" applyFont="1" applyFill="1" applyBorder="1" applyAlignment="1">
      <alignment horizontal="left" vertical="center"/>
    </xf>
    <xf numFmtId="0" fontId="9" fillId="2" borderId="59" xfId="49" applyFont="1" applyFill="1" applyBorder="1" applyAlignment="1">
      <alignment horizontal="center" vertical="center" wrapText="1"/>
    </xf>
    <xf numFmtId="0" fontId="9" fillId="2" borderId="60" xfId="49" applyFont="1" applyFill="1" applyBorder="1" applyAlignment="1">
      <alignment horizontal="center" vertical="center" wrapText="1"/>
    </xf>
    <xf numFmtId="0" fontId="9" fillId="2" borderId="61" xfId="49" applyFont="1" applyFill="1" applyBorder="1" applyAlignment="1">
      <alignment horizontal="center" vertical="center" wrapText="1"/>
    </xf>
    <xf numFmtId="43" fontId="49" fillId="0" borderId="1" xfId="52" applyFont="1" applyFill="1" applyBorder="1" applyAlignment="1">
      <alignment vertical="center"/>
    </xf>
    <xf numFmtId="176" fontId="49" fillId="0" borderId="1" xfId="49" applyNumberFormat="1" applyFont="1" applyFill="1" applyBorder="1" applyAlignment="1">
      <alignment horizontal="center" vertical="center"/>
    </xf>
    <xf numFmtId="43" fontId="49" fillId="0" borderId="1" xfId="49" applyNumberFormat="1" applyFont="1" applyFill="1" applyBorder="1" applyAlignment="1">
      <alignment vertical="center" wrapText="1"/>
    </xf>
    <xf numFmtId="0" fontId="9" fillId="2" borderId="32" xfId="49" applyFont="1" applyFill="1" applyBorder="1" applyAlignment="1">
      <alignment horizontal="center" vertical="center" wrapText="1"/>
    </xf>
    <xf numFmtId="0" fontId="9" fillId="2" borderId="32" xfId="49" applyFont="1" applyFill="1" applyBorder="1" applyAlignment="1">
      <alignment horizontal="center" vertical="center"/>
    </xf>
    <xf numFmtId="49" fontId="29" fillId="0" borderId="23" xfId="54" applyNumberFormat="1" applyFont="1" applyFill="1" applyBorder="1" applyAlignment="1" applyProtection="1">
      <alignment horizontal="center" vertical="center" wrapText="1"/>
      <protection locked="0"/>
    </xf>
    <xf numFmtId="49" fontId="23" fillId="0" borderId="23" xfId="54" applyNumberFormat="1" applyFont="1" applyFill="1" applyBorder="1" applyAlignment="1" applyProtection="1">
      <alignment horizontal="center" vertical="center" wrapText="1"/>
      <protection locked="0"/>
    </xf>
    <xf numFmtId="1" fontId="23" fillId="0" borderId="23" xfId="54" applyNumberFormat="1" applyFont="1" applyFill="1" applyBorder="1" applyAlignment="1" applyProtection="1">
      <alignment horizontal="center" vertical="center" wrapText="1"/>
      <protection locked="0"/>
    </xf>
    <xf numFmtId="4" fontId="23" fillId="0" borderId="23" xfId="54" applyNumberFormat="1" applyFont="1" applyFill="1" applyBorder="1" applyAlignment="1" applyProtection="1">
      <alignment horizontal="right" vertical="center" wrapText="1"/>
      <protection locked="0"/>
    </xf>
    <xf numFmtId="43" fontId="50" fillId="0" borderId="23" xfId="56" applyFont="1" applyFill="1" applyBorder="1" applyAlignment="1" applyProtection="1">
      <alignment horizontal="center" vertical="center"/>
    </xf>
    <xf numFmtId="49" fontId="23" fillId="7" borderId="23" xfId="54" applyNumberFormat="1" applyFont="1" applyFill="1" applyBorder="1" applyAlignment="1" applyProtection="1">
      <alignment horizontal="center" vertical="center" wrapText="1"/>
      <protection locked="0"/>
    </xf>
    <xf numFmtId="0" fontId="1" fillId="7" borderId="0" xfId="49" applyFont="1" applyFill="1" applyAlignment="1">
      <alignment vertical="center"/>
    </xf>
    <xf numFmtId="43" fontId="0" fillId="7" borderId="1" xfId="52" applyFont="1" applyFill="1" applyBorder="1" applyAlignment="1">
      <alignment vertical="center" wrapText="1"/>
    </xf>
    <xf numFmtId="43" fontId="0" fillId="7" borderId="1" xfId="52" applyFont="1" applyFill="1" applyBorder="1" applyAlignment="1">
      <alignment vertical="center"/>
    </xf>
    <xf numFmtId="0" fontId="1" fillId="0" borderId="23" xfId="49" applyFont="1" applyFill="1" applyBorder="1" applyAlignment="1">
      <alignment horizontal="center" vertical="center"/>
    </xf>
    <xf numFmtId="43" fontId="50" fillId="7" borderId="23" xfId="56" applyFont="1" applyFill="1" applyBorder="1" applyAlignment="1" applyProtection="1">
      <alignment vertical="center"/>
    </xf>
    <xf numFmtId="43" fontId="1" fillId="0" borderId="1" xfId="52" applyFont="1" applyFill="1" applyBorder="1" applyAlignment="1">
      <alignment vertical="center"/>
    </xf>
    <xf numFmtId="43" fontId="50" fillId="0" borderId="23" xfId="56" applyFont="1" applyFill="1" applyBorder="1" applyAlignment="1" applyProtection="1">
      <alignment vertical="center"/>
    </xf>
    <xf numFmtId="1" fontId="23" fillId="0" borderId="11" xfId="0" applyNumberFormat="1" applyFont="1" applyFill="1" applyBorder="1" applyAlignment="1" applyProtection="1">
      <alignment horizontal="left" vertical="center" wrapText="1"/>
      <protection locked="0"/>
    </xf>
    <xf numFmtId="0" fontId="1" fillId="0" borderId="23" xfId="49" applyFont="1" applyFill="1" applyBorder="1" applyAlignment="1">
      <alignment vertical="center"/>
    </xf>
    <xf numFmtId="0" fontId="9" fillId="2" borderId="35" xfId="49" applyFont="1" applyFill="1" applyBorder="1" applyAlignment="1">
      <alignment horizontal="center" vertical="center" wrapText="1"/>
    </xf>
    <xf numFmtId="0" fontId="9" fillId="2" borderId="0" xfId="49" applyFont="1" applyFill="1" applyAlignment="1">
      <alignment horizontal="center" vertical="center" wrapText="1"/>
    </xf>
    <xf numFmtId="0" fontId="1" fillId="0" borderId="10" xfId="49" applyFont="1" applyFill="1" applyBorder="1" applyAlignment="1">
      <alignment vertical="center"/>
    </xf>
    <xf numFmtId="49" fontId="25" fillId="0" borderId="62" xfId="0" applyNumberFormat="1" applyFont="1" applyFill="1" applyBorder="1" applyAlignment="1" applyProtection="1">
      <alignment horizontal="left" vertical="center" wrapText="1"/>
      <protection locked="0"/>
    </xf>
    <xf numFmtId="4" fontId="25" fillId="0" borderId="62" xfId="0" applyNumberFormat="1" applyFont="1" applyFill="1" applyBorder="1" applyAlignment="1" applyProtection="1">
      <alignment horizontal="right" vertical="center" wrapText="1"/>
      <protection locked="0"/>
    </xf>
    <xf numFmtId="43" fontId="31" fillId="0" borderId="2" xfId="52" applyFont="1" applyFill="1" applyBorder="1" applyAlignment="1">
      <alignment horizontal="left" vertical="center"/>
    </xf>
    <xf numFmtId="43" fontId="31" fillId="0" borderId="3" xfId="52" applyFont="1" applyFill="1" applyBorder="1" applyAlignment="1">
      <alignment horizontal="left" vertical="center"/>
    </xf>
    <xf numFmtId="43" fontId="31" fillId="0" borderId="4" xfId="52" applyFont="1" applyFill="1" applyBorder="1" applyAlignment="1">
      <alignment horizontal="left" vertical="center"/>
    </xf>
    <xf numFmtId="0" fontId="9" fillId="2" borderId="22" xfId="49" applyFont="1" applyFill="1" applyBorder="1" applyAlignment="1">
      <alignment horizontal="center" vertical="center"/>
    </xf>
    <xf numFmtId="0" fontId="35" fillId="0" borderId="52" xfId="50" applyFont="1" applyFill="1" applyBorder="1" applyAlignment="1">
      <alignment horizontal="center" vertical="center"/>
    </xf>
    <xf numFmtId="43" fontId="35" fillId="0" borderId="52" xfId="52" applyFont="1" applyBorder="1" applyAlignment="1">
      <alignment horizontal="center" vertical="center"/>
    </xf>
    <xf numFmtId="0" fontId="36" fillId="0" borderId="52" xfId="50" applyFont="1" applyFill="1" applyBorder="1" applyAlignment="1">
      <alignment vertical="center" wrapText="1"/>
    </xf>
    <xf numFmtId="0" fontId="36" fillId="0" borderId="52" xfId="50" applyFont="1" applyFill="1" applyBorder="1" applyAlignment="1">
      <alignment horizontal="center" vertical="center"/>
    </xf>
    <xf numFmtId="0" fontId="36" fillId="0" borderId="52" xfId="50" applyFont="1" applyFill="1" applyBorder="1" applyAlignment="1">
      <alignment horizontal="center" vertical="center" wrapText="1"/>
    </xf>
    <xf numFmtId="43" fontId="36" fillId="0" borderId="52" xfId="52" applyFont="1" applyBorder="1" applyAlignment="1">
      <alignment horizontal="center" vertical="center"/>
    </xf>
    <xf numFmtId="0" fontId="36" fillId="0" borderId="63" xfId="50" applyFont="1" applyFill="1" applyBorder="1" applyAlignment="1">
      <alignment vertical="center" wrapText="1"/>
    </xf>
    <xf numFmtId="0" fontId="35" fillId="0" borderId="52" xfId="50" applyFont="1" applyFill="1" applyBorder="1" applyAlignment="1">
      <alignment horizontal="center" vertical="center" wrapText="1"/>
    </xf>
    <xf numFmtId="177" fontId="16" fillId="0" borderId="0" xfId="49" applyNumberFormat="1" applyFont="1" applyFill="1" applyAlignment="1">
      <alignment vertical="center"/>
    </xf>
    <xf numFmtId="2" fontId="23" fillId="0" borderId="8" xfId="54" applyNumberFormat="1" applyFont="1" applyBorder="1" applyAlignment="1" applyProtection="1">
      <alignment horizontal="right" vertical="center" wrapText="1"/>
      <protection locked="0"/>
    </xf>
    <xf numFmtId="0" fontId="0" fillId="0" borderId="0" xfId="0" applyFont="1" applyFill="1" applyAlignment="1">
      <alignment vertical="center"/>
    </xf>
    <xf numFmtId="49" fontId="23" fillId="0" borderId="11" xfId="54" applyNumberFormat="1" applyFont="1" applyBorder="1" applyAlignment="1" applyProtection="1">
      <alignment horizontal="center" vertical="center" wrapText="1"/>
      <protection locked="0"/>
    </xf>
    <xf numFmtId="49" fontId="23" fillId="0" borderId="39" xfId="54" applyNumberFormat="1" applyFont="1" applyBorder="1" applyAlignment="1" applyProtection="1">
      <alignment horizontal="center" vertical="center" wrapText="1"/>
      <protection locked="0"/>
    </xf>
    <xf numFmtId="49" fontId="23" fillId="0" borderId="15" xfId="54" applyNumberFormat="1" applyFont="1" applyBorder="1" applyAlignment="1" applyProtection="1">
      <alignment horizontal="center" vertical="center" wrapText="1"/>
      <protection locked="0"/>
    </xf>
    <xf numFmtId="49" fontId="23" fillId="0" borderId="15" xfId="54" applyNumberFormat="1" applyFont="1" applyBorder="1" applyAlignment="1" applyProtection="1">
      <alignment vertical="center" wrapText="1"/>
      <protection locked="0"/>
    </xf>
    <xf numFmtId="49" fontId="23" fillId="0" borderId="16" xfId="54" applyNumberFormat="1" applyFont="1" applyBorder="1" applyAlignment="1" applyProtection="1">
      <alignment horizontal="center" vertical="center" wrapText="1"/>
      <protection locked="0"/>
    </xf>
    <xf numFmtId="49" fontId="23" fillId="0" borderId="23" xfId="54" applyNumberFormat="1" applyFont="1" applyBorder="1" applyAlignment="1" applyProtection="1">
      <alignment vertical="center" wrapText="1"/>
      <protection locked="0"/>
    </xf>
    <xf numFmtId="49" fontId="23" fillId="0" borderId="18" xfId="54" applyNumberFormat="1" applyFont="1" applyBorder="1" applyAlignment="1" applyProtection="1">
      <alignment horizontal="center" vertical="center" wrapText="1"/>
      <protection locked="0"/>
    </xf>
    <xf numFmtId="1" fontId="23" fillId="0" borderId="16" xfId="54" applyNumberFormat="1" applyFont="1" applyBorder="1" applyAlignment="1" applyProtection="1">
      <alignment horizontal="center" vertical="center" wrapText="1"/>
      <protection locked="0"/>
    </xf>
    <xf numFmtId="49" fontId="23" fillId="6" borderId="16" xfId="0" applyNumberFormat="1" applyFont="1" applyFill="1" applyBorder="1" applyAlignment="1" applyProtection="1">
      <alignment horizontal="center" vertical="center" wrapText="1"/>
      <protection locked="0"/>
    </xf>
    <xf numFmtId="49" fontId="23" fillId="6" borderId="17" xfId="0" applyNumberFormat="1" applyFont="1" applyFill="1" applyBorder="1" applyAlignment="1" applyProtection="1">
      <alignment horizontal="center" vertical="center" wrapText="1"/>
      <protection locked="0"/>
    </xf>
    <xf numFmtId="49" fontId="23" fillId="6" borderId="18" xfId="0" applyNumberFormat="1" applyFont="1" applyFill="1" applyBorder="1" applyAlignment="1" applyProtection="1">
      <alignment horizontal="center" vertical="center" wrapText="1"/>
      <protection locked="0"/>
    </xf>
    <xf numFmtId="2" fontId="23" fillId="6" borderId="8" xfId="0" applyNumberFormat="1" applyFont="1" applyFill="1" applyBorder="1" applyAlignment="1" applyProtection="1">
      <alignment horizontal="right" vertical="center" wrapText="1"/>
      <protection locked="0"/>
    </xf>
    <xf numFmtId="2" fontId="23" fillId="0" borderId="11" xfId="54" applyNumberFormat="1" applyFont="1" applyBorder="1" applyAlignment="1" applyProtection="1">
      <alignment horizontal="right" vertical="center" wrapText="1"/>
      <protection locked="0"/>
    </xf>
    <xf numFmtId="1" fontId="23" fillId="0" borderId="17" xfId="54" applyNumberFormat="1" applyFont="1" applyBorder="1" applyAlignment="1" applyProtection="1">
      <alignment horizontal="center" vertical="center" wrapText="1"/>
      <protection locked="0"/>
    </xf>
    <xf numFmtId="1" fontId="23" fillId="0" borderId="64" xfId="54" applyNumberFormat="1" applyFont="1" applyBorder="1" applyAlignment="1" applyProtection="1">
      <alignment horizontal="center" vertical="center" wrapText="1"/>
      <protection locked="0"/>
    </xf>
    <xf numFmtId="4" fontId="1" fillId="0" borderId="23" xfId="54" applyNumberFormat="1" applyBorder="1"/>
    <xf numFmtId="1" fontId="23" fillId="0" borderId="11" xfId="54" applyNumberFormat="1" applyFont="1" applyBorder="1" applyAlignment="1" applyProtection="1">
      <alignment horizontal="center" vertical="center" wrapText="1"/>
      <protection locked="0"/>
    </xf>
    <xf numFmtId="0" fontId="16" fillId="0" borderId="23" xfId="49" applyFont="1" applyFill="1" applyBorder="1" applyAlignment="1">
      <alignment vertical="center"/>
    </xf>
    <xf numFmtId="49" fontId="23" fillId="0" borderId="23" xfId="54" applyNumberFormat="1" applyFont="1" applyBorder="1" applyAlignment="1" applyProtection="1">
      <alignment horizontal="center" vertical="center" wrapText="1"/>
      <protection locked="0"/>
    </xf>
    <xf numFmtId="4" fontId="16" fillId="0" borderId="23" xfId="49" applyNumberFormat="1" applyFont="1" applyFill="1" applyBorder="1" applyAlignment="1">
      <alignment vertical="center"/>
    </xf>
    <xf numFmtId="49" fontId="23" fillId="0" borderId="11" xfId="0" applyNumberFormat="1" applyFont="1" applyFill="1" applyBorder="1" applyAlignment="1" applyProtection="1">
      <alignment vertical="center" wrapText="1"/>
      <protection locked="0"/>
    </xf>
    <xf numFmtId="49" fontId="23" fillId="0" borderId="65" xfId="0" applyNumberFormat="1" applyFont="1" applyFill="1" applyBorder="1" applyAlignment="1" applyProtection="1">
      <alignment horizontal="left" vertical="center" wrapText="1"/>
      <protection locked="0"/>
    </xf>
    <xf numFmtId="1" fontId="23" fillId="0" borderId="65" xfId="0" applyNumberFormat="1" applyFont="1" applyFill="1" applyBorder="1" applyAlignment="1" applyProtection="1">
      <alignment horizontal="left" vertical="center" wrapText="1"/>
      <protection locked="0"/>
    </xf>
    <xf numFmtId="49" fontId="23" fillId="0" borderId="65" xfId="0" applyNumberFormat="1" applyFont="1" applyFill="1" applyBorder="1" applyAlignment="1" applyProtection="1">
      <alignment vertical="center" wrapText="1"/>
      <protection locked="0"/>
    </xf>
    <xf numFmtId="4" fontId="23" fillId="0" borderId="65" xfId="0" applyNumberFormat="1" applyFont="1" applyFill="1" applyBorder="1" applyAlignment="1" applyProtection="1">
      <alignment horizontal="right" vertical="center" wrapText="1"/>
      <protection locked="0"/>
    </xf>
    <xf numFmtId="0" fontId="51" fillId="0" borderId="23" xfId="49" applyFont="1" applyFill="1" applyBorder="1" applyAlignment="1">
      <alignment vertical="center"/>
    </xf>
    <xf numFmtId="49" fontId="23" fillId="0" borderId="15" xfId="0" applyNumberFormat="1" applyFont="1" applyFill="1" applyBorder="1" applyAlignment="1" applyProtection="1">
      <alignment horizontal="left" vertical="center" wrapText="1"/>
      <protection locked="0"/>
    </xf>
    <xf numFmtId="1" fontId="23" fillId="0" borderId="15" xfId="0" applyNumberFormat="1" applyFont="1" applyFill="1" applyBorder="1" applyAlignment="1" applyProtection="1">
      <alignment horizontal="left" vertical="center" wrapText="1"/>
      <protection locked="0"/>
    </xf>
    <xf numFmtId="49" fontId="23" fillId="0" borderId="15" xfId="0" applyNumberFormat="1" applyFont="1" applyFill="1" applyBorder="1" applyAlignment="1" applyProtection="1">
      <alignment vertical="center" wrapText="1"/>
      <protection locked="0"/>
    </xf>
    <xf numFmtId="2" fontId="23" fillId="0" borderId="15" xfId="0" applyNumberFormat="1" applyFont="1" applyFill="1" applyBorder="1" applyAlignment="1" applyProtection="1">
      <alignment horizontal="right" vertical="center" wrapText="1"/>
      <protection locked="0"/>
    </xf>
    <xf numFmtId="49" fontId="23" fillId="6" borderId="11" xfId="0" applyNumberFormat="1" applyFont="1" applyFill="1" applyBorder="1" applyAlignment="1" applyProtection="1">
      <alignment horizontal="left" vertical="center" wrapText="1"/>
      <protection locked="0"/>
    </xf>
    <xf numFmtId="1" fontId="23" fillId="6" borderId="11" xfId="0" applyNumberFormat="1" applyFont="1" applyFill="1" applyBorder="1" applyAlignment="1" applyProtection="1">
      <alignment horizontal="left" vertical="center" wrapText="1"/>
      <protection locked="0"/>
    </xf>
    <xf numFmtId="2" fontId="23" fillId="6" borderId="11" xfId="0" applyNumberFormat="1" applyFont="1" applyFill="1" applyBorder="1" applyAlignment="1" applyProtection="1">
      <alignment horizontal="right" vertical="center" wrapText="1"/>
      <protection locked="0"/>
    </xf>
    <xf numFmtId="49" fontId="23" fillId="0" borderId="23" xfId="0" applyNumberFormat="1" applyFont="1" applyFill="1" applyBorder="1" applyAlignment="1" applyProtection="1">
      <alignment horizontal="center" vertical="center" wrapText="1"/>
      <protection locked="0"/>
    </xf>
    <xf numFmtId="2" fontId="23" fillId="0" borderId="23" xfId="0" applyNumberFormat="1" applyFont="1" applyFill="1" applyBorder="1" applyAlignment="1" applyProtection="1">
      <alignment horizontal="right" vertical="center" wrapText="1"/>
      <protection locked="0"/>
    </xf>
    <xf numFmtId="49" fontId="23" fillId="0" borderId="0" xfId="0" applyNumberFormat="1" applyFont="1" applyFill="1" applyBorder="1" applyAlignment="1" applyProtection="1">
      <alignment horizontal="left" vertical="center" wrapText="1"/>
      <protection locked="0"/>
    </xf>
    <xf numFmtId="1" fontId="23" fillId="0" borderId="0" xfId="0" applyNumberFormat="1" applyFont="1" applyFill="1" applyBorder="1" applyAlignment="1" applyProtection="1">
      <alignment horizontal="left" vertical="center" wrapText="1"/>
      <protection locked="0"/>
    </xf>
    <xf numFmtId="2" fontId="23" fillId="0" borderId="0" xfId="0" applyNumberFormat="1" applyFont="1" applyFill="1" applyBorder="1" applyAlignment="1" applyProtection="1">
      <alignment horizontal="right" vertical="center" wrapText="1"/>
      <protection locked="0"/>
    </xf>
    <xf numFmtId="49" fontId="52" fillId="0" borderId="0" xfId="0" applyNumberFormat="1" applyFont="1" applyFill="1" applyBorder="1" applyAlignment="1" applyProtection="1">
      <alignment horizontal="left" vertical="center" wrapText="1"/>
      <protection locked="0"/>
    </xf>
    <xf numFmtId="43" fontId="16" fillId="6" borderId="66" xfId="49" applyNumberFormat="1" applyFont="1" applyFill="1" applyBorder="1" applyAlignment="1">
      <alignment vertical="center"/>
    </xf>
    <xf numFmtId="43" fontId="16" fillId="6" borderId="67" xfId="49" applyNumberFormat="1" applyFont="1" applyFill="1" applyBorder="1" applyAlignment="1">
      <alignment vertical="center"/>
    </xf>
    <xf numFmtId="43" fontId="16" fillId="6" borderId="0" xfId="49" applyNumberFormat="1" applyFont="1" applyFill="1" applyAlignment="1">
      <alignment vertical="center"/>
    </xf>
    <xf numFmtId="4" fontId="25" fillId="6" borderId="8" xfId="0" applyNumberFormat="1" applyFont="1" applyFill="1" applyBorder="1" applyAlignment="1" applyProtection="1">
      <alignment horizontal="right" vertical="center" wrapText="1"/>
      <protection locked="0"/>
    </xf>
    <xf numFmtId="1" fontId="25" fillId="0" borderId="68" xfId="0" applyNumberFormat="1" applyFont="1" applyFill="1" applyBorder="1" applyAlignment="1" applyProtection="1">
      <alignment horizontal="center" vertical="center" wrapText="1"/>
      <protection locked="0"/>
    </xf>
    <xf numFmtId="1" fontId="25" fillId="0" borderId="69" xfId="0" applyNumberFormat="1" applyFont="1" applyFill="1" applyBorder="1" applyAlignment="1" applyProtection="1">
      <alignment horizontal="center" vertical="center" wrapText="1"/>
      <protection locked="0"/>
    </xf>
    <xf numFmtId="1" fontId="25" fillId="0" borderId="66" xfId="0" applyNumberFormat="1" applyFont="1" applyFill="1" applyBorder="1" applyAlignment="1" applyProtection="1">
      <alignment horizontal="center" vertical="center" wrapText="1"/>
      <protection locked="0"/>
    </xf>
    <xf numFmtId="0" fontId="16" fillId="0" borderId="0" xfId="49" applyFont="1" applyFill="1" applyAlignment="1">
      <alignment horizontal="center" vertical="center"/>
    </xf>
    <xf numFmtId="0" fontId="4" fillId="0" borderId="0" xfId="49" applyFont="1" applyFill="1" applyBorder="1" applyAlignment="1">
      <alignment horizontal="center" vertical="center"/>
    </xf>
    <xf numFmtId="43" fontId="13" fillId="0" borderId="1" xfId="52" applyFont="1" applyFill="1" applyBorder="1" applyAlignment="1">
      <alignment vertical="center" wrapText="1"/>
    </xf>
    <xf numFmtId="176" fontId="14" fillId="0" borderId="22" xfId="49" applyNumberFormat="1" applyFont="1" applyFill="1" applyBorder="1" applyAlignment="1">
      <alignment horizontal="center" vertical="center"/>
    </xf>
    <xf numFmtId="0" fontId="17" fillId="0" borderId="22" xfId="53" applyFont="1" applyFill="1" applyBorder="1" applyAlignment="1">
      <alignment vertical="center" wrapText="1"/>
    </xf>
    <xf numFmtId="43" fontId="13" fillId="0" borderId="22" xfId="52" applyFont="1" applyFill="1" applyBorder="1" applyAlignment="1">
      <alignment vertical="center"/>
    </xf>
    <xf numFmtId="177" fontId="13" fillId="0" borderId="22" xfId="53" applyNumberFormat="1" applyFont="1" applyFill="1" applyBorder="1">
      <alignment vertical="center"/>
    </xf>
    <xf numFmtId="176" fontId="13" fillId="0" borderId="22" xfId="49" applyNumberFormat="1" applyFont="1" applyFill="1" applyBorder="1" applyAlignment="1">
      <alignment horizontal="center" vertical="center"/>
    </xf>
    <xf numFmtId="43" fontId="4" fillId="0" borderId="22" xfId="52" applyFont="1" applyFill="1" applyBorder="1" applyAlignment="1">
      <alignment horizontal="left" vertical="center" wrapText="1"/>
    </xf>
    <xf numFmtId="176" fontId="4" fillId="0" borderId="22" xfId="49" applyNumberFormat="1" applyFont="1" applyFill="1" applyBorder="1" applyAlignment="1">
      <alignment horizontal="center" vertical="center"/>
    </xf>
    <xf numFmtId="0" fontId="13" fillId="0" borderId="22" xfId="53" applyFont="1" applyFill="1" applyBorder="1" applyAlignment="1">
      <alignment vertical="center" wrapText="1"/>
    </xf>
    <xf numFmtId="0" fontId="17" fillId="0" borderId="70" xfId="53" applyFont="1" applyFill="1" applyBorder="1" applyAlignment="1">
      <alignment vertical="center" wrapText="1"/>
    </xf>
    <xf numFmtId="43" fontId="13" fillId="0" borderId="22" xfId="52" applyFont="1" applyFill="1" applyBorder="1" applyAlignment="1">
      <alignment vertical="center" wrapText="1"/>
    </xf>
    <xf numFmtId="0" fontId="13" fillId="0" borderId="71" xfId="49" applyFont="1" applyFill="1" applyBorder="1" applyAlignment="1">
      <alignment vertical="center"/>
    </xf>
    <xf numFmtId="0" fontId="14" fillId="0" borderId="71" xfId="49" applyFont="1" applyFill="1" applyBorder="1" applyAlignment="1">
      <alignment horizontal="center" vertical="center"/>
    </xf>
    <xf numFmtId="43" fontId="14" fillId="0" borderId="71" xfId="52" applyFont="1" applyFill="1" applyBorder="1" applyAlignment="1">
      <alignment vertical="center"/>
    </xf>
    <xf numFmtId="43" fontId="4" fillId="0" borderId="72" xfId="52" applyFont="1" applyFill="1" applyBorder="1" applyAlignment="1">
      <alignment horizontal="center" vertical="center"/>
    </xf>
    <xf numFmtId="43" fontId="4" fillId="0" borderId="73" xfId="52" applyFont="1" applyFill="1" applyBorder="1" applyAlignment="1">
      <alignment horizontal="center" vertical="center"/>
    </xf>
    <xf numFmtId="43" fontId="4" fillId="0" borderId="74" xfId="52" applyFont="1" applyFill="1" applyBorder="1" applyAlignment="1">
      <alignment horizontal="center" vertical="center"/>
    </xf>
    <xf numFmtId="0" fontId="4" fillId="0" borderId="0" xfId="49" applyFont="1" applyFill="1" applyAlignment="1">
      <alignment horizontal="center" vertical="center"/>
    </xf>
    <xf numFmtId="176" fontId="14" fillId="0" borderId="1" xfId="49" applyNumberFormat="1" applyFont="1" applyFill="1" applyBorder="1" applyAlignment="1">
      <alignment horizontal="center" vertical="center"/>
    </xf>
    <xf numFmtId="0" fontId="14" fillId="0" borderId="1" xfId="49" applyFont="1" applyFill="1" applyBorder="1" applyAlignment="1">
      <alignment vertical="center"/>
    </xf>
    <xf numFmtId="0" fontId="4" fillId="0" borderId="1" xfId="49" applyFont="1" applyFill="1" applyBorder="1" applyAlignment="1">
      <alignment vertical="center"/>
    </xf>
    <xf numFmtId="43" fontId="4" fillId="0" borderId="2" xfId="52" applyFont="1" applyFill="1" applyBorder="1" applyAlignment="1">
      <alignment vertical="center"/>
    </xf>
    <xf numFmtId="0" fontId="4" fillId="0" borderId="3" xfId="49" applyFont="1" applyFill="1" applyBorder="1" applyAlignment="1">
      <alignment vertical="center"/>
    </xf>
    <xf numFmtId="176" fontId="13" fillId="0" borderId="3" xfId="49" applyNumberFormat="1" applyFont="1" applyFill="1" applyBorder="1" applyAlignment="1">
      <alignment horizontal="center" vertical="center"/>
    </xf>
    <xf numFmtId="0" fontId="13" fillId="0" borderId="3" xfId="49" applyFont="1" applyFill="1" applyBorder="1" applyAlignment="1">
      <alignment vertical="center"/>
    </xf>
    <xf numFmtId="43" fontId="13" fillId="0" borderId="3" xfId="52" applyFont="1" applyFill="1" applyBorder="1" applyAlignment="1">
      <alignment vertical="center"/>
    </xf>
    <xf numFmtId="43" fontId="13" fillId="0" borderId="4" xfId="52" applyFont="1" applyFill="1" applyBorder="1" applyAlignment="1">
      <alignment vertical="center" wrapText="1"/>
    </xf>
    <xf numFmtId="0" fontId="32" fillId="0" borderId="0" xfId="49" applyFont="1" applyFill="1" applyAlignment="1">
      <alignment vertical="center"/>
    </xf>
    <xf numFmtId="43" fontId="16" fillId="0" borderId="0" xfId="56" applyFont="1" applyFill="1">
      <alignment vertical="center"/>
    </xf>
    <xf numFmtId="0" fontId="13" fillId="0" borderId="1" xfId="49" applyFont="1" applyFill="1" applyBorder="1" applyAlignment="1">
      <alignment horizontal="left" vertical="center" wrapText="1"/>
    </xf>
    <xf numFmtId="0" fontId="4" fillId="0" borderId="1" xfId="49" applyFont="1" applyFill="1" applyBorder="1" applyAlignment="1">
      <alignment horizontal="left" vertical="center"/>
    </xf>
    <xf numFmtId="43" fontId="13" fillId="0" borderId="1" xfId="56" applyFont="1" applyFill="1" applyBorder="1" applyAlignment="1">
      <alignment vertical="center"/>
    </xf>
    <xf numFmtId="0" fontId="14" fillId="4" borderId="1" xfId="49" applyFont="1" applyFill="1" applyBorder="1" applyAlignment="1">
      <alignment horizontal="center" vertical="center" wrapText="1"/>
    </xf>
    <xf numFmtId="0" fontId="14" fillId="0" borderId="1" xfId="49" applyFont="1" applyFill="1" applyBorder="1" applyAlignment="1">
      <alignment horizontal="center" vertical="center" wrapText="1"/>
    </xf>
    <xf numFmtId="43" fontId="4" fillId="0" borderId="1" xfId="52" applyFont="1" applyFill="1" applyBorder="1" applyAlignment="1">
      <alignment horizontal="center" vertical="center"/>
    </xf>
    <xf numFmtId="43" fontId="4" fillId="4" borderId="1" xfId="52" applyFont="1" applyFill="1" applyBorder="1" applyAlignment="1">
      <alignment horizontal="center" vertical="center"/>
    </xf>
    <xf numFmtId="0" fontId="51" fillId="0" borderId="23" xfId="49" applyFont="1" applyFill="1" applyBorder="1" applyAlignment="1">
      <alignment horizontal="center" vertical="center" wrapText="1"/>
    </xf>
    <xf numFmtId="0" fontId="16" fillId="0" borderId="23" xfId="49" applyFont="1" applyFill="1" applyBorder="1" applyAlignment="1">
      <alignment horizontal="center" vertical="center" wrapText="1"/>
    </xf>
    <xf numFmtId="0" fontId="16" fillId="0" borderId="23" xfId="49" applyFont="1" applyFill="1" applyBorder="1" applyAlignment="1">
      <alignment horizontal="center" vertical="center"/>
    </xf>
    <xf numFmtId="43" fontId="16" fillId="0" borderId="23" xfId="52" applyFont="1" applyFill="1" applyBorder="1" applyAlignment="1">
      <alignment horizontal="center" vertical="center"/>
    </xf>
    <xf numFmtId="0" fontId="53" fillId="0" borderId="23" xfId="50" applyFont="1" applyFill="1" applyBorder="1" applyAlignment="1">
      <alignment horizontal="center" vertical="center"/>
    </xf>
    <xf numFmtId="43" fontId="53" fillId="0" borderId="23" xfId="52" applyFont="1" applyFill="1" applyBorder="1" applyAlignment="1">
      <alignment horizontal="center" vertical="center"/>
    </xf>
    <xf numFmtId="0" fontId="27" fillId="0" borderId="0" xfId="49" applyFont="1" applyFill="1" applyAlignment="1">
      <alignment vertical="top"/>
    </xf>
    <xf numFmtId="0" fontId="53" fillId="0" borderId="0" xfId="50" applyFont="1" applyFill="1" applyBorder="1" applyAlignment="1">
      <alignment horizontal="center" vertical="center"/>
    </xf>
    <xf numFmtId="43" fontId="53" fillId="0" borderId="0" xfId="52" applyFont="1" applyFill="1" applyBorder="1" applyAlignment="1">
      <alignment horizontal="center" vertical="center"/>
    </xf>
    <xf numFmtId="43" fontId="16" fillId="0" borderId="23" xfId="56" applyFont="1" applyFill="1" applyBorder="1" applyAlignment="1">
      <alignment horizontal="center" vertical="center"/>
    </xf>
    <xf numFmtId="43" fontId="16" fillId="0" borderId="0" xfId="49" applyNumberFormat="1" applyFont="1" applyFill="1" applyAlignment="1">
      <alignment vertical="center"/>
    </xf>
    <xf numFmtId="49" fontId="29" fillId="0" borderId="23" xfId="55" applyNumberFormat="1" applyFont="1" applyFill="1" applyBorder="1" applyAlignment="1" applyProtection="1">
      <alignment horizontal="center" vertical="center" wrapText="1"/>
      <protection locked="0"/>
    </xf>
    <xf numFmtId="1" fontId="23" fillId="0" borderId="15" xfId="54" applyNumberFormat="1" applyFont="1" applyBorder="1" applyAlignment="1" applyProtection="1">
      <alignment horizontal="center" vertical="center" wrapText="1"/>
      <protection locked="0"/>
    </xf>
    <xf numFmtId="4" fontId="23" fillId="0" borderId="15" xfId="54" applyNumberFormat="1" applyFont="1" applyBorder="1" applyAlignment="1" applyProtection="1">
      <alignment horizontal="right" vertical="center" wrapText="1"/>
      <protection locked="0"/>
    </xf>
    <xf numFmtId="0" fontId="3" fillId="0" borderId="0" xfId="49" applyFont="1" applyFill="1" applyBorder="1" applyAlignment="1">
      <alignment horizontal="center" vertical="center"/>
    </xf>
    <xf numFmtId="0" fontId="8" fillId="0" borderId="1" xfId="50" applyFont="1" applyFill="1" applyBorder="1" applyAlignment="1">
      <alignment vertical="center"/>
    </xf>
    <xf numFmtId="177" fontId="13" fillId="0" borderId="1" xfId="53" applyNumberFormat="1" applyFont="1" applyFill="1" applyBorder="1" applyAlignment="1">
      <alignment horizontal="center" vertical="center" wrapText="1"/>
    </xf>
    <xf numFmtId="0" fontId="4" fillId="0" borderId="0" xfId="54" applyFont="1" applyAlignment="1">
      <alignment wrapText="1"/>
    </xf>
    <xf numFmtId="0" fontId="54" fillId="0" borderId="0" xfId="49" applyFont="1" applyFill="1" applyAlignment="1">
      <alignment horizontal="center" vertical="center"/>
    </xf>
    <xf numFmtId="176" fontId="13" fillId="0" borderId="1" xfId="49" applyNumberFormat="1" applyFont="1" applyFill="1" applyBorder="1" applyAlignment="1">
      <alignment horizontal="center" vertical="center" wrapText="1"/>
    </xf>
    <xf numFmtId="0" fontId="4" fillId="4" borderId="2" xfId="49" applyFont="1" applyFill="1" applyBorder="1" applyAlignment="1">
      <alignment horizontal="center" vertical="center"/>
    </xf>
    <xf numFmtId="0" fontId="4" fillId="4" borderId="3" xfId="49" applyFont="1" applyFill="1" applyBorder="1" applyAlignment="1">
      <alignment horizontal="center" vertical="center"/>
    </xf>
    <xf numFmtId="0" fontId="4" fillId="4" borderId="4" xfId="49" applyFont="1" applyFill="1" applyBorder="1" applyAlignment="1">
      <alignment horizontal="center" vertical="center"/>
    </xf>
    <xf numFmtId="0" fontId="14" fillId="0" borderId="23" xfId="49" applyFont="1" applyFill="1" applyBorder="1" applyAlignment="1">
      <alignment horizontal="center" vertical="center" wrapText="1"/>
    </xf>
    <xf numFmtId="43" fontId="4" fillId="0" borderId="23" xfId="52" applyFont="1" applyFill="1" applyBorder="1" applyAlignment="1">
      <alignment horizontal="center" vertical="center"/>
    </xf>
    <xf numFmtId="0" fontId="14" fillId="0" borderId="23" xfId="49" applyFont="1" applyFill="1" applyBorder="1" applyAlignment="1">
      <alignment horizontal="center" vertical="center"/>
    </xf>
    <xf numFmtId="43" fontId="14" fillId="0" borderId="23" xfId="52" applyFont="1" applyFill="1" applyBorder="1" applyAlignment="1">
      <alignment horizontal="center" vertical="center"/>
    </xf>
    <xf numFmtId="0" fontId="20" fillId="0" borderId="0" xfId="49" applyFont="1" applyFill="1" applyAlignment="1">
      <alignment vertical="top"/>
    </xf>
    <xf numFmtId="49" fontId="4" fillId="0" borderId="0" xfId="49" applyNumberFormat="1" applyFont="1" applyFill="1" applyAlignment="1">
      <alignment vertical="center"/>
    </xf>
    <xf numFmtId="0" fontId="5" fillId="0" borderId="0" xfId="49" applyFont="1" applyFill="1" applyBorder="1" applyAlignment="1">
      <alignment horizontal="center" vertical="center"/>
    </xf>
    <xf numFmtId="0" fontId="9" fillId="0" borderId="0" xfId="49" applyFont="1" applyFill="1" applyBorder="1" applyAlignment="1">
      <alignment horizontal="center" vertical="center"/>
    </xf>
    <xf numFmtId="0" fontId="8" fillId="0" borderId="0" xfId="50" applyFont="1" applyFill="1" applyBorder="1" applyAlignment="1">
      <alignment horizontal="center" vertical="center"/>
    </xf>
    <xf numFmtId="0" fontId="12" fillId="0" borderId="0" xfId="49" applyFont="1" applyFill="1" applyBorder="1" applyAlignment="1">
      <alignment horizontal="center" vertical="center"/>
    </xf>
    <xf numFmtId="177" fontId="13" fillId="0" borderId="0" xfId="53" applyNumberFormat="1" applyFont="1" applyFill="1" applyBorder="1">
      <alignment vertical="center"/>
    </xf>
    <xf numFmtId="177" fontId="13" fillId="0" borderId="0" xfId="53" applyNumberFormat="1" applyFont="1" applyFill="1" applyBorder="1" applyAlignment="1">
      <alignment vertical="center" wrapText="1"/>
    </xf>
    <xf numFmtId="49" fontId="29" fillId="0" borderId="1" xfId="55" applyNumberFormat="1" applyFont="1" applyFill="1" applyBorder="1" applyAlignment="1" applyProtection="1">
      <alignment horizontal="center" vertical="center" wrapText="1"/>
      <protection locked="0"/>
    </xf>
    <xf numFmtId="49" fontId="23" fillId="0" borderId="1" xfId="55" applyNumberFormat="1" applyFont="1" applyFill="1" applyBorder="1" applyAlignment="1" applyProtection="1">
      <alignment horizontal="center" vertical="center" wrapText="1"/>
      <protection locked="0"/>
    </xf>
    <xf numFmtId="1" fontId="23" fillId="0" borderId="1" xfId="55" applyNumberFormat="1" applyFont="1" applyFill="1" applyBorder="1" applyAlignment="1" applyProtection="1">
      <alignment horizontal="center" vertical="center" wrapText="1"/>
      <protection locked="0"/>
    </xf>
    <xf numFmtId="49" fontId="23" fillId="0" borderId="1" xfId="55" applyNumberFormat="1" applyFont="1" applyFill="1" applyBorder="1" applyAlignment="1" applyProtection="1">
      <alignment horizontal="left" vertical="center" wrapText="1"/>
      <protection locked="0"/>
    </xf>
    <xf numFmtId="49" fontId="23" fillId="0" borderId="1" xfId="55" applyNumberFormat="1" applyFont="1" applyFill="1" applyBorder="1" applyAlignment="1" applyProtection="1">
      <alignment vertical="center" wrapText="1"/>
      <protection locked="0"/>
    </xf>
    <xf numFmtId="4" fontId="23" fillId="0" borderId="1" xfId="55" applyNumberFormat="1" applyFont="1" applyFill="1" applyBorder="1" applyAlignment="1" applyProtection="1">
      <alignment horizontal="right" vertical="center" wrapText="1"/>
      <protection locked="0"/>
    </xf>
    <xf numFmtId="49" fontId="23" fillId="0" borderId="15" xfId="54" applyNumberFormat="1" applyFont="1" applyFill="1" applyBorder="1" applyAlignment="1" applyProtection="1">
      <alignment horizontal="center" vertical="center" wrapText="1"/>
      <protection locked="0"/>
    </xf>
    <xf numFmtId="2" fontId="23" fillId="0" borderId="1" xfId="55" applyNumberFormat="1" applyFont="1" applyFill="1" applyBorder="1" applyAlignment="1" applyProtection="1">
      <alignment horizontal="right" vertical="center" wrapText="1"/>
      <protection locked="0"/>
    </xf>
    <xf numFmtId="49" fontId="29" fillId="0" borderId="22" xfId="55" applyNumberFormat="1" applyFont="1" applyFill="1" applyBorder="1" applyAlignment="1" applyProtection="1">
      <alignment horizontal="center" vertical="center" wrapText="1"/>
      <protection locked="0"/>
    </xf>
    <xf numFmtId="49" fontId="23" fillId="0" borderId="23" xfId="0" applyNumberFormat="1" applyFont="1" applyFill="1" applyBorder="1" applyAlignment="1" applyProtection="1">
      <alignment horizontal="left" vertical="center" wrapText="1"/>
      <protection locked="0"/>
    </xf>
    <xf numFmtId="1" fontId="23" fillId="0" borderId="23" xfId="0" applyNumberFormat="1" applyFont="1" applyFill="1" applyBorder="1" applyAlignment="1" applyProtection="1">
      <alignment horizontal="left" vertical="center" wrapText="1"/>
      <protection locked="0"/>
    </xf>
    <xf numFmtId="49" fontId="23" fillId="0" borderId="65" xfId="0" applyNumberFormat="1" applyFont="1" applyFill="1" applyBorder="1" applyAlignment="1" applyProtection="1">
      <alignment horizontal="center" vertical="center" wrapText="1"/>
      <protection locked="0"/>
    </xf>
    <xf numFmtId="4" fontId="23" fillId="0" borderId="23" xfId="0" applyNumberFormat="1" applyFont="1" applyFill="1" applyBorder="1" applyAlignment="1" applyProtection="1">
      <alignment horizontal="right" vertical="center" wrapText="1"/>
      <protection locked="0"/>
    </xf>
    <xf numFmtId="49" fontId="23" fillId="0" borderId="75" xfId="0" applyNumberFormat="1" applyFont="1" applyFill="1" applyBorder="1" applyAlignment="1" applyProtection="1">
      <alignment horizontal="center" vertical="center" wrapText="1"/>
      <protection locked="0"/>
    </xf>
    <xf numFmtId="49" fontId="23" fillId="0" borderId="62" xfId="0" applyNumberFormat="1" applyFont="1" applyFill="1" applyBorder="1" applyAlignment="1" applyProtection="1">
      <alignment horizontal="center" vertical="center" wrapText="1"/>
      <protection locked="0"/>
    </xf>
    <xf numFmtId="43" fontId="14" fillId="0" borderId="1" xfId="52" applyFont="1" applyBorder="1" applyAlignment="1">
      <alignment vertical="center"/>
    </xf>
    <xf numFmtId="0" fontId="20" fillId="0" borderId="23" xfId="49" applyFont="1" applyFill="1" applyBorder="1" applyAlignment="1">
      <alignment vertical="center"/>
    </xf>
    <xf numFmtId="0" fontId="5" fillId="0" borderId="2" xfId="49" applyFont="1" applyFill="1" applyBorder="1" applyAlignment="1">
      <alignment horizontal="center" vertical="center"/>
    </xf>
    <xf numFmtId="0" fontId="5" fillId="0" borderId="3" xfId="49" applyFont="1" applyFill="1" applyBorder="1" applyAlignment="1">
      <alignment horizontal="center" vertical="center"/>
    </xf>
    <xf numFmtId="0" fontId="5" fillId="0" borderId="4" xfId="49" applyFont="1" applyFill="1" applyBorder="1" applyAlignment="1">
      <alignment horizontal="center" vertical="center"/>
    </xf>
    <xf numFmtId="0" fontId="13" fillId="0" borderId="1" xfId="49" applyFont="1" applyFill="1" applyBorder="1" applyAlignment="1">
      <alignment horizontal="center" vertical="center"/>
    </xf>
    <xf numFmtId="57" fontId="13" fillId="0" borderId="1" xfId="49" applyNumberFormat="1" applyFont="1" applyFill="1" applyBorder="1" applyAlignment="1">
      <alignment horizontal="center" vertical="center"/>
    </xf>
    <xf numFmtId="43" fontId="13" fillId="0" borderId="1" xfId="52" applyNumberFormat="1" applyFont="1" applyFill="1" applyBorder="1" applyAlignment="1">
      <alignment vertical="center" wrapText="1"/>
    </xf>
    <xf numFmtId="177" fontId="13" fillId="0" borderId="56" xfId="53" applyNumberFormat="1" applyFont="1" applyFill="1" applyBorder="1" applyAlignment="1">
      <alignment horizontal="center" vertical="center" wrapText="1"/>
    </xf>
    <xf numFmtId="43" fontId="4" fillId="0" borderId="0" xfId="52" applyFont="1" applyFill="1" applyAlignment="1">
      <alignment vertical="center"/>
    </xf>
    <xf numFmtId="43" fontId="4" fillId="0" borderId="76" xfId="52" applyFont="1" applyFill="1" applyBorder="1" applyAlignment="1">
      <alignment horizontal="center" vertical="center"/>
    </xf>
    <xf numFmtId="0" fontId="54" fillId="0" borderId="0" xfId="49" applyFont="1" applyFill="1" applyAlignment="1">
      <alignment vertical="center"/>
    </xf>
    <xf numFmtId="0" fontId="13" fillId="0" borderId="1" xfId="53" applyFont="1" applyFill="1" applyBorder="1" applyAlignment="1">
      <alignment horizontal="right" vertical="center" wrapText="1"/>
    </xf>
    <xf numFmtId="1" fontId="25" fillId="0" borderId="16" xfId="0" applyNumberFormat="1" applyFont="1" applyFill="1" applyBorder="1" applyAlignment="1" applyProtection="1">
      <alignment horizontal="center" vertical="center" wrapText="1"/>
      <protection locked="0"/>
    </xf>
    <xf numFmtId="1" fontId="25" fillId="0" borderId="17" xfId="0" applyNumberFormat="1" applyFont="1" applyFill="1" applyBorder="1" applyAlignment="1" applyProtection="1">
      <alignment horizontal="center" vertical="center" wrapText="1"/>
      <protection locked="0"/>
    </xf>
    <xf numFmtId="1" fontId="25" fillId="0" borderId="18" xfId="0" applyNumberFormat="1" applyFont="1" applyFill="1" applyBorder="1" applyAlignment="1" applyProtection="1">
      <alignment horizontal="center" vertical="center" wrapText="1"/>
      <protection locked="0"/>
    </xf>
    <xf numFmtId="0" fontId="43" fillId="0" borderId="0" xfId="50" applyFont="1" applyFill="1" applyAlignment="1"/>
    <xf numFmtId="0" fontId="43" fillId="0" borderId="0" xfId="50" applyFont="1" applyFill="1" applyAlignment="1">
      <alignment horizontal="center" vertical="center"/>
    </xf>
    <xf numFmtId="177" fontId="14" fillId="0" borderId="1" xfId="49" applyNumberFormat="1" applyFont="1" applyFill="1" applyBorder="1" applyAlignment="1">
      <alignment vertical="center"/>
    </xf>
    <xf numFmtId="177" fontId="4" fillId="0" borderId="2" xfId="49" applyNumberFormat="1" applyFont="1" applyFill="1" applyBorder="1" applyAlignment="1">
      <alignment horizontal="center" vertical="center"/>
    </xf>
    <xf numFmtId="177" fontId="4" fillId="0" borderId="3" xfId="49" applyNumberFormat="1" applyFont="1" applyFill="1" applyBorder="1" applyAlignment="1">
      <alignment horizontal="center" vertical="center"/>
    </xf>
    <xf numFmtId="177" fontId="4" fillId="0" borderId="4" xfId="49" applyNumberFormat="1" applyFont="1" applyFill="1" applyBorder="1" applyAlignment="1">
      <alignment horizontal="center" vertical="center"/>
    </xf>
    <xf numFmtId="177" fontId="14" fillId="4" borderId="1" xfId="49" applyNumberFormat="1" applyFont="1" applyFill="1" applyBorder="1" applyAlignment="1">
      <alignment vertical="center"/>
    </xf>
    <xf numFmtId="0" fontId="8" fillId="0" borderId="23" xfId="50" applyFont="1" applyFill="1" applyBorder="1" applyAlignment="1">
      <alignment horizontal="center" vertical="center"/>
    </xf>
    <xf numFmtId="0" fontId="8" fillId="0" borderId="0" xfId="50" applyFont="1" applyFill="1" applyAlignment="1"/>
    <xf numFmtId="0" fontId="43" fillId="0" borderId="23" xfId="50" applyFont="1" applyFill="1" applyBorder="1" applyAlignment="1">
      <alignment horizontal="center" vertical="center"/>
    </xf>
    <xf numFmtId="43" fontId="16" fillId="0" borderId="23" xfId="52" applyFont="1" applyBorder="1" applyAlignment="1">
      <alignment horizontal="center" vertical="center"/>
    </xf>
    <xf numFmtId="43" fontId="43" fillId="0" borderId="23" xfId="50" applyNumberFormat="1" applyFont="1" applyFill="1" applyBorder="1" applyAlignment="1">
      <alignment horizontal="center" vertical="center"/>
    </xf>
    <xf numFmtId="0" fontId="43" fillId="0" borderId="0" xfId="50" applyFont="1" applyFill="1" applyBorder="1" applyAlignment="1">
      <alignment horizontal="center" vertical="center"/>
    </xf>
    <xf numFmtId="43" fontId="43" fillId="0" borderId="0" xfId="50" applyNumberFormat="1" applyFont="1" applyFill="1" applyBorder="1" applyAlignment="1">
      <alignment horizontal="center" vertical="center"/>
    </xf>
    <xf numFmtId="0" fontId="8" fillId="0" borderId="0" xfId="50" applyFont="1" applyFill="1" applyAlignment="1">
      <alignment horizontal="center" vertical="center"/>
    </xf>
    <xf numFmtId="0" fontId="8" fillId="0" borderId="0" xfId="50" applyFont="1" applyFill="1" applyAlignment="1">
      <alignment horizontal="left" vertical="center"/>
    </xf>
    <xf numFmtId="0" fontId="54" fillId="0" borderId="0" xfId="49" applyFont="1" applyFill="1" applyAlignment="1">
      <alignment horizontal="left" vertical="center"/>
    </xf>
    <xf numFmtId="0" fontId="14" fillId="0" borderId="47" xfId="49" applyFont="1" applyFill="1" applyBorder="1" applyAlignment="1">
      <alignment horizontal="center" vertical="center"/>
    </xf>
    <xf numFmtId="0" fontId="14" fillId="0" borderId="48" xfId="49" applyFont="1" applyFill="1" applyBorder="1" applyAlignment="1">
      <alignment horizontal="center" vertical="center"/>
    </xf>
    <xf numFmtId="0" fontId="14" fillId="0" borderId="49" xfId="49" applyFont="1" applyFill="1" applyBorder="1" applyAlignment="1">
      <alignment horizontal="center" vertical="center"/>
    </xf>
    <xf numFmtId="0" fontId="14" fillId="0" borderId="23" xfId="49" applyFont="1" applyFill="1" applyBorder="1" applyAlignment="1">
      <alignment vertical="center"/>
    </xf>
    <xf numFmtId="4" fontId="23" fillId="0" borderId="0" xfId="55" applyNumberFormat="1" applyFont="1" applyFill="1" applyAlignment="1" applyProtection="1">
      <alignment horizontal="right" vertical="center" wrapText="1"/>
      <protection locked="0"/>
    </xf>
    <xf numFmtId="43" fontId="4" fillId="0" borderId="23" xfId="52" applyFont="1" applyBorder="1" applyAlignment="1">
      <alignment vertical="center"/>
    </xf>
    <xf numFmtId="43" fontId="4" fillId="0" borderId="23" xfId="52" applyFont="1" applyBorder="1" applyAlignment="1">
      <alignment horizontal="center" vertical="center"/>
    </xf>
    <xf numFmtId="43" fontId="4" fillId="0" borderId="0" xfId="56" applyFont="1" applyFill="1" applyAlignment="1" applyProtection="1">
      <alignment vertical="center"/>
    </xf>
    <xf numFmtId="43" fontId="4" fillId="0" borderId="47" xfId="52" applyFont="1" applyFill="1" applyBorder="1" applyAlignment="1">
      <alignment horizontal="center" vertical="center"/>
    </xf>
    <xf numFmtId="43" fontId="4" fillId="0" borderId="49" xfId="52" applyFont="1" applyFill="1" applyBorder="1" applyAlignment="1">
      <alignment horizontal="center" vertical="center"/>
    </xf>
    <xf numFmtId="43" fontId="4" fillId="0" borderId="65" xfId="52" applyFont="1" applyFill="1" applyBorder="1" applyAlignment="1">
      <alignment vertical="center"/>
    </xf>
    <xf numFmtId="0" fontId="4" fillId="0" borderId="23" xfId="49" applyFont="1" applyFill="1" applyBorder="1" applyAlignment="1">
      <alignment vertical="center" wrapText="1"/>
    </xf>
    <xf numFmtId="43" fontId="4" fillId="0" borderId="23" xfId="52" applyFont="1" applyFill="1" applyBorder="1" applyAlignment="1">
      <alignment vertical="center"/>
    </xf>
    <xf numFmtId="0" fontId="4" fillId="0" borderId="23" xfId="49" applyFont="1" applyFill="1" applyBorder="1" applyAlignment="1">
      <alignment horizontal="center" vertical="center" wrapText="1"/>
    </xf>
    <xf numFmtId="0" fontId="4" fillId="0" borderId="65" xfId="49" applyFont="1" applyFill="1" applyBorder="1" applyAlignment="1">
      <alignment horizontal="center" vertical="center" wrapText="1"/>
    </xf>
    <xf numFmtId="0" fontId="4" fillId="0" borderId="75" xfId="49" applyFont="1" applyFill="1" applyBorder="1" applyAlignment="1">
      <alignment horizontal="center" vertical="center" wrapText="1"/>
    </xf>
    <xf numFmtId="43" fontId="4" fillId="8" borderId="23" xfId="49" applyNumberFormat="1" applyFont="1" applyFill="1" applyBorder="1" applyAlignment="1">
      <alignment vertical="center"/>
    </xf>
    <xf numFmtId="43" fontId="4" fillId="8" borderId="23" xfId="49" applyNumberFormat="1" applyFont="1" applyFill="1" applyBorder="1" applyAlignment="1">
      <alignment horizontal="center" vertical="center"/>
    </xf>
    <xf numFmtId="0" fontId="4" fillId="0" borderId="62" xfId="49" applyFont="1" applyFill="1" applyBorder="1" applyAlignment="1">
      <alignment horizontal="center" vertical="center" wrapText="1"/>
    </xf>
    <xf numFmtId="49" fontId="29" fillId="0" borderId="71" xfId="55" applyNumberFormat="1" applyFont="1" applyFill="1" applyBorder="1" applyAlignment="1" applyProtection="1">
      <alignment horizontal="center" vertical="center" wrapText="1"/>
      <protection locked="0"/>
    </xf>
    <xf numFmtId="0" fontId="31" fillId="0" borderId="0" xfId="49" applyFont="1" applyFill="1" applyBorder="1" applyAlignment="1">
      <alignment vertical="center"/>
    </xf>
    <xf numFmtId="177" fontId="31" fillId="0" borderId="0" xfId="53" applyNumberFormat="1" applyFont="1" applyFill="1" applyBorder="1">
      <alignment vertical="center"/>
    </xf>
    <xf numFmtId="43" fontId="14" fillId="0" borderId="1" xfId="56" applyFont="1" applyFill="1" applyBorder="1" applyAlignment="1" applyProtection="1">
      <alignment vertical="center"/>
    </xf>
    <xf numFmtId="0" fontId="4" fillId="0" borderId="1" xfId="49" applyFont="1" applyFill="1" applyBorder="1" applyAlignment="1">
      <alignment horizontal="center" vertical="center"/>
    </xf>
    <xf numFmtId="176" fontId="4" fillId="0" borderId="1" xfId="49" applyNumberFormat="1" applyFont="1" applyFill="1" applyBorder="1" applyAlignment="1">
      <alignment horizontal="center" vertical="center" wrapText="1"/>
    </xf>
    <xf numFmtId="0" fontId="14" fillId="0" borderId="57" xfId="49" applyFont="1" applyFill="1" applyBorder="1" applyAlignment="1">
      <alignment horizontal="center" vertical="center"/>
    </xf>
    <xf numFmtId="0" fontId="4" fillId="0" borderId="77" xfId="49" applyFont="1" applyFill="1" applyBorder="1" applyAlignment="1">
      <alignment horizontal="center" vertical="center"/>
    </xf>
    <xf numFmtId="0" fontId="4" fillId="0" borderId="78" xfId="49" applyFont="1" applyFill="1" applyBorder="1" applyAlignment="1">
      <alignment horizontal="center" vertical="center"/>
    </xf>
    <xf numFmtId="43" fontId="4" fillId="0" borderId="1" xfId="52" applyFont="1" applyBorder="1" applyAlignment="1">
      <alignment horizontal="center" vertical="center"/>
    </xf>
    <xf numFmtId="0" fontId="4" fillId="0" borderId="77" xfId="49" applyFont="1" applyFill="1" applyBorder="1" applyAlignment="1">
      <alignment vertical="center"/>
    </xf>
    <xf numFmtId="0" fontId="4" fillId="0" borderId="78" xfId="49" applyFont="1" applyFill="1" applyBorder="1" applyAlignment="1">
      <alignment vertical="center"/>
    </xf>
    <xf numFmtId="0" fontId="4" fillId="0" borderId="4" xfId="49" applyFont="1" applyFill="1" applyBorder="1" applyAlignment="1">
      <alignment vertical="center"/>
    </xf>
    <xf numFmtId="0" fontId="4" fillId="0" borderId="14" xfId="49" applyFont="1" applyFill="1" applyBorder="1" applyAlignment="1">
      <alignment vertical="center"/>
    </xf>
    <xf numFmtId="0" fontId="4" fillId="0" borderId="76" xfId="49" applyFont="1" applyFill="1" applyBorder="1" applyAlignment="1">
      <alignment vertical="center"/>
    </xf>
    <xf numFmtId="0" fontId="4" fillId="0" borderId="76" xfId="49" applyFont="1" applyFill="1" applyBorder="1" applyAlignment="1">
      <alignment vertical="center" wrapText="1"/>
    </xf>
    <xf numFmtId="43" fontId="4" fillId="0" borderId="76" xfId="52" applyFont="1" applyBorder="1" applyAlignment="1">
      <alignment vertical="center"/>
    </xf>
    <xf numFmtId="0" fontId="4" fillId="0" borderId="0" xfId="49" applyNumberFormat="1" applyFont="1" applyFill="1" applyAlignment="1">
      <alignment vertical="center"/>
    </xf>
    <xf numFmtId="49" fontId="55" fillId="0" borderId="79" xfId="54" applyNumberFormat="1" applyFont="1" applyBorder="1" applyAlignment="1" applyProtection="1">
      <alignment horizontal="center" vertical="center" wrapText="1"/>
      <protection locked="0"/>
    </xf>
    <xf numFmtId="49" fontId="55" fillId="0" borderId="8" xfId="54" applyNumberFormat="1" applyFont="1" applyBorder="1" applyAlignment="1" applyProtection="1">
      <alignment horizontal="center" vertical="center" wrapText="1"/>
      <protection locked="0"/>
    </xf>
    <xf numFmtId="0" fontId="55" fillId="0" borderId="8" xfId="54" applyNumberFormat="1" applyFont="1" applyBorder="1" applyAlignment="1" applyProtection="1">
      <alignment horizontal="center" vertical="center" wrapText="1"/>
      <protection locked="0"/>
    </xf>
    <xf numFmtId="49" fontId="23" fillId="0" borderId="8" xfId="54" applyNumberFormat="1" applyFont="1" applyBorder="1" applyAlignment="1" applyProtection="1">
      <alignment horizontal="left" vertical="top" wrapText="1"/>
      <protection locked="0"/>
    </xf>
    <xf numFmtId="0" fontId="23" fillId="0" borderId="8" xfId="54" applyNumberFormat="1" applyFont="1" applyBorder="1" applyAlignment="1" applyProtection="1">
      <alignment horizontal="left" vertical="top" wrapText="1"/>
      <protection locked="0"/>
    </xf>
    <xf numFmtId="43" fontId="4" fillId="0" borderId="1" xfId="56" applyFont="1" applyFill="1" applyBorder="1" applyAlignment="1">
      <alignment horizontal="center" vertical="center"/>
    </xf>
    <xf numFmtId="43" fontId="13" fillId="0" borderId="1" xfId="52" applyFont="1" applyFill="1" applyBorder="1" applyAlignment="1">
      <alignment horizontal="center" vertical="center" wrapText="1"/>
    </xf>
    <xf numFmtId="176" fontId="4" fillId="0" borderId="1" xfId="49" applyNumberFormat="1" applyFont="1" applyFill="1" applyBorder="1" applyAlignment="1">
      <alignment vertical="center"/>
    </xf>
    <xf numFmtId="0" fontId="56" fillId="0" borderId="8" xfId="49" applyFont="1" applyFill="1" applyBorder="1" applyAlignment="1">
      <alignment horizontal="center" vertical="center"/>
    </xf>
    <xf numFmtId="49" fontId="23" fillId="0" borderId="8" xfId="50" applyNumberFormat="1" applyFont="1" applyFill="1" applyBorder="1" applyAlignment="1" applyProtection="1">
      <alignment horizontal="center" vertical="center" wrapText="1"/>
      <protection locked="0"/>
    </xf>
    <xf numFmtId="1" fontId="23" fillId="0" borderId="8" xfId="50" applyNumberFormat="1" applyFont="1" applyFill="1" applyBorder="1" applyAlignment="1" applyProtection="1">
      <alignment horizontal="center" vertical="center" wrapText="1"/>
      <protection locked="0"/>
    </xf>
    <xf numFmtId="4" fontId="23" fillId="0" borderId="8" xfId="50" applyNumberFormat="1" applyFont="1" applyFill="1" applyBorder="1" applyAlignment="1" applyProtection="1">
      <alignment horizontal="right" vertical="center" wrapText="1"/>
      <protection locked="0"/>
    </xf>
    <xf numFmtId="0" fontId="12" fillId="2" borderId="0" xfId="49" applyFont="1" applyFill="1" applyAlignment="1">
      <alignment horizontal="center" vertical="center"/>
    </xf>
    <xf numFmtId="0" fontId="4" fillId="0" borderId="0" xfId="49" applyFont="1" applyFill="1" applyAlignment="1">
      <alignment horizontal="left" vertical="center"/>
    </xf>
    <xf numFmtId="0" fontId="33" fillId="0" borderId="8" xfId="49" applyFont="1" applyFill="1" applyBorder="1" applyAlignment="1">
      <alignment horizontal="center" vertical="center"/>
    </xf>
    <xf numFmtId="0" fontId="33" fillId="0" borderId="8" xfId="49" applyFont="1" applyFill="1" applyBorder="1" applyAlignment="1">
      <alignment vertical="center"/>
    </xf>
    <xf numFmtId="4" fontId="33" fillId="0" borderId="8" xfId="49" applyNumberFormat="1" applyFont="1" applyFill="1" applyBorder="1" applyAlignment="1">
      <alignment vertical="center"/>
    </xf>
    <xf numFmtId="0" fontId="13" fillId="0" borderId="80" xfId="53" applyFont="1" applyFill="1" applyBorder="1" applyAlignment="1">
      <alignment horizontal="center" vertical="center" wrapText="1"/>
    </xf>
    <xf numFmtId="0" fontId="13" fillId="0" borderId="81" xfId="53" applyFont="1" applyFill="1" applyBorder="1" applyAlignment="1">
      <alignment horizontal="center" vertical="center" wrapText="1"/>
    </xf>
    <xf numFmtId="0" fontId="13" fillId="0" borderId="82" xfId="53" applyFont="1" applyFill="1" applyBorder="1" applyAlignment="1">
      <alignment horizontal="center" vertical="center" wrapText="1"/>
    </xf>
    <xf numFmtId="0" fontId="7" fillId="5" borderId="0" xfId="49" applyFont="1" applyFill="1" applyAlignment="1">
      <alignment vertical="center"/>
    </xf>
    <xf numFmtId="0" fontId="5" fillId="5" borderId="1" xfId="49" applyFont="1" applyFill="1" applyBorder="1" applyAlignment="1">
      <alignment vertical="center"/>
    </xf>
    <xf numFmtId="0" fontId="7" fillId="5" borderId="1" xfId="49" applyFont="1" applyFill="1" applyBorder="1" applyAlignment="1">
      <alignment vertical="center"/>
    </xf>
    <xf numFmtId="177" fontId="13" fillId="5" borderId="1" xfId="53" applyNumberFormat="1" applyFont="1" applyFill="1" applyBorder="1" applyAlignment="1">
      <alignment vertical="center"/>
    </xf>
    <xf numFmtId="177" fontId="13" fillId="5" borderId="1" xfId="53" applyNumberFormat="1" applyFont="1" applyFill="1" applyBorder="1" applyAlignment="1">
      <alignment horizontal="left" vertical="center" wrapText="1"/>
    </xf>
    <xf numFmtId="177" fontId="13" fillId="5" borderId="2" xfId="53" applyNumberFormat="1" applyFont="1" applyFill="1" applyBorder="1" applyAlignment="1">
      <alignment horizontal="center" vertical="center"/>
    </xf>
    <xf numFmtId="0" fontId="4" fillId="5" borderId="71" xfId="49" applyFont="1" applyFill="1" applyBorder="1" applyAlignment="1">
      <alignment horizontal="center" vertical="center"/>
    </xf>
    <xf numFmtId="49" fontId="10" fillId="0" borderId="79" xfId="54" applyNumberFormat="1" applyFont="1" applyBorder="1" applyAlignment="1" applyProtection="1">
      <alignment horizontal="center" vertical="center" wrapText="1"/>
      <protection locked="0"/>
    </xf>
    <xf numFmtId="49" fontId="29" fillId="0" borderId="0" xfId="54" applyNumberFormat="1" applyFont="1" applyBorder="1" applyAlignment="1" applyProtection="1">
      <alignment vertical="center" wrapText="1"/>
      <protection locked="0"/>
    </xf>
    <xf numFmtId="49" fontId="11" fillId="0" borderId="8" xfId="54" applyNumberFormat="1" applyFont="1" applyBorder="1" applyAlignment="1" applyProtection="1">
      <alignment horizontal="center" vertical="center" wrapText="1"/>
      <protection locked="0"/>
    </xf>
    <xf numFmtId="4" fontId="11" fillId="0" borderId="8" xfId="54" applyNumberFormat="1" applyFont="1" applyBorder="1" applyAlignment="1" applyProtection="1">
      <alignment horizontal="right" vertical="center" wrapText="1"/>
      <protection locked="0"/>
    </xf>
    <xf numFmtId="49" fontId="11" fillId="0" borderId="11" xfId="54" applyNumberFormat="1" applyFont="1" applyBorder="1" applyAlignment="1" applyProtection="1">
      <alignment horizontal="center" vertical="center" wrapText="1"/>
      <protection locked="0"/>
    </xf>
    <xf numFmtId="4" fontId="11" fillId="0" borderId="11" xfId="54" applyNumberFormat="1" applyFont="1" applyBorder="1" applyAlignment="1" applyProtection="1">
      <alignment horizontal="right" vertical="center" wrapText="1"/>
      <protection locked="0"/>
    </xf>
    <xf numFmtId="0" fontId="1" fillId="0" borderId="23" xfId="54" applyFont="1" applyBorder="1"/>
    <xf numFmtId="0" fontId="13" fillId="0" borderId="23" xfId="54" applyFont="1" applyBorder="1" applyAlignment="1">
      <alignment horizontal="center"/>
    </xf>
    <xf numFmtId="177" fontId="15" fillId="9" borderId="0" xfId="49" applyNumberFormat="1" applyFont="1" applyFill="1" applyAlignment="1">
      <alignment vertical="center"/>
    </xf>
    <xf numFmtId="43" fontId="57" fillId="0" borderId="1" xfId="52" applyFont="1" applyFill="1" applyBorder="1" applyAlignment="1">
      <alignment vertical="center"/>
    </xf>
    <xf numFmtId="0" fontId="27" fillId="0" borderId="0" xfId="49" applyFont="1" applyFill="1" applyAlignment="1">
      <alignment vertical="center"/>
    </xf>
    <xf numFmtId="43" fontId="4" fillId="0" borderId="2" xfId="52" applyFont="1" applyFill="1" applyBorder="1" applyAlignment="1">
      <alignment horizontal="center"/>
    </xf>
    <xf numFmtId="43" fontId="4" fillId="0" borderId="3" xfId="52" applyFont="1" applyFill="1" applyBorder="1" applyAlignment="1">
      <alignment horizontal="center"/>
    </xf>
    <xf numFmtId="43" fontId="4" fillId="0" borderId="4" xfId="52" applyFont="1" applyFill="1" applyBorder="1" applyAlignment="1">
      <alignment horizontal="center"/>
    </xf>
    <xf numFmtId="0" fontId="58" fillId="0" borderId="8" xfId="49" applyFont="1" applyFill="1" applyBorder="1" applyAlignment="1">
      <alignment horizontal="center" vertical="center"/>
    </xf>
    <xf numFmtId="49" fontId="59" fillId="0" borderId="8" xfId="50" applyNumberFormat="1" applyFont="1" applyFill="1" applyBorder="1" applyAlignment="1" applyProtection="1">
      <alignment horizontal="center" vertical="center" wrapText="1"/>
      <protection locked="0"/>
    </xf>
    <xf numFmtId="49" fontId="59" fillId="0" borderId="8" xfId="50" applyNumberFormat="1" applyFont="1" applyFill="1" applyBorder="1" applyAlignment="1" applyProtection="1">
      <alignment vertical="center" wrapText="1"/>
      <protection locked="0"/>
    </xf>
    <xf numFmtId="0" fontId="60" fillId="0" borderId="8" xfId="50" applyFont="1" applyFill="1" applyBorder="1" applyAlignment="1"/>
    <xf numFmtId="43" fontId="60" fillId="0" borderId="8" xfId="52" applyFont="1" applyBorder="1" applyAlignment="1">
      <alignment horizontal="center"/>
    </xf>
    <xf numFmtId="43" fontId="59" fillId="0" borderId="8" xfId="52" applyFont="1" applyBorder="1" applyAlignment="1" applyProtection="1">
      <alignment horizontal="center" vertical="center" wrapText="1"/>
      <protection locked="0"/>
    </xf>
    <xf numFmtId="0" fontId="61" fillId="0" borderId="8" xfId="49" applyFont="1" applyFill="1" applyBorder="1" applyAlignment="1">
      <alignment vertical="center"/>
    </xf>
    <xf numFmtId="0" fontId="27" fillId="0" borderId="8" xfId="49" applyFont="1" applyFill="1" applyBorder="1" applyAlignment="1">
      <alignment vertical="center"/>
    </xf>
    <xf numFmtId="43" fontId="61" fillId="0" borderId="8" xfId="49" applyNumberFormat="1" applyFont="1" applyFill="1" applyBorder="1" applyAlignment="1">
      <alignment vertical="center"/>
    </xf>
    <xf numFmtId="0" fontId="8" fillId="0" borderId="2" xfId="50" applyFont="1" applyFill="1" applyBorder="1" applyAlignment="1">
      <alignment horizontal="center"/>
    </xf>
    <xf numFmtId="0" fontId="8" fillId="0" borderId="3" xfId="50" applyFont="1" applyFill="1" applyBorder="1" applyAlignment="1">
      <alignment horizontal="center"/>
    </xf>
    <xf numFmtId="0" fontId="8" fillId="0" borderId="4" xfId="50" applyFont="1" applyFill="1" applyBorder="1" applyAlignment="1">
      <alignment horizontal="center"/>
    </xf>
    <xf numFmtId="177" fontId="14" fillId="0" borderId="1" xfId="52" applyNumberFormat="1" applyFont="1" applyFill="1" applyBorder="1" applyAlignment="1">
      <alignment vertical="center"/>
    </xf>
    <xf numFmtId="177" fontId="13" fillId="0" borderId="4" xfId="53" applyNumberFormat="1" applyFont="1" applyFill="1" applyBorder="1" applyAlignment="1">
      <alignment horizontal="center" vertical="center"/>
    </xf>
    <xf numFmtId="0" fontId="23" fillId="0" borderId="8" xfId="0" applyNumberFormat="1" applyFont="1" applyFill="1" applyBorder="1" applyAlignment="1" applyProtection="1">
      <alignment horizontal="center" vertical="center" wrapText="1"/>
      <protection locked="0"/>
    </xf>
    <xf numFmtId="43" fontId="23" fillId="0" borderId="8" xfId="0" applyNumberFormat="1" applyFont="1" applyFill="1" applyBorder="1" applyAlignment="1" applyProtection="1">
      <alignment horizontal="center" vertical="center" wrapText="1"/>
      <protection locked="0"/>
    </xf>
    <xf numFmtId="0" fontId="23" fillId="0" borderId="0" xfId="0" applyNumberFormat="1" applyFont="1" applyFill="1" applyAlignment="1" applyProtection="1">
      <alignment horizontal="center" vertical="center" wrapText="1"/>
      <protection locked="0"/>
    </xf>
    <xf numFmtId="43" fontId="23" fillId="0" borderId="0" xfId="0" applyNumberFormat="1" applyFont="1" applyFill="1" applyAlignment="1" applyProtection="1">
      <alignment horizontal="center" vertical="center" wrapText="1"/>
      <protection locked="0"/>
    </xf>
    <xf numFmtId="179" fontId="13" fillId="0" borderId="1" xfId="52" applyNumberFormat="1" applyFont="1" applyFill="1" applyBorder="1" applyAlignment="1">
      <alignment vertical="center"/>
    </xf>
    <xf numFmtId="2" fontId="23" fillId="0" borderId="8" xfId="0" applyNumberFormat="1" applyFont="1" applyFill="1" applyBorder="1" applyAlignment="1" applyProtection="1">
      <alignment horizontal="left" vertical="center" wrapText="1"/>
      <protection locked="0"/>
    </xf>
    <xf numFmtId="2" fontId="25" fillId="0" borderId="11" xfId="0" applyNumberFormat="1" applyFont="1" applyFill="1" applyBorder="1" applyAlignment="1" applyProtection="1">
      <alignment horizontal="right" vertical="center" wrapText="1"/>
      <protection locked="0"/>
    </xf>
    <xf numFmtId="43" fontId="23" fillId="0" borderId="8" xfId="0" applyNumberFormat="1" applyFont="1" applyFill="1" applyBorder="1" applyAlignment="1" applyProtection="1">
      <alignment horizontal="right" vertical="center" wrapText="1"/>
      <protection locked="0"/>
    </xf>
    <xf numFmtId="0" fontId="62" fillId="0" borderId="0" xfId="0" applyFont="1" applyFill="1" applyBorder="1" applyAlignment="1">
      <alignment vertical="center"/>
    </xf>
    <xf numFmtId="0" fontId="33"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10" borderId="0" xfId="0" applyFont="1" applyFill="1" applyBorder="1" applyAlignment="1">
      <alignment vertical="center"/>
    </xf>
    <xf numFmtId="0" fontId="63" fillId="10" borderId="0" xfId="0" applyFont="1" applyFill="1" applyBorder="1" applyAlignment="1">
      <alignment vertical="center"/>
    </xf>
    <xf numFmtId="0" fontId="64" fillId="0" borderId="0" xfId="0" applyFont="1" applyFill="1" applyBorder="1" applyAlignment="1">
      <alignment vertical="center"/>
    </xf>
    <xf numFmtId="0" fontId="65" fillId="0" borderId="0" xfId="0" applyFont="1" applyFill="1" applyBorder="1" applyAlignment="1">
      <alignment horizontal="left" vertical="center"/>
    </xf>
    <xf numFmtId="0" fontId="1" fillId="0" borderId="0" xfId="0" applyFont="1" applyFill="1" applyBorder="1" applyAlignment="1">
      <alignment horizontal="center" vertical="center"/>
    </xf>
    <xf numFmtId="0" fontId="64" fillId="0" borderId="0" xfId="0" applyFont="1" applyFill="1" applyAlignment="1">
      <alignment horizontal="center" vertical="center" wrapText="1"/>
    </xf>
    <xf numFmtId="0" fontId="66" fillId="0" borderId="23" xfId="0" applyFont="1" applyFill="1" applyBorder="1" applyAlignment="1">
      <alignment horizontal="center" vertical="center"/>
    </xf>
    <xf numFmtId="0" fontId="66" fillId="0" borderId="23" xfId="0" applyFont="1" applyFill="1" applyBorder="1" applyAlignment="1">
      <alignment horizontal="center" vertical="center" wrapText="1"/>
    </xf>
    <xf numFmtId="0" fontId="66" fillId="0" borderId="23" xfId="0" applyFont="1" applyFill="1" applyBorder="1" applyAlignment="1">
      <alignment horizontal="right" vertical="center" wrapText="1"/>
    </xf>
    <xf numFmtId="0" fontId="0" fillId="0" borderId="23" xfId="0" applyFont="1" applyFill="1" applyBorder="1" applyAlignment="1">
      <alignment horizontal="center" vertical="center"/>
    </xf>
    <xf numFmtId="0" fontId="33" fillId="0" borderId="23" xfId="0" applyFont="1" applyFill="1" applyBorder="1" applyAlignment="1">
      <alignment horizontal="left" vertical="center" wrapText="1"/>
    </xf>
    <xf numFmtId="177" fontId="1" fillId="0" borderId="23" xfId="0" applyNumberFormat="1" applyFont="1" applyFill="1" applyBorder="1" applyAlignment="1">
      <alignment horizontal="right" vertical="center"/>
    </xf>
    <xf numFmtId="0" fontId="20" fillId="0" borderId="23" xfId="0" applyFont="1" applyFill="1" applyBorder="1" applyAlignment="1">
      <alignment vertical="center" wrapText="1"/>
    </xf>
    <xf numFmtId="177" fontId="1" fillId="0" borderId="23" xfId="0" applyNumberFormat="1" applyFont="1" applyFill="1" applyBorder="1" applyAlignment="1">
      <alignment horizontal="left" vertical="center"/>
    </xf>
    <xf numFmtId="43" fontId="1" fillId="0" borderId="23" xfId="0" applyNumberFormat="1" applyFont="1" applyFill="1" applyBorder="1" applyAlignment="1">
      <alignment vertical="center"/>
    </xf>
    <xf numFmtId="0" fontId="1" fillId="0" borderId="23" xfId="0" applyFont="1" applyFill="1" applyBorder="1" applyAlignment="1">
      <alignment horizontal="left" vertical="center"/>
    </xf>
    <xf numFmtId="177" fontId="1" fillId="0" borderId="23" xfId="0" applyNumberFormat="1" applyFont="1" applyFill="1" applyBorder="1" applyAlignment="1">
      <alignment horizontal="right" vertical="center" wrapText="1"/>
    </xf>
    <xf numFmtId="0" fontId="33" fillId="0" borderId="23" xfId="0" applyFont="1" applyFill="1" applyBorder="1" applyAlignment="1">
      <alignment horizontal="left" vertical="center"/>
    </xf>
    <xf numFmtId="0" fontId="0" fillId="6" borderId="23" xfId="0" applyFont="1" applyFill="1" applyBorder="1" applyAlignment="1">
      <alignment horizontal="center" vertical="center"/>
    </xf>
    <xf numFmtId="0" fontId="33" fillId="6" borderId="23" xfId="0" applyFont="1" applyFill="1" applyBorder="1" applyAlignment="1">
      <alignment horizontal="left" vertical="center"/>
    </xf>
    <xf numFmtId="177" fontId="1" fillId="6" borderId="23" xfId="0" applyNumberFormat="1" applyFont="1" applyFill="1" applyBorder="1" applyAlignment="1">
      <alignment horizontal="right" vertical="center"/>
    </xf>
    <xf numFmtId="0" fontId="1" fillId="6" borderId="23" xfId="0" applyFont="1" applyFill="1" applyBorder="1" applyAlignment="1">
      <alignment horizontal="left" vertical="center"/>
    </xf>
    <xf numFmtId="43" fontId="1" fillId="6" borderId="23" xfId="0" applyNumberFormat="1" applyFont="1" applyFill="1" applyBorder="1" applyAlignment="1">
      <alignment horizontal="right" vertical="center"/>
    </xf>
    <xf numFmtId="0" fontId="64" fillId="0" borderId="23" xfId="0" applyFont="1" applyFill="1" applyBorder="1" applyAlignment="1">
      <alignment horizontal="center" vertical="center"/>
    </xf>
    <xf numFmtId="0" fontId="65" fillId="0" borderId="23" xfId="0" applyFont="1" applyFill="1" applyBorder="1" applyAlignment="1">
      <alignment horizontal="left" vertical="center"/>
    </xf>
    <xf numFmtId="0" fontId="48" fillId="0" borderId="23" xfId="0" applyFont="1" applyFill="1" applyBorder="1" applyAlignment="1">
      <alignment horizontal="right" vertical="center"/>
    </xf>
    <xf numFmtId="0" fontId="20" fillId="0" borderId="23" xfId="0" applyFont="1" applyFill="1" applyBorder="1" applyAlignment="1">
      <alignment vertical="center"/>
    </xf>
    <xf numFmtId="177" fontId="1" fillId="0" borderId="23" xfId="0" applyNumberFormat="1" applyFont="1" applyFill="1" applyBorder="1" applyAlignment="1">
      <alignment vertical="center"/>
    </xf>
    <xf numFmtId="43" fontId="1" fillId="0" borderId="23" xfId="1" applyFont="1" applyFill="1" applyBorder="1" applyAlignment="1">
      <alignment vertical="center"/>
    </xf>
    <xf numFmtId="0" fontId="1" fillId="0" borderId="23" xfId="0" applyFont="1" applyFill="1" applyBorder="1" applyAlignment="1">
      <alignment vertical="center"/>
    </xf>
    <xf numFmtId="0" fontId="64" fillId="0" borderId="0" xfId="0" applyFont="1" applyFill="1" applyBorder="1" applyAlignment="1">
      <alignment horizontal="left" vertical="center"/>
    </xf>
    <xf numFmtId="0" fontId="67" fillId="0" borderId="0" xfId="0" applyFont="1" applyFill="1" applyBorder="1" applyAlignment="1">
      <alignment horizontal="center" vertical="center" wrapText="1"/>
    </xf>
    <xf numFmtId="0" fontId="66" fillId="0" borderId="23" xfId="0" applyFont="1" applyFill="1" applyBorder="1" applyAlignment="1">
      <alignment horizontal="right" vertical="center"/>
    </xf>
    <xf numFmtId="0" fontId="1" fillId="0" borderId="0" xfId="0" applyFont="1" applyFill="1" applyBorder="1" applyAlignment="1">
      <alignment horizontal="left" vertical="center"/>
    </xf>
    <xf numFmtId="0" fontId="1" fillId="0" borderId="23" xfId="0" applyFont="1" applyFill="1" applyBorder="1" applyAlignment="1">
      <alignment horizontal="center" vertical="center"/>
    </xf>
    <xf numFmtId="0" fontId="0" fillId="0" borderId="23" xfId="0" applyFont="1" applyFill="1" applyBorder="1" applyAlignment="1">
      <alignment horizontal="center" vertical="center" wrapText="1"/>
    </xf>
    <xf numFmtId="177" fontId="0" fillId="0" borderId="23" xfId="0" applyNumberFormat="1" applyFont="1" applyFill="1" applyBorder="1" applyAlignment="1">
      <alignment horizontal="right" vertical="center"/>
    </xf>
    <xf numFmtId="0" fontId="0"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64" fillId="0" borderId="0" xfId="0" applyFont="1" applyFill="1" applyAlignment="1">
      <alignment vertical="center" wrapText="1"/>
    </xf>
    <xf numFmtId="0" fontId="1" fillId="0" borderId="23" xfId="0" applyFont="1" applyFill="1" applyBorder="1" applyAlignment="1">
      <alignment vertical="center" wrapText="1"/>
    </xf>
    <xf numFmtId="0" fontId="1" fillId="6" borderId="23" xfId="0" applyFont="1" applyFill="1" applyBorder="1" applyAlignment="1">
      <alignment vertical="center" wrapText="1"/>
    </xf>
    <xf numFmtId="0" fontId="1" fillId="0" borderId="23" xfId="0" applyFont="1" applyFill="1" applyBorder="1" applyAlignment="1">
      <alignment horizontal="center" vertical="center" wrapText="1"/>
    </xf>
    <xf numFmtId="0" fontId="49" fillId="0" borderId="23" xfId="0" applyFont="1" applyFill="1" applyBorder="1" applyAlignment="1">
      <alignment horizontal="center" vertical="center"/>
    </xf>
    <xf numFmtId="0" fontId="49"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177" fontId="1" fillId="0" borderId="23"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0" fontId="62" fillId="0" borderId="23" xfId="0" applyFont="1" applyFill="1" applyBorder="1" applyAlignment="1">
      <alignment vertical="center"/>
    </xf>
    <xf numFmtId="0" fontId="1" fillId="0" borderId="23" xfId="0" applyFont="1" applyFill="1" applyBorder="1" applyAlignment="1">
      <alignment horizontal="right" vertical="center"/>
    </xf>
    <xf numFmtId="43" fontId="1" fillId="0" borderId="23" xfId="2" applyNumberFormat="1" applyFont="1" applyFill="1" applyBorder="1" applyAlignment="1">
      <alignment horizontal="right" vertical="center"/>
    </xf>
    <xf numFmtId="43" fontId="1" fillId="0" borderId="0" xfId="2" applyNumberFormat="1" applyFont="1" applyFill="1" applyBorder="1" applyAlignment="1">
      <alignment horizontal="right" vertical="center"/>
    </xf>
    <xf numFmtId="0" fontId="1" fillId="6" borderId="23" xfId="0" applyFont="1" applyFill="1" applyBorder="1" applyAlignment="1">
      <alignment horizontal="center" vertical="center"/>
    </xf>
    <xf numFmtId="0" fontId="0" fillId="6" borderId="23" xfId="0" applyFont="1" applyFill="1" applyBorder="1" applyAlignment="1">
      <alignment horizontal="center" vertical="center" wrapText="1"/>
    </xf>
    <xf numFmtId="43" fontId="1" fillId="6" borderId="23" xfId="2" applyNumberFormat="1" applyFont="1" applyFill="1" applyBorder="1" applyAlignment="1">
      <alignment horizontal="right" vertical="center"/>
    </xf>
    <xf numFmtId="0" fontId="1" fillId="6" borderId="23" xfId="0" applyFont="1" applyFill="1" applyBorder="1" applyAlignment="1">
      <alignment horizontal="center" vertical="center" wrapText="1"/>
    </xf>
    <xf numFmtId="0" fontId="62" fillId="0" borderId="0" xfId="0" applyFont="1" applyFill="1" applyBorder="1" applyAlignment="1">
      <alignment horizontal="left" vertical="center"/>
    </xf>
    <xf numFmtId="180" fontId="1" fillId="0" borderId="23" xfId="2" applyNumberFormat="1" applyFont="1" applyFill="1" applyBorder="1" applyAlignment="1">
      <alignment horizontal="right" vertical="center"/>
    </xf>
    <xf numFmtId="43" fontId="1" fillId="9" borderId="23" xfId="2" applyNumberFormat="1" applyFont="1" applyFill="1" applyBorder="1" applyAlignment="1">
      <alignment horizontal="right" vertical="center"/>
    </xf>
    <xf numFmtId="177" fontId="1" fillId="9" borderId="23" xfId="0" applyNumberFormat="1" applyFont="1" applyFill="1" applyBorder="1" applyAlignment="1">
      <alignment vertical="center"/>
    </xf>
    <xf numFmtId="0" fontId="62" fillId="0" borderId="23" xfId="0" applyFont="1" applyFill="1" applyBorder="1" applyAlignment="1">
      <alignment horizontal="center" vertical="center"/>
    </xf>
    <xf numFmtId="0" fontId="68" fillId="0" borderId="0" xfId="0" applyNumberFormat="1" applyFont="1" applyBorder="1">
      <alignment vertical="center"/>
    </xf>
    <xf numFmtId="0" fontId="28" fillId="10" borderId="0" xfId="0" applyFont="1" applyFill="1" applyAlignment="1">
      <alignment vertical="center"/>
    </xf>
    <xf numFmtId="0" fontId="0" fillId="10" borderId="0" xfId="0" applyFill="1" applyAlignment="1">
      <alignment horizontal="center" vertical="center"/>
    </xf>
    <xf numFmtId="0" fontId="0" fillId="10" borderId="0" xfId="0" applyFill="1" applyAlignment="1">
      <alignment vertical="center"/>
    </xf>
    <xf numFmtId="180" fontId="0" fillId="10" borderId="0" xfId="0" applyNumberFormat="1" applyFont="1" applyFill="1" applyAlignment="1">
      <alignment vertical="center"/>
    </xf>
    <xf numFmtId="181" fontId="0" fillId="10" borderId="0" xfId="0" applyNumberFormat="1" applyFont="1" applyFill="1" applyAlignment="1">
      <alignment vertical="center"/>
    </xf>
    <xf numFmtId="0" fontId="0" fillId="10" borderId="0" xfId="0" applyFill="1">
      <alignment vertical="center"/>
    </xf>
    <xf numFmtId="177" fontId="0" fillId="10" borderId="0" xfId="0" applyNumberFormat="1" applyFill="1">
      <alignment vertical="center"/>
    </xf>
    <xf numFmtId="177" fontId="0" fillId="10" borderId="0" xfId="0" applyNumberFormat="1" applyFill="1" applyAlignment="1">
      <alignment vertical="center"/>
    </xf>
    <xf numFmtId="0" fontId="0" fillId="10" borderId="0" xfId="0" applyFill="1" applyAlignment="1">
      <alignment vertical="center" wrapText="1"/>
    </xf>
    <xf numFmtId="0" fontId="69" fillId="11" borderId="0" xfId="0" applyNumberFormat="1" applyFont="1" applyFill="1" applyBorder="1" applyAlignment="1">
      <alignment horizontal="center" vertical="center"/>
    </xf>
    <xf numFmtId="0" fontId="69" fillId="11" borderId="0" xfId="0" applyNumberFormat="1" applyFont="1" applyFill="1" applyBorder="1" applyAlignment="1">
      <alignment horizontal="center" vertical="center" wrapText="1"/>
    </xf>
    <xf numFmtId="0" fontId="70" fillId="11" borderId="0" xfId="0" applyNumberFormat="1" applyFont="1" applyFill="1" applyBorder="1" applyAlignment="1">
      <alignment horizontal="center" vertical="center" wrapText="1"/>
    </xf>
    <xf numFmtId="0" fontId="70" fillId="11" borderId="0" xfId="0" applyNumberFormat="1" applyFont="1" applyFill="1" applyBorder="1" applyAlignment="1">
      <alignment horizontal="center" vertical="center"/>
    </xf>
    <xf numFmtId="0" fontId="71" fillId="0" borderId="23" xfId="0" applyFont="1" applyFill="1" applyBorder="1" applyAlignment="1">
      <alignment horizontal="center" vertical="center"/>
    </xf>
    <xf numFmtId="0" fontId="72" fillId="0" borderId="23" xfId="0" applyNumberFormat="1" applyFont="1" applyFill="1" applyBorder="1" applyAlignment="1">
      <alignment vertical="center" wrapText="1"/>
    </xf>
    <xf numFmtId="0" fontId="72" fillId="0" borderId="23" xfId="0" applyNumberFormat="1" applyFont="1" applyFill="1" applyBorder="1" applyAlignment="1">
      <alignment horizontal="center" vertical="center" wrapText="1"/>
    </xf>
    <xf numFmtId="0" fontId="72" fillId="0" borderId="23" xfId="0" applyFont="1" applyFill="1" applyBorder="1" applyAlignment="1">
      <alignment vertical="center" wrapText="1"/>
    </xf>
    <xf numFmtId="0" fontId="72" fillId="0" borderId="23" xfId="0" applyNumberFormat="1" applyFont="1" applyFill="1" applyBorder="1" applyAlignment="1">
      <alignment vertical="center"/>
    </xf>
    <xf numFmtId="0" fontId="72" fillId="0" borderId="23" xfId="0" applyFont="1" applyFill="1" applyBorder="1" applyAlignment="1">
      <alignment horizontal="center" vertical="center" wrapText="1"/>
    </xf>
    <xf numFmtId="0" fontId="72" fillId="0" borderId="23" xfId="0" applyNumberFormat="1" applyFont="1" applyFill="1" applyBorder="1" applyAlignment="1">
      <alignment horizontal="center" vertical="center"/>
    </xf>
    <xf numFmtId="49" fontId="71" fillId="0" borderId="23" xfId="0" applyNumberFormat="1" applyFont="1" applyFill="1" applyBorder="1" applyAlignment="1">
      <alignment horizontal="center" vertical="center"/>
    </xf>
    <xf numFmtId="0" fontId="71" fillId="0" borderId="23" xfId="0" applyNumberFormat="1" applyFont="1" applyFill="1" applyBorder="1" applyAlignment="1">
      <alignment horizontal="center" vertical="center"/>
    </xf>
    <xf numFmtId="49" fontId="72" fillId="0" borderId="23" xfId="0" applyNumberFormat="1" applyFont="1" applyFill="1" applyBorder="1" applyAlignment="1">
      <alignment horizontal="center" vertical="center" wrapText="1"/>
    </xf>
    <xf numFmtId="0" fontId="73" fillId="0" borderId="23" xfId="0" applyNumberFormat="1" applyFont="1" applyFill="1" applyBorder="1" applyAlignment="1">
      <alignment vertical="center" wrapText="1"/>
    </xf>
    <xf numFmtId="0" fontId="72" fillId="0" borderId="23" xfId="0" applyNumberFormat="1" applyFont="1" applyFill="1" applyBorder="1" applyAlignment="1">
      <alignment horizontal="left" vertical="center" wrapText="1"/>
    </xf>
    <xf numFmtId="180" fontId="70" fillId="11" borderId="0" xfId="0" applyNumberFormat="1" applyFont="1" applyFill="1" applyBorder="1" applyAlignment="1">
      <alignment horizontal="center" vertical="center"/>
    </xf>
    <xf numFmtId="181" fontId="70" fillId="11" borderId="0" xfId="0" applyNumberFormat="1" applyFont="1" applyFill="1" applyBorder="1" applyAlignment="1">
      <alignment horizontal="center" vertical="center"/>
    </xf>
    <xf numFmtId="181" fontId="70" fillId="11" borderId="0" xfId="0" applyNumberFormat="1" applyFont="1" applyFill="1" applyBorder="1" applyAlignment="1">
      <alignment horizontal="center" vertical="center" wrapText="1"/>
    </xf>
    <xf numFmtId="181" fontId="69" fillId="11" borderId="0" xfId="0" applyNumberFormat="1" applyFont="1" applyFill="1" applyBorder="1" applyAlignment="1">
      <alignment horizontal="center" vertical="center" wrapText="1"/>
    </xf>
    <xf numFmtId="177" fontId="70" fillId="12" borderId="0" xfId="0" applyNumberFormat="1" applyFont="1" applyFill="1" applyBorder="1" applyAlignment="1">
      <alignment horizontal="center" vertical="center"/>
    </xf>
    <xf numFmtId="180" fontId="74" fillId="0" borderId="23" xfId="0" applyNumberFormat="1" applyFont="1" applyFill="1" applyBorder="1" applyAlignment="1">
      <alignment vertical="center" wrapText="1"/>
    </xf>
    <xf numFmtId="181" fontId="71" fillId="0" borderId="23" xfId="0" applyNumberFormat="1" applyFont="1" applyFill="1" applyBorder="1" applyAlignment="1">
      <alignment vertical="center" wrapText="1"/>
    </xf>
    <xf numFmtId="180" fontId="71" fillId="0" borderId="23" xfId="0" applyNumberFormat="1" applyFont="1" applyFill="1" applyBorder="1" applyAlignment="1">
      <alignment vertical="center" wrapText="1"/>
    </xf>
    <xf numFmtId="177" fontId="71" fillId="0" borderId="23" xfId="0" applyNumberFormat="1" applyFont="1" applyFill="1" applyBorder="1">
      <alignment vertical="center"/>
    </xf>
    <xf numFmtId="181" fontId="71" fillId="0" borderId="23" xfId="0" applyNumberFormat="1" applyFont="1" applyFill="1" applyBorder="1" applyAlignment="1">
      <alignment vertical="center"/>
    </xf>
    <xf numFmtId="182" fontId="72" fillId="0" borderId="23" xfId="0" applyNumberFormat="1" applyFont="1" applyFill="1" applyBorder="1" applyAlignment="1">
      <alignment vertical="center" wrapText="1"/>
    </xf>
    <xf numFmtId="177" fontId="71" fillId="0" borderId="23" xfId="0" applyNumberFormat="1" applyFont="1" applyFill="1" applyBorder="1" applyAlignment="1">
      <alignment horizontal="right" vertical="center"/>
    </xf>
    <xf numFmtId="180" fontId="71" fillId="0" borderId="23" xfId="0" applyNumberFormat="1" applyFont="1" applyFill="1" applyBorder="1" applyAlignment="1">
      <alignment horizontal="right" vertical="center" wrapText="1"/>
    </xf>
    <xf numFmtId="182" fontId="72" fillId="0" borderId="23" xfId="0" applyNumberFormat="1" applyFont="1" applyFill="1" applyBorder="1" applyAlignment="1">
      <alignment vertical="center"/>
    </xf>
    <xf numFmtId="177" fontId="71" fillId="0" borderId="23" xfId="1" applyNumberFormat="1" applyFont="1" applyFill="1" applyBorder="1" applyAlignment="1">
      <alignment horizontal="right" vertical="center"/>
    </xf>
    <xf numFmtId="180" fontId="71" fillId="0" borderId="23" xfId="0" applyNumberFormat="1" applyFont="1" applyFill="1" applyBorder="1" applyAlignment="1">
      <alignment vertical="center"/>
    </xf>
    <xf numFmtId="181" fontId="71" fillId="0" borderId="23" xfId="0" applyNumberFormat="1" applyFont="1" applyFill="1" applyBorder="1" applyAlignment="1">
      <alignment horizontal="center" vertical="center"/>
    </xf>
    <xf numFmtId="183" fontId="75" fillId="0" borderId="23" xfId="0" applyNumberFormat="1" applyFont="1" applyFill="1" applyBorder="1" applyAlignment="1">
      <alignment vertical="center" wrapText="1"/>
    </xf>
    <xf numFmtId="0" fontId="71" fillId="0" borderId="23" xfId="0" applyFont="1" applyFill="1" applyBorder="1" applyAlignment="1">
      <alignment horizontal="center" vertical="center" wrapText="1"/>
    </xf>
    <xf numFmtId="0" fontId="75" fillId="0" borderId="23" xfId="0" applyNumberFormat="1" applyFont="1" applyFill="1" applyBorder="1" applyAlignment="1">
      <alignment vertical="center" wrapText="1"/>
    </xf>
    <xf numFmtId="184" fontId="72" fillId="0" borderId="23" xfId="0" applyNumberFormat="1" applyFont="1" applyFill="1" applyBorder="1" applyAlignment="1">
      <alignment vertical="center"/>
    </xf>
    <xf numFmtId="180" fontId="74" fillId="0" borderId="23" xfId="0" applyNumberFormat="1" applyFont="1" applyFill="1" applyBorder="1" applyAlignment="1">
      <alignment vertical="center"/>
    </xf>
    <xf numFmtId="180" fontId="71" fillId="0" borderId="23" xfId="0" applyNumberFormat="1" applyFont="1" applyFill="1" applyBorder="1" applyAlignment="1">
      <alignment horizontal="center" vertical="center"/>
    </xf>
    <xf numFmtId="177" fontId="71" fillId="0" borderId="47" xfId="0" applyNumberFormat="1" applyFont="1" applyFill="1" applyBorder="1" applyAlignment="1">
      <alignment horizontal="center" vertical="center"/>
    </xf>
    <xf numFmtId="0" fontId="76" fillId="0" borderId="23" xfId="0" applyFont="1" applyFill="1" applyBorder="1">
      <alignment vertical="center"/>
    </xf>
    <xf numFmtId="180" fontId="71" fillId="0" borderId="23" xfId="0" applyNumberFormat="1" applyFont="1" applyFill="1" applyBorder="1" applyAlignment="1">
      <alignment horizontal="right" vertical="center"/>
    </xf>
    <xf numFmtId="180" fontId="70" fillId="12" borderId="0" xfId="0" applyNumberFormat="1" applyFont="1" applyFill="1" applyBorder="1" applyAlignment="1">
      <alignment horizontal="center" vertical="center" wrapText="1"/>
    </xf>
    <xf numFmtId="0" fontId="77" fillId="10" borderId="0" xfId="0" applyNumberFormat="1" applyFont="1" applyFill="1" applyBorder="1" applyAlignment="1">
      <alignment vertical="center"/>
    </xf>
    <xf numFmtId="0" fontId="78" fillId="0" borderId="23" xfId="0" applyNumberFormat="1" applyFont="1" applyFill="1" applyBorder="1" applyAlignment="1">
      <alignment vertical="center" wrapText="1"/>
    </xf>
    <xf numFmtId="0" fontId="78" fillId="10" borderId="0" xfId="0" applyNumberFormat="1" applyFont="1" applyFill="1" applyBorder="1" applyAlignment="1">
      <alignment vertical="center"/>
    </xf>
    <xf numFmtId="177" fontId="71" fillId="0" borderId="65" xfId="0" applyNumberFormat="1" applyFont="1" applyFill="1" applyBorder="1" applyAlignment="1">
      <alignment horizontal="right" vertical="center"/>
    </xf>
    <xf numFmtId="0" fontId="78" fillId="0" borderId="65" xfId="0" applyNumberFormat="1" applyFont="1" applyFill="1" applyBorder="1" applyAlignment="1">
      <alignment horizontal="center" vertical="center" wrapText="1"/>
    </xf>
    <xf numFmtId="177" fontId="71" fillId="0" borderId="62" xfId="0" applyNumberFormat="1" applyFont="1" applyFill="1" applyBorder="1" applyAlignment="1">
      <alignment horizontal="right" vertical="center"/>
    </xf>
    <xf numFmtId="0" fontId="78" fillId="0" borderId="62" xfId="0" applyNumberFormat="1" applyFont="1" applyFill="1" applyBorder="1" applyAlignment="1">
      <alignment horizontal="center" vertical="center" wrapText="1"/>
    </xf>
    <xf numFmtId="0" fontId="79" fillId="0" borderId="23" xfId="0" applyNumberFormat="1" applyFont="1" applyFill="1" applyBorder="1" applyAlignment="1">
      <alignment vertical="center" wrapText="1"/>
    </xf>
    <xf numFmtId="177" fontId="80" fillId="0" borderId="23" xfId="0" applyNumberFormat="1" applyFont="1" applyFill="1" applyBorder="1" applyAlignment="1">
      <alignment horizontal="right" vertical="center"/>
    </xf>
    <xf numFmtId="177" fontId="71" fillId="0" borderId="48" xfId="0" applyNumberFormat="1" applyFont="1" applyFill="1" applyBorder="1" applyAlignment="1">
      <alignment horizontal="center" vertical="center"/>
    </xf>
    <xf numFmtId="177" fontId="71" fillId="0" borderId="49" xfId="0" applyNumberFormat="1" applyFont="1" applyFill="1" applyBorder="1" applyAlignment="1">
      <alignment horizontal="center" vertical="center"/>
    </xf>
    <xf numFmtId="0" fontId="78" fillId="0" borderId="0" xfId="0" applyNumberFormat="1" applyFont="1" applyFill="1" applyBorder="1" applyAlignment="1">
      <alignment vertical="center" wrapText="1"/>
    </xf>
    <xf numFmtId="0" fontId="71" fillId="0" borderId="48" xfId="0" applyFont="1" applyFill="1" applyBorder="1" applyAlignment="1">
      <alignment horizontal="center" vertical="center"/>
    </xf>
    <xf numFmtId="0" fontId="72" fillId="0" borderId="0" xfId="0" applyNumberFormat="1" applyFont="1" applyFill="1" applyBorder="1" applyAlignment="1">
      <alignment horizontal="center" vertical="center"/>
    </xf>
    <xf numFmtId="0" fontId="71" fillId="0" borderId="47" xfId="0" applyFont="1" applyFill="1" applyBorder="1" applyAlignment="1">
      <alignment horizontal="center" vertical="center"/>
    </xf>
    <xf numFmtId="0" fontId="28" fillId="0" borderId="0" xfId="0" applyFont="1" applyFill="1" applyAlignment="1">
      <alignment horizontal="center" vertical="center"/>
    </xf>
    <xf numFmtId="0" fontId="72" fillId="0" borderId="0" xfId="0" applyNumberFormat="1" applyFont="1" applyFill="1" applyBorder="1" applyAlignment="1">
      <alignment vertical="center" wrapText="1"/>
    </xf>
    <xf numFmtId="0" fontId="72" fillId="0" borderId="0" xfId="0" applyNumberFormat="1" applyFont="1" applyFill="1" applyBorder="1" applyAlignment="1">
      <alignment horizontal="center" vertical="center" wrapText="1"/>
    </xf>
    <xf numFmtId="0" fontId="81" fillId="0" borderId="0" xfId="0" applyNumberFormat="1" applyFont="1" applyBorder="1">
      <alignment vertical="center"/>
    </xf>
    <xf numFmtId="0" fontId="82" fillId="0" borderId="0" xfId="0" applyFont="1">
      <alignment vertical="center"/>
    </xf>
    <xf numFmtId="0" fontId="77" fillId="10" borderId="0" xfId="0" applyNumberFormat="1" applyFont="1" applyFill="1" applyBorder="1" applyAlignment="1">
      <alignment horizontal="center" vertical="center"/>
    </xf>
    <xf numFmtId="0" fontId="77" fillId="10" borderId="0" xfId="0" applyNumberFormat="1" applyFont="1" applyFill="1" applyBorder="1" applyAlignment="1">
      <alignment horizontal="left" vertical="center"/>
    </xf>
    <xf numFmtId="0" fontId="77" fillId="9" borderId="0" xfId="0" applyNumberFormat="1" applyFont="1" applyFill="1" applyBorder="1" applyAlignment="1">
      <alignment horizontal="left" vertical="center"/>
    </xf>
    <xf numFmtId="0" fontId="79" fillId="6" borderId="0" xfId="0" applyNumberFormat="1" applyFont="1" applyFill="1" applyBorder="1" applyAlignment="1">
      <alignment horizontal="left" vertical="center"/>
    </xf>
    <xf numFmtId="26" fontId="71" fillId="0" borderId="23" xfId="0" applyNumberFormat="1" applyFont="1" applyFill="1" applyBorder="1" applyAlignment="1">
      <alignment vertical="center"/>
    </xf>
    <xf numFmtId="180" fontId="71" fillId="0" borderId="49" xfId="0" applyNumberFormat="1" applyFont="1" applyFill="1" applyBorder="1" applyAlignment="1">
      <alignment vertical="center"/>
    </xf>
    <xf numFmtId="0" fontId="71" fillId="0" borderId="49" xfId="0" applyFont="1" applyFill="1" applyBorder="1" applyAlignment="1">
      <alignment horizontal="center" vertical="center"/>
    </xf>
    <xf numFmtId="0" fontId="0" fillId="10" borderId="23" xfId="0" applyFill="1" applyBorder="1">
      <alignment vertical="center"/>
    </xf>
    <xf numFmtId="177" fontId="83" fillId="0" borderId="23" xfId="0" applyNumberFormat="1" applyFont="1" applyFill="1" applyBorder="1">
      <alignment vertical="center"/>
    </xf>
    <xf numFmtId="180" fontId="71" fillId="0" borderId="0" xfId="0" applyNumberFormat="1" applyFont="1" applyFill="1" applyBorder="1" applyAlignment="1">
      <alignment vertical="center"/>
    </xf>
    <xf numFmtId="181" fontId="71" fillId="0" borderId="0" xfId="0" applyNumberFormat="1" applyFont="1" applyFill="1" applyBorder="1" applyAlignment="1">
      <alignment vertical="center"/>
    </xf>
    <xf numFmtId="0" fontId="28" fillId="0" borderId="0" xfId="0" applyFont="1" applyFill="1" applyAlignment="1">
      <alignment vertical="center"/>
    </xf>
    <xf numFmtId="180" fontId="84" fillId="10" borderId="0" xfId="0" applyNumberFormat="1" applyFont="1" applyFill="1" applyBorder="1" applyAlignment="1">
      <alignment vertical="center"/>
    </xf>
    <xf numFmtId="181" fontId="84" fillId="10" borderId="0" xfId="0" applyNumberFormat="1" applyFont="1" applyFill="1" applyBorder="1" applyAlignment="1">
      <alignment vertical="center"/>
    </xf>
    <xf numFmtId="177" fontId="80" fillId="0" borderId="65" xfId="0" applyNumberFormat="1" applyFont="1" applyFill="1" applyBorder="1" applyAlignment="1">
      <alignment horizontal="right" vertical="center"/>
    </xf>
    <xf numFmtId="177" fontId="80" fillId="0" borderId="23" xfId="1" applyNumberFormat="1" applyFont="1" applyFill="1" applyBorder="1" applyAlignment="1">
      <alignment horizontal="right" vertical="center"/>
    </xf>
    <xf numFmtId="0" fontId="85" fillId="0" borderId="23" xfId="0" applyNumberFormat="1" applyFont="1" applyFill="1" applyBorder="1" applyAlignment="1">
      <alignment vertical="center" wrapText="1"/>
    </xf>
    <xf numFmtId="177" fontId="77" fillId="10" borderId="0" xfId="0" applyNumberFormat="1" applyFont="1" applyFill="1" applyBorder="1" applyAlignment="1">
      <alignment vertical="center"/>
    </xf>
    <xf numFmtId="0" fontId="77" fillId="10" borderId="0" xfId="0" applyNumberFormat="1" applyFont="1" applyFill="1" applyBorder="1" applyAlignment="1">
      <alignment vertical="center" wrapText="1"/>
    </xf>
    <xf numFmtId="49" fontId="23" fillId="0" borderId="8" xfId="0" applyNumberFormat="1" applyFont="1" applyFill="1" applyBorder="1" applyAlignment="1" applyProtection="1" quotePrefix="1">
      <alignment horizontal="left" vertical="center" wrapText="1"/>
      <protection locked="0"/>
    </xf>
    <xf numFmtId="1" fontId="23" fillId="0" borderId="8" xfId="0" applyNumberFormat="1" applyFont="1" applyFill="1" applyBorder="1" applyAlignment="1" applyProtection="1" quotePrefix="1">
      <alignment horizontal="left" vertical="center" wrapText="1"/>
      <protection locked="0"/>
    </xf>
    <xf numFmtId="49" fontId="38" fillId="0" borderId="8" xfId="0" applyNumberFormat="1" applyFont="1" applyFill="1" applyBorder="1" applyAlignment="1" applyProtection="1" quotePrefix="1">
      <alignment horizontal="left" vertical="center" wrapText="1"/>
      <protection locked="0"/>
    </xf>
    <xf numFmtId="49" fontId="25" fillId="0" borderId="8" xfId="0" applyNumberFormat="1" applyFont="1" applyFill="1" applyBorder="1" applyAlignment="1" applyProtection="1" quotePrefix="1">
      <alignment horizontal="left" vertical="center" wrapText="1"/>
      <protection locked="0"/>
    </xf>
    <xf numFmtId="1" fontId="25" fillId="0" borderId="8" xfId="0" applyNumberFormat="1" applyFont="1" applyFill="1" applyBorder="1" applyAlignment="1" applyProtection="1" quotePrefix="1">
      <alignment horizontal="left" vertical="center" wrapText="1"/>
      <protection locked="0"/>
    </xf>
    <xf numFmtId="1" fontId="25" fillId="0" borderId="11" xfId="0" applyNumberFormat="1" applyFont="1" applyFill="1" applyBorder="1" applyAlignment="1" applyProtection="1" quotePrefix="1">
      <alignment horizontal="left" vertical="center" wrapText="1"/>
      <protection locked="0"/>
    </xf>
    <xf numFmtId="0" fontId="15" fillId="5" borderId="9" xfId="49" applyFont="1" applyFill="1" applyBorder="1" applyAlignment="1" quotePrefix="1">
      <alignment vertical="center"/>
    </xf>
    <xf numFmtId="49" fontId="19" fillId="0" borderId="8" xfId="0" applyNumberFormat="1" applyFont="1" applyFill="1" applyBorder="1" applyAlignment="1" applyProtection="1" quotePrefix="1">
      <alignment horizontal="left" vertical="center" wrapText="1"/>
      <protection locked="0"/>
    </xf>
    <xf numFmtId="1" fontId="19" fillId="0" borderId="8" xfId="0" applyNumberFormat="1" applyFont="1" applyFill="1" applyBorder="1" applyAlignment="1" applyProtection="1" quotePrefix="1">
      <alignment horizontal="left" vertical="center" wrapText="1"/>
      <protection locked="0"/>
    </xf>
    <xf numFmtId="0" fontId="15" fillId="5" borderId="10" xfId="49" applyFont="1" applyFill="1" applyBorder="1" applyAlignment="1" quotePrefix="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检查单元格 2" xfId="53"/>
    <cellStyle name="常规 5" xfId="54"/>
    <cellStyle name="常规 5 2" xfId="55"/>
    <cellStyle name="千位分隔 3" xfId="56"/>
  </cellStyles>
  <dxfs count="1">
    <dxf>
      <font>
        <color rgb="FF9C0006"/>
      </font>
      <fill>
        <patternFill patternType="solid">
          <bgColor rgb="FFFFC7CE"/>
        </patternFill>
      </fill>
    </dxf>
  </dxfs>
  <tableStyles count="0" defaultTableStyle="TableStyleMedium9" defaultPivotStyle="PivotStyleLight16"/>
  <colors>
    <mruColors>
      <color rgb="00FFFF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4" Type="http://schemas.openxmlformats.org/officeDocument/2006/relationships/styles" Target="styles.xml"/><Relationship Id="rId83" Type="http://schemas.openxmlformats.org/officeDocument/2006/relationships/sharedStrings" Target="sharedStrings.xml"/><Relationship Id="rId82" Type="http://schemas.openxmlformats.org/officeDocument/2006/relationships/theme" Target="theme/theme1.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X211"/>
  <sheetViews>
    <sheetView tabSelected="1" view="pageBreakPreview" zoomScale="85" zoomScaleNormal="70" workbookViewId="0">
      <pane ySplit="1" topLeftCell="A59" activePane="bottomLeft" state="frozen"/>
      <selection/>
      <selection pane="bottomLeft" activeCell="D1" sqref="D$1:D$1048576"/>
    </sheetView>
  </sheetViews>
  <sheetFormatPr defaultColWidth="8.7" defaultRowHeight="14.25"/>
  <cols>
    <col min="1" max="1" width="9.10833333333333" style="797" customWidth="1"/>
    <col min="2" max="2" width="11" style="797" customWidth="1"/>
    <col min="3" max="3" width="18.9666666666667" style="798" customWidth="1"/>
    <col min="4" max="4" width="9" style="797" hidden="1" customWidth="1"/>
    <col min="5" max="5" width="42.5" style="798" customWidth="1"/>
    <col min="6" max="6" width="27.5" style="798" customWidth="1"/>
    <col min="7" max="7" width="12.6" style="797" customWidth="1"/>
    <col min="8" max="8" width="45.85" style="798" customWidth="1"/>
    <col min="9" max="9" width="23.6" style="799" customWidth="1"/>
    <col min="10" max="10" width="21.2" style="800" hidden="1" customWidth="1"/>
    <col min="11" max="11" width="25.1" style="800" hidden="1" customWidth="1"/>
    <col min="12" max="12" width="17.6" style="800" hidden="1" customWidth="1"/>
    <col min="13" max="13" width="21.5" style="800" hidden="1" customWidth="1"/>
    <col min="14" max="14" width="44.7" style="798" hidden="1" customWidth="1"/>
    <col min="15" max="15" width="13.7" style="801" hidden="1" customWidth="1"/>
    <col min="16" max="16" width="18.75" style="802" customWidth="1"/>
    <col min="17" max="17" width="24.2583333333333" style="802" customWidth="1"/>
    <col min="18" max="18" width="19.9916666666667" style="802" customWidth="1"/>
    <col min="19" max="19" width="23.175" style="803" customWidth="1"/>
    <col min="20" max="20" width="18.0333333333333" style="803" hidden="1" customWidth="1"/>
    <col min="21" max="21" width="81.7083333333333" style="804" hidden="1" customWidth="1"/>
    <col min="22" max="24" width="12.9" style="798" customWidth="1"/>
    <col min="25" max="16384" width="8.7" style="798"/>
  </cols>
  <sheetData>
    <row r="1" ht="53" customHeight="1" spans="1:24">
      <c r="A1" s="805" t="s">
        <v>0</v>
      </c>
      <c r="B1" s="805" t="s">
        <v>1</v>
      </c>
      <c r="C1" s="806" t="s">
        <v>2</v>
      </c>
      <c r="D1" s="807" t="s">
        <v>3</v>
      </c>
      <c r="E1" s="808" t="s">
        <v>4</v>
      </c>
      <c r="F1" s="808" t="s">
        <v>5</v>
      </c>
      <c r="G1" s="808" t="s">
        <v>6</v>
      </c>
      <c r="H1" s="808" t="s">
        <v>7</v>
      </c>
      <c r="I1" s="821" t="s">
        <v>8</v>
      </c>
      <c r="J1" s="822" t="s">
        <v>9</v>
      </c>
      <c r="K1" s="822" t="s">
        <v>10</v>
      </c>
      <c r="L1" s="823" t="s">
        <v>11</v>
      </c>
      <c r="M1" s="824" t="s">
        <v>12</v>
      </c>
      <c r="N1" s="807" t="s">
        <v>13</v>
      </c>
      <c r="P1" s="825" t="s">
        <v>14</v>
      </c>
      <c r="Q1" s="825" t="s">
        <v>15</v>
      </c>
      <c r="R1" s="825" t="s">
        <v>16</v>
      </c>
      <c r="S1" s="825" t="s">
        <v>17</v>
      </c>
      <c r="T1" s="825" t="s">
        <v>18</v>
      </c>
      <c r="U1" s="847" t="s">
        <v>13</v>
      </c>
      <c r="V1" s="848"/>
      <c r="W1" s="848"/>
      <c r="X1" s="848"/>
    </row>
    <row r="2" s="796" customFormat="1" ht="30" customHeight="1" spans="1:24">
      <c r="A2" s="809">
        <v>1</v>
      </c>
      <c r="B2" s="809" t="s">
        <v>19</v>
      </c>
      <c r="C2" s="810" t="s">
        <v>20</v>
      </c>
      <c r="D2" s="811" t="s">
        <v>21</v>
      </c>
      <c r="E2" s="810" t="s">
        <v>22</v>
      </c>
      <c r="F2" s="812" t="s">
        <v>23</v>
      </c>
      <c r="G2" s="811">
        <v>2007.11</v>
      </c>
      <c r="H2" s="813" t="s">
        <v>24</v>
      </c>
      <c r="I2" s="826">
        <v>1329433.56</v>
      </c>
      <c r="J2" s="827"/>
      <c r="K2" s="828">
        <v>1329433.56</v>
      </c>
      <c r="L2" s="828">
        <v>1283775.17</v>
      </c>
      <c r="M2" s="828">
        <f>SUM(K2-L2)</f>
        <v>45658.3900000001</v>
      </c>
      <c r="N2" s="810" t="s">
        <v>25</v>
      </c>
      <c r="O2" s="809"/>
      <c r="P2" s="829">
        <f>'1.同朋周卉仙'!K6</f>
        <v>1329433.56</v>
      </c>
      <c r="Q2" s="829">
        <f>'1.同朋周卉仙'!K7</f>
        <v>-18353.51</v>
      </c>
      <c r="R2" s="829">
        <f>'1.同朋周卉仙'!K8</f>
        <v>1311080.05</v>
      </c>
      <c r="S2" s="832">
        <f>P2-R2</f>
        <v>18353.51</v>
      </c>
      <c r="T2" s="832">
        <f>'1.同朋周卉仙'!K9-S2</f>
        <v>1.89174897968769e-10</v>
      </c>
      <c r="U2" s="849"/>
      <c r="V2" s="850"/>
      <c r="W2" s="850"/>
      <c r="X2" s="850"/>
    </row>
    <row r="3" s="796" customFormat="1" ht="30" customHeight="1" spans="1:24">
      <c r="A3" s="809" t="s">
        <v>26</v>
      </c>
      <c r="B3" s="809" t="s">
        <v>27</v>
      </c>
      <c r="C3" s="810" t="s">
        <v>28</v>
      </c>
      <c r="D3" s="811" t="s">
        <v>21</v>
      </c>
      <c r="E3" s="812" t="s">
        <v>29</v>
      </c>
      <c r="F3" s="812" t="s">
        <v>30</v>
      </c>
      <c r="G3" s="814">
        <v>2010.11</v>
      </c>
      <c r="H3" s="812" t="s">
        <v>31</v>
      </c>
      <c r="I3" s="830">
        <v>1000000</v>
      </c>
      <c r="J3" s="830">
        <v>2000000</v>
      </c>
      <c r="K3" s="830">
        <v>2000000</v>
      </c>
      <c r="L3" s="828">
        <v>96765.24</v>
      </c>
      <c r="M3" s="828">
        <v>1611400.12</v>
      </c>
      <c r="N3" s="831" t="s">
        <v>32</v>
      </c>
      <c r="O3" s="809" t="s">
        <v>33</v>
      </c>
      <c r="P3" s="832">
        <f>'2-1.曾宪梓百年院庆（人才培养）'!K7</f>
        <v>854082.68</v>
      </c>
      <c r="Q3" s="832">
        <f>'2-1.曾宪梓百年院庆（人才培养）'!K8</f>
        <v>0</v>
      </c>
      <c r="R3" s="832">
        <f>'2-1.曾宪梓百年院庆（人才培养）'!K9</f>
        <v>96765.24</v>
      </c>
      <c r="S3" s="832">
        <f>P3-R3</f>
        <v>757317.44</v>
      </c>
      <c r="T3" s="832">
        <f>'2-1.曾宪梓百年院庆（人才培养）'!K10-S3</f>
        <v>0</v>
      </c>
      <c r="U3" s="849"/>
      <c r="V3" s="850"/>
      <c r="W3" s="850"/>
      <c r="X3" s="850"/>
    </row>
    <row r="4" s="796" customFormat="1" ht="30" customHeight="1" spans="1:24">
      <c r="A4" s="809" t="s">
        <v>34</v>
      </c>
      <c r="B4" s="809" t="s">
        <v>35</v>
      </c>
      <c r="C4" s="810" t="s">
        <v>28</v>
      </c>
      <c r="D4" s="811" t="s">
        <v>21</v>
      </c>
      <c r="E4" s="812" t="s">
        <v>29</v>
      </c>
      <c r="F4" s="812" t="s">
        <v>30</v>
      </c>
      <c r="G4" s="814">
        <v>2010.11</v>
      </c>
      <c r="H4" s="812" t="s">
        <v>36</v>
      </c>
      <c r="I4" s="830">
        <v>1000000</v>
      </c>
      <c r="J4" s="830">
        <v>2000000</v>
      </c>
      <c r="K4" s="830">
        <v>2000000</v>
      </c>
      <c r="L4" s="828">
        <v>96765.24</v>
      </c>
      <c r="M4" s="828">
        <v>1611400.12</v>
      </c>
      <c r="N4" s="831" t="s">
        <v>32</v>
      </c>
      <c r="O4" s="809"/>
      <c r="P4" s="832">
        <f>'2-2.曾宪梓百年院庆 (肾科)'!K7</f>
        <v>854082.68</v>
      </c>
      <c r="Q4" s="832">
        <f>'2-2.曾宪梓百年院庆 (肾科)'!K8</f>
        <v>0</v>
      </c>
      <c r="R4" s="832">
        <f>'2-2.曾宪梓百年院庆 (肾科)'!K9</f>
        <v>0</v>
      </c>
      <c r="S4" s="832">
        <f>P4-R4</f>
        <v>854082.68</v>
      </c>
      <c r="T4" s="832">
        <f>'2-2.曾宪梓百年院庆 (肾科)'!K10-S4</f>
        <v>0</v>
      </c>
      <c r="U4" s="849"/>
      <c r="V4" s="850"/>
      <c r="W4" s="850"/>
      <c r="X4" s="850"/>
    </row>
    <row r="5" s="796" customFormat="1" ht="50" customHeight="1" spans="1:24">
      <c r="A5" s="809">
        <v>3</v>
      </c>
      <c r="B5" s="809" t="s">
        <v>37</v>
      </c>
      <c r="C5" s="810" t="s">
        <v>38</v>
      </c>
      <c r="D5" s="811" t="s">
        <v>21</v>
      </c>
      <c r="E5" s="812" t="s">
        <v>39</v>
      </c>
      <c r="F5" s="812" t="s">
        <v>40</v>
      </c>
      <c r="G5" s="814">
        <v>2010.11</v>
      </c>
      <c r="H5" s="812" t="s">
        <v>41</v>
      </c>
      <c r="I5" s="828">
        <v>10000000</v>
      </c>
      <c r="J5" s="827"/>
      <c r="K5" s="828">
        <v>10000000</v>
      </c>
      <c r="L5" s="828">
        <v>5789625.06</v>
      </c>
      <c r="M5" s="833">
        <v>4310374.94</v>
      </c>
      <c r="N5" s="812"/>
      <c r="O5" s="809"/>
      <c r="P5" s="832">
        <f>'3、4.碧桂园扶贫'!K7</f>
        <v>10100000</v>
      </c>
      <c r="Q5" s="832">
        <f>'3、4.碧桂园扶贫'!K8</f>
        <v>0</v>
      </c>
      <c r="R5" s="832">
        <f>'3、4.碧桂园扶贫'!K9</f>
        <v>5785242.01</v>
      </c>
      <c r="S5" s="832">
        <f>P5-R5</f>
        <v>4314757.99</v>
      </c>
      <c r="T5" s="851">
        <f>'3、4.碧桂园扶贫'!K10-S5</f>
        <v>0</v>
      </c>
      <c r="U5" s="852"/>
      <c r="V5" s="850"/>
      <c r="W5" s="850"/>
      <c r="X5" s="850"/>
    </row>
    <row r="6" s="796" customFormat="1" ht="30" customHeight="1" spans="1:24">
      <c r="A6" s="809">
        <v>4</v>
      </c>
      <c r="B6" s="809" t="s">
        <v>37</v>
      </c>
      <c r="C6" s="810" t="s">
        <v>38</v>
      </c>
      <c r="D6" s="811" t="s">
        <v>21</v>
      </c>
      <c r="E6" s="810" t="s">
        <v>42</v>
      </c>
      <c r="F6" s="810" t="s">
        <v>43</v>
      </c>
      <c r="G6" s="811">
        <v>2015.04</v>
      </c>
      <c r="H6" s="810" t="s">
        <v>44</v>
      </c>
      <c r="I6" s="828">
        <v>100000</v>
      </c>
      <c r="J6" s="827"/>
      <c r="K6" s="828">
        <v>100000</v>
      </c>
      <c r="L6" s="828"/>
      <c r="M6" s="833"/>
      <c r="N6" s="810" t="s">
        <v>45</v>
      </c>
      <c r="O6" s="809"/>
      <c r="P6" s="832"/>
      <c r="Q6" s="832"/>
      <c r="R6" s="832"/>
      <c r="S6" s="832"/>
      <c r="T6" s="853"/>
      <c r="U6" s="854"/>
      <c r="V6" s="850"/>
      <c r="W6" s="850"/>
      <c r="X6" s="850"/>
    </row>
    <row r="7" s="796" customFormat="1" ht="30" customHeight="1" spans="1:24">
      <c r="A7" s="809">
        <v>5</v>
      </c>
      <c r="B7" s="809" t="s">
        <v>46</v>
      </c>
      <c r="C7" s="810" t="s">
        <v>47</v>
      </c>
      <c r="D7" s="811" t="s">
        <v>21</v>
      </c>
      <c r="E7" s="812" t="s">
        <v>48</v>
      </c>
      <c r="F7" s="812" t="s">
        <v>49</v>
      </c>
      <c r="G7" s="814">
        <v>2011.03</v>
      </c>
      <c r="H7" s="812" t="s">
        <v>50</v>
      </c>
      <c r="I7" s="828">
        <v>1500000</v>
      </c>
      <c r="J7" s="827"/>
      <c r="K7" s="828">
        <v>1500000</v>
      </c>
      <c r="L7" s="828">
        <v>90000</v>
      </c>
      <c r="M7" s="828">
        <f>SUM(K7-L7)</f>
        <v>1410000</v>
      </c>
      <c r="N7" s="812"/>
      <c r="O7" s="809" t="s">
        <v>51</v>
      </c>
      <c r="P7" s="832">
        <f>'5.天河城科研'!K7</f>
        <v>1500000</v>
      </c>
      <c r="Q7" s="832">
        <f>'5.天河城科研'!K8</f>
        <v>0</v>
      </c>
      <c r="R7" s="832">
        <f>'5.天河城科研'!K9</f>
        <v>90000</v>
      </c>
      <c r="S7" s="832">
        <f t="shared" ref="S7:S51" si="0">P7-R7</f>
        <v>1410000</v>
      </c>
      <c r="T7" s="832">
        <f>'5.天河城科研'!K10-S7</f>
        <v>0</v>
      </c>
      <c r="U7" s="849"/>
      <c r="V7" s="850"/>
      <c r="W7" s="850"/>
      <c r="X7" s="850"/>
    </row>
    <row r="8" s="796" customFormat="1" ht="30" customHeight="1" spans="1:24">
      <c r="A8" s="809">
        <v>6</v>
      </c>
      <c r="B8" s="809" t="s">
        <v>52</v>
      </c>
      <c r="C8" s="810" t="s">
        <v>47</v>
      </c>
      <c r="D8" s="811" t="s">
        <v>21</v>
      </c>
      <c r="E8" s="812" t="s">
        <v>53</v>
      </c>
      <c r="F8" s="812" t="s">
        <v>54</v>
      </c>
      <c r="G8" s="814">
        <v>2012.12</v>
      </c>
      <c r="H8" s="812" t="s">
        <v>55</v>
      </c>
      <c r="I8" s="828">
        <v>250000</v>
      </c>
      <c r="J8" s="827"/>
      <c r="K8" s="828">
        <v>250000</v>
      </c>
      <c r="L8" s="828">
        <v>214483.01</v>
      </c>
      <c r="M8" s="828">
        <v>35516.99</v>
      </c>
      <c r="N8" s="812"/>
      <c r="O8" s="809"/>
      <c r="P8" s="832">
        <f>'6.先声'!K7</f>
        <v>250000</v>
      </c>
      <c r="Q8" s="832">
        <f>'6.先声'!K8</f>
        <v>0</v>
      </c>
      <c r="R8" s="832">
        <f>'6.先声'!K9</f>
        <v>214483.01</v>
      </c>
      <c r="S8" s="832">
        <f t="shared" si="0"/>
        <v>35516.99</v>
      </c>
      <c r="T8" s="832">
        <f>'6.先声'!K10-S8</f>
        <v>0</v>
      </c>
      <c r="U8" s="849"/>
      <c r="V8" s="850"/>
      <c r="W8" s="850"/>
      <c r="X8" s="850"/>
    </row>
    <row r="9" s="796" customFormat="1" ht="30" customHeight="1" spans="1:24">
      <c r="A9" s="809">
        <v>7</v>
      </c>
      <c r="B9" s="809" t="s">
        <v>56</v>
      </c>
      <c r="C9" s="810" t="s">
        <v>47</v>
      </c>
      <c r="D9" s="811" t="s">
        <v>21</v>
      </c>
      <c r="E9" s="812" t="s">
        <v>57</v>
      </c>
      <c r="F9" s="812" t="s">
        <v>58</v>
      </c>
      <c r="G9" s="814">
        <v>2012.12</v>
      </c>
      <c r="H9" s="812" t="s">
        <v>59</v>
      </c>
      <c r="I9" s="828">
        <v>600000</v>
      </c>
      <c r="J9" s="827"/>
      <c r="K9" s="828">
        <v>600000</v>
      </c>
      <c r="L9" s="828">
        <v>203852.36</v>
      </c>
      <c r="M9" s="828">
        <f>-SUM(K9-L9)</f>
        <v>-396147.64</v>
      </c>
      <c r="N9" s="812" t="s">
        <v>60</v>
      </c>
      <c r="O9" s="809"/>
      <c r="P9" s="832">
        <f>'7.碧迪'!K7</f>
        <v>600000</v>
      </c>
      <c r="Q9" s="832">
        <f>'7.碧迪'!K8</f>
        <v>18711.77</v>
      </c>
      <c r="R9" s="832">
        <f>'7.碧迪'!K9</f>
        <v>259457.19</v>
      </c>
      <c r="S9" s="832">
        <f t="shared" si="0"/>
        <v>340542.81</v>
      </c>
      <c r="T9" s="832">
        <f>'7.碧迪'!K10-S9</f>
        <v>0</v>
      </c>
      <c r="U9" s="849"/>
      <c r="V9" s="850"/>
      <c r="W9" s="850"/>
      <c r="X9" s="850"/>
    </row>
    <row r="10" s="796" customFormat="1" ht="30" customHeight="1" spans="1:24">
      <c r="A10" s="809">
        <v>8</v>
      </c>
      <c r="B10" s="809" t="s">
        <v>61</v>
      </c>
      <c r="C10" s="810" t="s">
        <v>62</v>
      </c>
      <c r="D10" s="811" t="s">
        <v>21</v>
      </c>
      <c r="E10" s="812" t="s">
        <v>63</v>
      </c>
      <c r="F10" s="812" t="s">
        <v>64</v>
      </c>
      <c r="G10" s="814">
        <v>2013.06</v>
      </c>
      <c r="H10" s="812" t="s">
        <v>65</v>
      </c>
      <c r="I10" s="828">
        <v>200000</v>
      </c>
      <c r="J10" s="827"/>
      <c r="K10" s="828">
        <v>200000</v>
      </c>
      <c r="L10" s="828">
        <v>160000</v>
      </c>
      <c r="M10" s="828">
        <f>SUM(K10-L10)</f>
        <v>40000</v>
      </c>
      <c r="N10" s="812"/>
      <c r="O10" s="809"/>
      <c r="P10" s="832">
        <f>'8.吴华林'!K7</f>
        <v>200000</v>
      </c>
      <c r="Q10" s="832">
        <f>'8.吴华林'!K8</f>
        <v>0</v>
      </c>
      <c r="R10" s="832">
        <f>'8.吴华林'!K9</f>
        <v>180000</v>
      </c>
      <c r="S10" s="832">
        <f t="shared" si="0"/>
        <v>20000</v>
      </c>
      <c r="T10" s="832">
        <f>'8.吴华林'!K10-S10</f>
        <v>0</v>
      </c>
      <c r="U10" s="849"/>
      <c r="V10" s="850"/>
      <c r="W10" s="850"/>
      <c r="X10" s="850"/>
    </row>
    <row r="11" s="796" customFormat="1" ht="35" customHeight="1" spans="1:24">
      <c r="A11" s="809">
        <v>9</v>
      </c>
      <c r="B11" s="809" t="s">
        <v>66</v>
      </c>
      <c r="C11" s="810" t="s">
        <v>67</v>
      </c>
      <c r="D11" s="811" t="s">
        <v>21</v>
      </c>
      <c r="E11" s="812" t="s">
        <v>68</v>
      </c>
      <c r="F11" s="812" t="s">
        <v>30</v>
      </c>
      <c r="G11" s="814">
        <v>2014.02</v>
      </c>
      <c r="H11" s="812" t="s">
        <v>69</v>
      </c>
      <c r="I11" s="830">
        <v>2000000</v>
      </c>
      <c r="J11" s="830">
        <v>2000000</v>
      </c>
      <c r="K11" s="830"/>
      <c r="L11" s="830"/>
      <c r="M11" s="830"/>
      <c r="N11" s="834" t="s">
        <v>70</v>
      </c>
      <c r="O11" s="809"/>
      <c r="P11" s="832">
        <f>'9.曾宪梓科研'!K7</f>
        <v>1578968.43</v>
      </c>
      <c r="Q11" s="832">
        <f>'9.曾宪梓科研'!K8</f>
        <v>0</v>
      </c>
      <c r="R11" s="832">
        <f>'9.曾宪梓科研'!K9</f>
        <v>1435483</v>
      </c>
      <c r="S11" s="832">
        <f t="shared" si="0"/>
        <v>143485.43</v>
      </c>
      <c r="T11" s="832">
        <f>'9.曾宪梓科研'!K10-S11</f>
        <v>0</v>
      </c>
      <c r="U11" s="849"/>
      <c r="V11" s="850"/>
      <c r="W11" s="850"/>
      <c r="X11" s="850"/>
    </row>
    <row r="12" s="796" customFormat="1" ht="30" customHeight="1" spans="1:24">
      <c r="A12" s="809">
        <v>10</v>
      </c>
      <c r="B12" s="809" t="s">
        <v>71</v>
      </c>
      <c r="C12" s="810" t="s">
        <v>47</v>
      </c>
      <c r="D12" s="811" t="s">
        <v>21</v>
      </c>
      <c r="E12" s="812" t="s">
        <v>72</v>
      </c>
      <c r="F12" s="812" t="s">
        <v>73</v>
      </c>
      <c r="G12" s="814">
        <v>2014.08</v>
      </c>
      <c r="H12" s="812" t="s">
        <v>74</v>
      </c>
      <c r="I12" s="828">
        <v>100000</v>
      </c>
      <c r="J12" s="827"/>
      <c r="K12" s="828">
        <v>100000</v>
      </c>
      <c r="L12" s="828"/>
      <c r="M12" s="828"/>
      <c r="N12" s="812"/>
      <c r="O12" s="809"/>
      <c r="P12" s="832">
        <f>'10.特需'!K7</f>
        <v>100000</v>
      </c>
      <c r="Q12" s="832">
        <f>'10.特需'!K8</f>
        <v>200</v>
      </c>
      <c r="R12" s="832">
        <f>'10.特需'!K9</f>
        <v>70890.79</v>
      </c>
      <c r="S12" s="832">
        <f t="shared" si="0"/>
        <v>29109.21</v>
      </c>
      <c r="T12" s="832">
        <f>'10.特需'!K10-S12</f>
        <v>0</v>
      </c>
      <c r="U12" s="849"/>
      <c r="V12" s="850"/>
      <c r="W12" s="850"/>
      <c r="X12" s="850"/>
    </row>
    <row r="13" s="796" customFormat="1" ht="30" customHeight="1" spans="1:24">
      <c r="A13" s="809">
        <v>11</v>
      </c>
      <c r="B13" s="809" t="s">
        <v>75</v>
      </c>
      <c r="C13" s="810" t="s">
        <v>76</v>
      </c>
      <c r="D13" s="811" t="s">
        <v>21</v>
      </c>
      <c r="E13" s="812" t="s">
        <v>77</v>
      </c>
      <c r="F13" s="812" t="s">
        <v>78</v>
      </c>
      <c r="G13" s="814">
        <v>2014.09</v>
      </c>
      <c r="H13" s="812" t="s">
        <v>79</v>
      </c>
      <c r="I13" s="828">
        <v>500000</v>
      </c>
      <c r="J13" s="827"/>
      <c r="K13" s="828">
        <v>500000</v>
      </c>
      <c r="L13" s="828"/>
      <c r="M13" s="828"/>
      <c r="N13" s="812"/>
      <c r="O13" s="809"/>
      <c r="P13" s="832">
        <v>500000</v>
      </c>
      <c r="Q13" s="832">
        <f>'11.15.广发'!K8</f>
        <v>0</v>
      </c>
      <c r="R13" s="832">
        <f>'11.15.广发'!K9</f>
        <v>307278.75</v>
      </c>
      <c r="S13" s="832">
        <f t="shared" si="0"/>
        <v>192721.25</v>
      </c>
      <c r="T13" s="832"/>
      <c r="U13" s="849" t="s">
        <v>80</v>
      </c>
      <c r="V13" s="850"/>
      <c r="W13" s="850"/>
      <c r="X13" s="850"/>
    </row>
    <row r="14" s="796" customFormat="1" ht="30" customHeight="1" spans="1:24">
      <c r="A14" s="809">
        <v>12</v>
      </c>
      <c r="B14" s="809" t="s">
        <v>81</v>
      </c>
      <c r="C14" s="810" t="s">
        <v>82</v>
      </c>
      <c r="D14" s="811" t="s">
        <v>21</v>
      </c>
      <c r="E14" s="812" t="s">
        <v>83</v>
      </c>
      <c r="F14" s="812" t="s">
        <v>84</v>
      </c>
      <c r="G14" s="814">
        <v>2014.12</v>
      </c>
      <c r="H14" s="812" t="s">
        <v>85</v>
      </c>
      <c r="I14" s="828">
        <v>6000000</v>
      </c>
      <c r="J14" s="827"/>
      <c r="K14" s="828">
        <v>6000000</v>
      </c>
      <c r="L14" s="828"/>
      <c r="M14" s="828"/>
      <c r="N14" s="812"/>
      <c r="O14" s="809" t="s">
        <v>86</v>
      </c>
      <c r="P14" s="832">
        <f>'12.大药房'!K7</f>
        <v>6000000</v>
      </c>
      <c r="Q14" s="832">
        <f>'12.大药房'!K8</f>
        <v>0</v>
      </c>
      <c r="R14" s="832">
        <f>'12.大药房'!K9</f>
        <v>4190000</v>
      </c>
      <c r="S14" s="832">
        <f t="shared" si="0"/>
        <v>1810000</v>
      </c>
      <c r="T14" s="832">
        <f>'12.大药房'!K10-S14</f>
        <v>0</v>
      </c>
      <c r="U14" s="849"/>
      <c r="V14" s="850"/>
      <c r="W14" s="850"/>
      <c r="X14" s="850"/>
    </row>
    <row r="15" s="796" customFormat="1" ht="30" customHeight="1" spans="1:24">
      <c r="A15" s="809">
        <v>13</v>
      </c>
      <c r="B15" s="809" t="s">
        <v>27</v>
      </c>
      <c r="C15" s="810" t="s">
        <v>87</v>
      </c>
      <c r="D15" s="811" t="s">
        <v>21</v>
      </c>
      <c r="E15" s="812" t="s">
        <v>88</v>
      </c>
      <c r="F15" s="812" t="s">
        <v>30</v>
      </c>
      <c r="G15" s="814">
        <v>2015.05</v>
      </c>
      <c r="H15" s="812" t="s">
        <v>89</v>
      </c>
      <c r="I15" s="830">
        <v>2000000</v>
      </c>
      <c r="J15" s="830">
        <v>2000000</v>
      </c>
      <c r="K15" s="830"/>
      <c r="L15" s="830"/>
      <c r="M15" s="830"/>
      <c r="N15" s="834"/>
      <c r="O15" s="809"/>
      <c r="P15" s="832">
        <f>'13.曾宪梓临床医学出国'!K7</f>
        <v>1596568.06</v>
      </c>
      <c r="Q15" s="832">
        <f>'13.曾宪梓临床医学出国'!K8</f>
        <v>0</v>
      </c>
      <c r="R15" s="832">
        <f>'13.曾宪梓临床医学出国'!K9</f>
        <v>1450012.68</v>
      </c>
      <c r="S15" s="832">
        <f t="shared" si="0"/>
        <v>146555.38</v>
      </c>
      <c r="T15" s="832">
        <f>'13.曾宪梓临床医学出国'!K10-S15</f>
        <v>0</v>
      </c>
      <c r="U15" s="849"/>
      <c r="V15" s="850"/>
      <c r="W15" s="850"/>
      <c r="X15" s="850"/>
    </row>
    <row r="16" s="796" customFormat="1" ht="50" customHeight="1" spans="1:24">
      <c r="A16" s="809">
        <v>14</v>
      </c>
      <c r="B16" s="809" t="s">
        <v>90</v>
      </c>
      <c r="C16" s="810" t="s">
        <v>91</v>
      </c>
      <c r="D16" s="811" t="s">
        <v>21</v>
      </c>
      <c r="E16" s="812" t="s">
        <v>92</v>
      </c>
      <c r="F16" s="812" t="s">
        <v>93</v>
      </c>
      <c r="G16" s="814">
        <v>2015.06</v>
      </c>
      <c r="H16" s="812" t="s">
        <v>94</v>
      </c>
      <c r="I16" s="828">
        <v>500000</v>
      </c>
      <c r="J16" s="827"/>
      <c r="K16" s="828">
        <v>500000</v>
      </c>
      <c r="L16" s="828"/>
      <c r="M16" s="828"/>
      <c r="N16" s="810"/>
      <c r="O16" s="809"/>
      <c r="P16" s="832">
        <f>'14.深圳维世达'!K7</f>
        <v>500000</v>
      </c>
      <c r="Q16" s="832">
        <f>'14.深圳维世达'!K8</f>
        <v>0</v>
      </c>
      <c r="R16" s="832">
        <f>'14.深圳维世达'!K9</f>
        <v>200000.04</v>
      </c>
      <c r="S16" s="832">
        <f t="shared" si="0"/>
        <v>299999.96</v>
      </c>
      <c r="T16" s="832">
        <f>'14.深圳维世达'!K10-S16</f>
        <v>0</v>
      </c>
      <c r="U16" s="849"/>
      <c r="V16" s="850"/>
      <c r="W16" s="850"/>
      <c r="X16" s="850"/>
    </row>
    <row r="17" s="796" customFormat="1" ht="30" customHeight="1" spans="1:24">
      <c r="A17" s="809">
        <v>15</v>
      </c>
      <c r="B17" s="809" t="s">
        <v>75</v>
      </c>
      <c r="C17" s="810" t="s">
        <v>76</v>
      </c>
      <c r="D17" s="811" t="s">
        <v>21</v>
      </c>
      <c r="E17" s="812" t="s">
        <v>95</v>
      </c>
      <c r="F17" s="812" t="s">
        <v>78</v>
      </c>
      <c r="G17" s="814">
        <v>2015.11</v>
      </c>
      <c r="H17" s="812" t="s">
        <v>79</v>
      </c>
      <c r="I17" s="828">
        <v>500000</v>
      </c>
      <c r="J17" s="827"/>
      <c r="K17" s="828">
        <v>500000</v>
      </c>
      <c r="L17" s="828"/>
      <c r="M17" s="828"/>
      <c r="N17" s="810"/>
      <c r="O17" s="809"/>
      <c r="P17" s="832">
        <v>500000</v>
      </c>
      <c r="Q17" s="832">
        <f>'11.15.广发'!K8</f>
        <v>0</v>
      </c>
      <c r="R17" s="832">
        <v>0</v>
      </c>
      <c r="S17" s="832">
        <f t="shared" si="0"/>
        <v>500000</v>
      </c>
      <c r="T17" s="832"/>
      <c r="U17" s="849" t="s">
        <v>96</v>
      </c>
      <c r="V17" s="850"/>
      <c r="W17" s="850"/>
      <c r="X17" s="850"/>
    </row>
    <row r="18" s="796" customFormat="1" ht="30" customHeight="1" spans="1:24">
      <c r="A18" s="809">
        <v>16</v>
      </c>
      <c r="B18" s="809" t="s">
        <v>97</v>
      </c>
      <c r="C18" s="810" t="s">
        <v>91</v>
      </c>
      <c r="D18" s="811" t="s">
        <v>21</v>
      </c>
      <c r="E18" s="812" t="s">
        <v>98</v>
      </c>
      <c r="F18" s="812" t="s">
        <v>99</v>
      </c>
      <c r="G18" s="814">
        <v>2015.12</v>
      </c>
      <c r="H18" s="812" t="s">
        <v>100</v>
      </c>
      <c r="I18" s="833">
        <v>1000000</v>
      </c>
      <c r="J18" s="827"/>
      <c r="K18" s="828">
        <v>1000000</v>
      </c>
      <c r="L18" s="828"/>
      <c r="M18" s="828"/>
      <c r="N18" s="810"/>
      <c r="O18" s="809"/>
      <c r="P18" s="835">
        <f>'16.易方达管理培训'!K7</f>
        <v>1000000</v>
      </c>
      <c r="Q18" s="832">
        <f>'16.易方达管理培训'!K8</f>
        <v>0</v>
      </c>
      <c r="R18" s="832">
        <f>'16.易方达管理培训'!K9</f>
        <v>0</v>
      </c>
      <c r="S18" s="832">
        <f t="shared" si="0"/>
        <v>1000000</v>
      </c>
      <c r="T18" s="835">
        <f>'16.易方达管理培训'!K10-S18</f>
        <v>0</v>
      </c>
      <c r="U18" s="849"/>
      <c r="V18" s="850"/>
      <c r="W18" s="850"/>
      <c r="X18" s="850"/>
    </row>
    <row r="19" s="796" customFormat="1" ht="30" customHeight="1" spans="1:24">
      <c r="A19" s="809">
        <v>17</v>
      </c>
      <c r="B19" s="809" t="s">
        <v>101</v>
      </c>
      <c r="C19" s="813" t="s">
        <v>47</v>
      </c>
      <c r="D19" s="811" t="s">
        <v>21</v>
      </c>
      <c r="E19" s="813" t="s">
        <v>102</v>
      </c>
      <c r="F19" s="813" t="s">
        <v>103</v>
      </c>
      <c r="G19" s="815">
        <v>2016.04</v>
      </c>
      <c r="H19" s="810" t="s">
        <v>104</v>
      </c>
      <c r="I19" s="836">
        <v>10000000</v>
      </c>
      <c r="J19" s="830"/>
      <c r="K19" s="836">
        <v>10000000</v>
      </c>
      <c r="L19" s="836"/>
      <c r="M19" s="836"/>
      <c r="N19" s="810" t="s">
        <v>105</v>
      </c>
      <c r="O19" s="809"/>
      <c r="P19" s="832">
        <f>'17.澳门柯麟奖'!K7</f>
        <v>11691141.01</v>
      </c>
      <c r="Q19" s="832">
        <f>'17.澳门柯麟奖'!K8</f>
        <v>838000</v>
      </c>
      <c r="R19" s="832">
        <f>'17.澳门柯麟奖'!K9</f>
        <v>2265447.48</v>
      </c>
      <c r="S19" s="832">
        <f t="shared" si="0"/>
        <v>9425693.53</v>
      </c>
      <c r="T19" s="832">
        <f>'17.澳门柯麟奖'!L10-S19</f>
        <v>-9425693.53</v>
      </c>
      <c r="U19" s="855" t="s">
        <v>106</v>
      </c>
      <c r="V19" s="850"/>
      <c r="W19" s="850"/>
      <c r="X19" s="850"/>
    </row>
    <row r="20" s="796" customFormat="1" ht="30" customHeight="1" spans="1:24">
      <c r="A20" s="809">
        <v>18</v>
      </c>
      <c r="B20" s="809" t="s">
        <v>107</v>
      </c>
      <c r="C20" s="810" t="s">
        <v>108</v>
      </c>
      <c r="D20" s="811" t="s">
        <v>21</v>
      </c>
      <c r="E20" s="813" t="s">
        <v>109</v>
      </c>
      <c r="F20" s="813" t="s">
        <v>110</v>
      </c>
      <c r="G20" s="815">
        <v>2016.05</v>
      </c>
      <c r="H20" s="813" t="s">
        <v>111</v>
      </c>
      <c r="I20" s="830">
        <v>300000000</v>
      </c>
      <c r="J20" s="830">
        <v>300000000</v>
      </c>
      <c r="K20" s="830"/>
      <c r="L20" s="830"/>
      <c r="M20" s="830"/>
      <c r="N20" s="810" t="s">
        <v>112</v>
      </c>
      <c r="O20" s="809"/>
      <c r="P20" s="832">
        <f>'18.刘銮雄医学综合大楼'!K7</f>
        <v>260212000.01</v>
      </c>
      <c r="Q20" s="832">
        <f>'18.刘銮雄医学综合大楼'!K8</f>
        <v>0</v>
      </c>
      <c r="R20" s="832">
        <f>'18.刘銮雄医学综合大楼'!K9</f>
        <v>211082714.36</v>
      </c>
      <c r="S20" s="832">
        <f t="shared" si="0"/>
        <v>49129285.65</v>
      </c>
      <c r="T20" s="832">
        <f>'18.刘銮雄医学综合大楼'!K10-S20</f>
        <v>0</v>
      </c>
      <c r="U20" s="855"/>
      <c r="V20" s="850"/>
      <c r="W20" s="850"/>
      <c r="X20" s="850"/>
    </row>
    <row r="21" s="796" customFormat="1" ht="35" customHeight="1" spans="1:24">
      <c r="A21" s="809">
        <v>19</v>
      </c>
      <c r="B21" s="809" t="s">
        <v>97</v>
      </c>
      <c r="C21" s="810" t="s">
        <v>91</v>
      </c>
      <c r="D21" s="811" t="s">
        <v>21</v>
      </c>
      <c r="E21" s="810" t="s">
        <v>113</v>
      </c>
      <c r="F21" s="810" t="s">
        <v>99</v>
      </c>
      <c r="G21" s="815">
        <v>2016.12</v>
      </c>
      <c r="H21" s="810" t="s">
        <v>114</v>
      </c>
      <c r="I21" s="833">
        <v>2000000</v>
      </c>
      <c r="J21" s="830"/>
      <c r="K21" s="836">
        <v>2000000</v>
      </c>
      <c r="L21" s="836"/>
      <c r="M21" s="836"/>
      <c r="N21" s="813"/>
      <c r="O21" s="809"/>
      <c r="P21" s="835">
        <f>'19.易方达短期研修'!K7</f>
        <v>2000000</v>
      </c>
      <c r="Q21" s="832">
        <f>'19.易方达短期研修'!K8</f>
        <v>0</v>
      </c>
      <c r="R21" s="832">
        <f>'19.易方达短期研修'!K9</f>
        <v>0</v>
      </c>
      <c r="S21" s="832">
        <f t="shared" si="0"/>
        <v>2000000</v>
      </c>
      <c r="T21" s="835">
        <f>'19.易方达短期研修'!K10-S21</f>
        <v>0</v>
      </c>
      <c r="U21" s="849"/>
      <c r="V21" s="850"/>
      <c r="W21" s="850"/>
      <c r="X21" s="850"/>
    </row>
    <row r="22" s="796" customFormat="1" ht="35" customHeight="1" spans="1:24">
      <c r="A22" s="809">
        <v>20</v>
      </c>
      <c r="B22" s="809" t="s">
        <v>115</v>
      </c>
      <c r="C22" s="810" t="s">
        <v>91</v>
      </c>
      <c r="D22" s="811" t="s">
        <v>21</v>
      </c>
      <c r="E22" s="810" t="s">
        <v>116</v>
      </c>
      <c r="F22" s="810" t="s">
        <v>117</v>
      </c>
      <c r="G22" s="815">
        <v>2016.12</v>
      </c>
      <c r="H22" s="813" t="s">
        <v>118</v>
      </c>
      <c r="I22" s="836">
        <v>2000000</v>
      </c>
      <c r="J22" s="830"/>
      <c r="K22" s="836">
        <v>2000000</v>
      </c>
      <c r="L22" s="836"/>
      <c r="M22" s="836"/>
      <c r="N22" s="813"/>
      <c r="O22" s="809"/>
      <c r="P22" s="832">
        <f>'20.碧桂园人才培养项目'!K7</f>
        <v>2000000</v>
      </c>
      <c r="Q22" s="832">
        <f>'20.碧桂园人才培养项目'!K8</f>
        <v>178112.5</v>
      </c>
      <c r="R22" s="832">
        <f>'20.碧桂园人才培养项目'!K9</f>
        <v>2000000</v>
      </c>
      <c r="S22" s="832">
        <f t="shared" si="0"/>
        <v>0</v>
      </c>
      <c r="T22" s="832">
        <f>'20.碧桂园人才培养项目'!K10-S22</f>
        <v>0</v>
      </c>
      <c r="U22" s="849"/>
      <c r="V22" s="850"/>
      <c r="W22" s="850"/>
      <c r="X22" s="850"/>
    </row>
    <row r="23" s="796" customFormat="1" ht="30" customHeight="1" spans="1:24">
      <c r="A23" s="809">
        <v>21</v>
      </c>
      <c r="B23" s="809" t="s">
        <v>119</v>
      </c>
      <c r="C23" s="810" t="s">
        <v>120</v>
      </c>
      <c r="D23" s="811" t="s">
        <v>21</v>
      </c>
      <c r="E23" s="810" t="s">
        <v>121</v>
      </c>
      <c r="F23" s="810" t="s">
        <v>122</v>
      </c>
      <c r="G23" s="811">
        <v>2017.04</v>
      </c>
      <c r="H23" s="810" t="s">
        <v>123</v>
      </c>
      <c r="I23" s="828">
        <v>10000000</v>
      </c>
      <c r="J23" s="827"/>
      <c r="K23" s="828">
        <v>3000000</v>
      </c>
      <c r="L23" s="828"/>
      <c r="M23" s="828"/>
      <c r="N23" s="810" t="s">
        <v>124</v>
      </c>
      <c r="O23" s="809"/>
      <c r="P23" s="832">
        <f>'21.时代地产-院长基金'!K7</f>
        <v>3000000</v>
      </c>
      <c r="Q23" s="832">
        <f>'21.时代地产-院长基金'!K8</f>
        <v>343543.28</v>
      </c>
      <c r="R23" s="832">
        <f>'21.时代地产-院长基金'!K9</f>
        <v>2909428.52</v>
      </c>
      <c r="S23" s="832">
        <f t="shared" si="0"/>
        <v>90571.48</v>
      </c>
      <c r="T23" s="832">
        <f>'21.时代地产-院长基金'!K10-S23</f>
        <v>0</v>
      </c>
      <c r="U23" s="849"/>
      <c r="V23" s="850"/>
      <c r="W23" s="850"/>
      <c r="X23" s="850"/>
    </row>
    <row r="24" s="796" customFormat="1" ht="30" customHeight="1" spans="1:24">
      <c r="A24" s="809">
        <v>22</v>
      </c>
      <c r="B24" s="809" t="s">
        <v>125</v>
      </c>
      <c r="C24" s="810" t="s">
        <v>126</v>
      </c>
      <c r="D24" s="811" t="s">
        <v>21</v>
      </c>
      <c r="E24" s="810" t="s">
        <v>127</v>
      </c>
      <c r="F24" s="810" t="s">
        <v>128</v>
      </c>
      <c r="G24" s="811">
        <v>2017.05</v>
      </c>
      <c r="H24" s="810" t="s">
        <v>129</v>
      </c>
      <c r="I24" s="830">
        <v>100000000</v>
      </c>
      <c r="J24" s="830">
        <v>100000000</v>
      </c>
      <c r="K24" s="830"/>
      <c r="L24" s="830"/>
      <c r="M24" s="830"/>
      <c r="N24" s="834"/>
      <c r="O24" s="809"/>
      <c r="P24" s="832">
        <f>'22.刘銮雄医疗器材'!K7</f>
        <v>88719798.15</v>
      </c>
      <c r="Q24" s="832">
        <f>'22.刘銮雄医疗器材'!K8</f>
        <v>250000</v>
      </c>
      <c r="R24" s="832">
        <f>'22.刘銮雄医疗器材'!K9</f>
        <v>72387650</v>
      </c>
      <c r="S24" s="832">
        <f t="shared" si="0"/>
        <v>16332148.15</v>
      </c>
      <c r="T24" s="832">
        <f>'22.刘銮雄医疗器材'!K10-S24</f>
        <v>0</v>
      </c>
      <c r="U24" s="849"/>
      <c r="V24" s="850"/>
      <c r="W24" s="850"/>
      <c r="X24" s="850"/>
    </row>
    <row r="25" s="796" customFormat="1" ht="50" customHeight="1" spans="1:24">
      <c r="A25" s="809">
        <v>23</v>
      </c>
      <c r="B25" s="809" t="s">
        <v>130</v>
      </c>
      <c r="C25" s="810" t="s">
        <v>131</v>
      </c>
      <c r="D25" s="811" t="s">
        <v>21</v>
      </c>
      <c r="E25" s="810" t="s">
        <v>132</v>
      </c>
      <c r="F25" s="810" t="s">
        <v>133</v>
      </c>
      <c r="G25" s="811">
        <v>2017.07</v>
      </c>
      <c r="H25" s="810" t="s">
        <v>134</v>
      </c>
      <c r="I25" s="828">
        <v>2000000</v>
      </c>
      <c r="J25" s="827"/>
      <c r="K25" s="828">
        <v>2000000</v>
      </c>
      <c r="L25" s="828"/>
      <c r="M25" s="828"/>
      <c r="N25" s="810"/>
      <c r="O25" s="809"/>
      <c r="P25" s="832">
        <f>'23.合生珠江'!K7</f>
        <v>2000000</v>
      </c>
      <c r="Q25" s="832">
        <f>'23.合生珠江'!K8</f>
        <v>0</v>
      </c>
      <c r="R25" s="832">
        <f>'23.合生珠江'!K9</f>
        <v>1875000</v>
      </c>
      <c r="S25" s="832">
        <f t="shared" si="0"/>
        <v>125000</v>
      </c>
      <c r="T25" s="832">
        <f>'23.合生珠江'!K10-S25</f>
        <v>0</v>
      </c>
      <c r="U25" s="849"/>
      <c r="V25" s="850"/>
      <c r="W25" s="850"/>
      <c r="X25" s="850"/>
    </row>
    <row r="26" s="796" customFormat="1" ht="40" customHeight="1" spans="1:24">
      <c r="A26" s="816" t="s">
        <v>135</v>
      </c>
      <c r="B26" s="809" t="s">
        <v>136</v>
      </c>
      <c r="C26" s="810" t="s">
        <v>137</v>
      </c>
      <c r="D26" s="811" t="s">
        <v>21</v>
      </c>
      <c r="E26" s="810" t="s">
        <v>138</v>
      </c>
      <c r="F26" s="810" t="s">
        <v>139</v>
      </c>
      <c r="G26" s="811">
        <v>2017.07</v>
      </c>
      <c r="H26" s="810" t="s">
        <v>140</v>
      </c>
      <c r="I26" s="837">
        <v>1000000</v>
      </c>
      <c r="J26" s="830">
        <v>1000000</v>
      </c>
      <c r="K26" s="830"/>
      <c r="L26" s="830"/>
      <c r="M26" s="830"/>
      <c r="N26" s="834"/>
      <c r="O26" s="809"/>
      <c r="P26" s="832">
        <f>'24-1刘永生（出境）'!K7</f>
        <v>746090</v>
      </c>
      <c r="Q26" s="832">
        <f>'24-1刘永生（出境）'!K8</f>
        <v>0</v>
      </c>
      <c r="R26" s="832">
        <f>'24-1刘永生（出境）'!K9</f>
        <v>441093.19</v>
      </c>
      <c r="S26" s="832">
        <f t="shared" si="0"/>
        <v>304996.81</v>
      </c>
      <c r="T26" s="832">
        <f>'24-1刘永生（出境）'!K10-S26</f>
        <v>0</v>
      </c>
      <c r="U26" s="849"/>
      <c r="V26" s="850"/>
      <c r="W26" s="850"/>
      <c r="X26" s="850"/>
    </row>
    <row r="27" s="796" customFormat="1" ht="35" customHeight="1" spans="1:24">
      <c r="A27" s="816" t="s">
        <v>141</v>
      </c>
      <c r="B27" s="809" t="s">
        <v>142</v>
      </c>
      <c r="C27" s="810" t="s">
        <v>137</v>
      </c>
      <c r="D27" s="811" t="s">
        <v>21</v>
      </c>
      <c r="E27" s="810" t="s">
        <v>138</v>
      </c>
      <c r="F27" s="810" t="s">
        <v>139</v>
      </c>
      <c r="G27" s="811">
        <v>2017.07</v>
      </c>
      <c r="H27" s="810" t="s">
        <v>143</v>
      </c>
      <c r="I27" s="837"/>
      <c r="J27" s="830"/>
      <c r="K27" s="830"/>
      <c r="L27" s="830"/>
      <c r="M27" s="830"/>
      <c r="N27" s="834"/>
      <c r="O27" s="809"/>
      <c r="P27" s="832">
        <f>'24-2刘永生期刊'!K7</f>
        <v>87290</v>
      </c>
      <c r="Q27" s="832">
        <f>'24-2刘永生期刊'!K8</f>
        <v>0</v>
      </c>
      <c r="R27" s="832">
        <f>'24-2刘永生期刊'!K9</f>
        <v>72280</v>
      </c>
      <c r="S27" s="832">
        <f t="shared" si="0"/>
        <v>15010</v>
      </c>
      <c r="T27" s="832">
        <f>'24-2刘永生期刊'!K10-S27</f>
        <v>0</v>
      </c>
      <c r="U27" s="849"/>
      <c r="V27" s="850"/>
      <c r="W27" s="850"/>
      <c r="X27" s="850"/>
    </row>
    <row r="28" s="796" customFormat="1" ht="30" customHeight="1" spans="1:24">
      <c r="A28" s="809">
        <v>25</v>
      </c>
      <c r="B28" s="817" t="s">
        <v>144</v>
      </c>
      <c r="C28" s="810" t="s">
        <v>145</v>
      </c>
      <c r="D28" s="811" t="s">
        <v>21</v>
      </c>
      <c r="E28" s="810" t="s">
        <v>146</v>
      </c>
      <c r="F28" s="810" t="s">
        <v>147</v>
      </c>
      <c r="G28" s="811">
        <v>2017.11</v>
      </c>
      <c r="H28" s="810" t="s">
        <v>148</v>
      </c>
      <c r="I28" s="828">
        <v>50000000</v>
      </c>
      <c r="J28" s="827"/>
      <c r="K28" s="826">
        <v>15000000</v>
      </c>
      <c r="L28" s="826"/>
      <c r="M28" s="826"/>
      <c r="N28" s="838" t="s">
        <v>149</v>
      </c>
      <c r="O28" s="809"/>
      <c r="P28" s="832">
        <f>'25.Q121雅居乐'!K7</f>
        <v>40000000</v>
      </c>
      <c r="Q28" s="832">
        <f>'25.Q121雅居乐'!K8</f>
        <v>7155606.38</v>
      </c>
      <c r="R28" s="832">
        <f>'25.Q121雅居乐'!K9</f>
        <v>40000000</v>
      </c>
      <c r="S28" s="832">
        <f t="shared" si="0"/>
        <v>0</v>
      </c>
      <c r="T28" s="832"/>
      <c r="U28" s="855" t="s">
        <v>150</v>
      </c>
      <c r="V28" s="850"/>
      <c r="W28" s="850"/>
      <c r="X28" s="850"/>
    </row>
    <row r="29" s="796" customFormat="1" ht="50" customHeight="1" spans="1:24">
      <c r="A29" s="816" t="s">
        <v>151</v>
      </c>
      <c r="B29" s="809" t="s">
        <v>152</v>
      </c>
      <c r="C29" s="810" t="s">
        <v>153</v>
      </c>
      <c r="D29" s="811" t="s">
        <v>21</v>
      </c>
      <c r="E29" s="810" t="s">
        <v>154</v>
      </c>
      <c r="F29" s="810" t="s">
        <v>155</v>
      </c>
      <c r="G29" s="811">
        <v>2017.11</v>
      </c>
      <c r="H29" s="810" t="s">
        <v>156</v>
      </c>
      <c r="I29" s="828">
        <v>7500000</v>
      </c>
      <c r="J29" s="827"/>
      <c r="K29" s="828">
        <v>7500000</v>
      </c>
      <c r="L29" s="828"/>
      <c r="M29" s="828"/>
      <c r="N29" s="810"/>
      <c r="O29" s="809"/>
      <c r="P29" s="832">
        <f>'26-1.祈紫禧'!K7</f>
        <v>7500000</v>
      </c>
      <c r="Q29" s="832">
        <f>'26-1.祈紫禧'!K8</f>
        <v>120000</v>
      </c>
      <c r="R29" s="832">
        <f>'26-1.祈紫禧'!K9</f>
        <v>2007146.55</v>
      </c>
      <c r="S29" s="832">
        <f t="shared" si="0"/>
        <v>5492853.45</v>
      </c>
      <c r="T29" s="832">
        <f>'26-1.祈紫禧'!K10-S29</f>
        <v>0</v>
      </c>
      <c r="U29" s="849"/>
      <c r="V29" s="850"/>
      <c r="W29" s="850"/>
      <c r="X29" s="850"/>
    </row>
    <row r="30" s="796" customFormat="1" ht="35" customHeight="1" spans="1:24">
      <c r="A30" s="816" t="s">
        <v>157</v>
      </c>
      <c r="B30" s="809" t="s">
        <v>158</v>
      </c>
      <c r="C30" s="810"/>
      <c r="D30" s="811"/>
      <c r="E30" s="810" t="s">
        <v>159</v>
      </c>
      <c r="F30" s="810" t="s">
        <v>155</v>
      </c>
      <c r="G30" s="811"/>
      <c r="H30" s="810" t="s">
        <v>160</v>
      </c>
      <c r="I30" s="828"/>
      <c r="J30" s="827"/>
      <c r="K30" s="828"/>
      <c r="L30" s="828"/>
      <c r="M30" s="828"/>
      <c r="N30" s="810"/>
      <c r="O30" s="809"/>
      <c r="P30" s="832">
        <f>'26-2.祈紫禧利息'!K7</f>
        <v>676377.09</v>
      </c>
      <c r="Q30" s="832">
        <f>'26-2.祈紫禧利息'!K8</f>
        <v>0</v>
      </c>
      <c r="R30" s="832">
        <f>'26-2.祈紫禧利息'!K9</f>
        <v>105680</v>
      </c>
      <c r="S30" s="832">
        <f t="shared" si="0"/>
        <v>570697.09</v>
      </c>
      <c r="T30" s="832">
        <f>'26-2.祈紫禧利息'!K10-S30</f>
        <v>0</v>
      </c>
      <c r="U30" s="855"/>
      <c r="V30" s="850"/>
      <c r="W30" s="850"/>
      <c r="X30" s="850"/>
    </row>
    <row r="31" s="796" customFormat="1" ht="35" customHeight="1" spans="1:24">
      <c r="A31" s="809">
        <v>27</v>
      </c>
      <c r="B31" s="809" t="s">
        <v>161</v>
      </c>
      <c r="C31" s="810" t="s">
        <v>162</v>
      </c>
      <c r="D31" s="811" t="s">
        <v>21</v>
      </c>
      <c r="E31" s="810" t="s">
        <v>163</v>
      </c>
      <c r="F31" s="810" t="s">
        <v>164</v>
      </c>
      <c r="G31" s="811">
        <v>2018.01</v>
      </c>
      <c r="H31" s="810" t="s">
        <v>165</v>
      </c>
      <c r="I31" s="828">
        <v>2000000</v>
      </c>
      <c r="J31" s="827"/>
      <c r="K31" s="828">
        <v>2000000</v>
      </c>
      <c r="L31" s="828"/>
      <c r="M31" s="828"/>
      <c r="N31" s="810" t="s">
        <v>166</v>
      </c>
      <c r="O31" s="839" t="s">
        <v>167</v>
      </c>
      <c r="P31" s="832">
        <f>'27.玖龙管理'!K7</f>
        <v>2000000</v>
      </c>
      <c r="Q31" s="832">
        <f>'27.玖龙管理'!K8</f>
        <v>151723.94</v>
      </c>
      <c r="R31" s="832">
        <f>'27.玖龙管理'!K9</f>
        <v>896879.49</v>
      </c>
      <c r="S31" s="832">
        <f t="shared" si="0"/>
        <v>1103120.51</v>
      </c>
      <c r="T31" s="832">
        <f>'27.玖龙管理'!K10-S31</f>
        <v>0</v>
      </c>
      <c r="U31" s="849"/>
      <c r="V31" s="850"/>
      <c r="W31" s="850"/>
      <c r="X31" s="850"/>
    </row>
    <row r="32" s="796" customFormat="1" ht="30" customHeight="1" spans="1:24">
      <c r="A32" s="809">
        <v>28</v>
      </c>
      <c r="B32" s="809" t="s">
        <v>168</v>
      </c>
      <c r="C32" s="810" t="s">
        <v>169</v>
      </c>
      <c r="D32" s="811" t="s">
        <v>21</v>
      </c>
      <c r="E32" s="810" t="s">
        <v>170</v>
      </c>
      <c r="F32" s="810" t="s">
        <v>164</v>
      </c>
      <c r="G32" s="818" t="s">
        <v>171</v>
      </c>
      <c r="H32" s="810" t="s">
        <v>172</v>
      </c>
      <c r="I32" s="828">
        <v>50000000</v>
      </c>
      <c r="J32" s="827"/>
      <c r="K32" s="826">
        <v>30000000</v>
      </c>
      <c r="L32" s="826"/>
      <c r="M32" s="826"/>
      <c r="N32" s="840" t="s">
        <v>173</v>
      </c>
      <c r="O32" s="839"/>
      <c r="P32" s="832">
        <f>'28.Q151玖龙柯星'!K7</f>
        <v>40000000</v>
      </c>
      <c r="Q32" s="832">
        <f>'28.Q151玖龙柯星'!K8</f>
        <v>11835555.44</v>
      </c>
      <c r="R32" s="832">
        <f>'28.Q151玖龙柯星'!K9</f>
        <v>30449290.0499999</v>
      </c>
      <c r="S32" s="832">
        <f t="shared" si="0"/>
        <v>9550709.9500001</v>
      </c>
      <c r="T32" s="832">
        <f>'28.Q151玖龙柯星'!K10-S32</f>
        <v>-5.02914190292358e-8</v>
      </c>
      <c r="U32" s="855"/>
      <c r="V32" s="850"/>
      <c r="W32" s="850"/>
      <c r="X32" s="850"/>
    </row>
    <row r="33" s="796" customFormat="1" ht="50" customHeight="1" spans="1:24">
      <c r="A33" s="809">
        <v>29</v>
      </c>
      <c r="B33" s="809" t="s">
        <v>174</v>
      </c>
      <c r="C33" s="810" t="s">
        <v>175</v>
      </c>
      <c r="D33" s="811" t="s">
        <v>21</v>
      </c>
      <c r="E33" s="810" t="s">
        <v>176</v>
      </c>
      <c r="F33" s="810" t="s">
        <v>177</v>
      </c>
      <c r="G33" s="811">
        <v>2018.03</v>
      </c>
      <c r="H33" s="810" t="s">
        <v>178</v>
      </c>
      <c r="I33" s="833" t="s">
        <v>179</v>
      </c>
      <c r="J33" s="830"/>
      <c r="K33" s="830"/>
      <c r="L33" s="830"/>
      <c r="M33" s="830"/>
      <c r="N33" s="841" t="s">
        <v>180</v>
      </c>
      <c r="O33" s="839"/>
      <c r="P33" s="832">
        <f>'29.Ocean博济'!K7</f>
        <v>21358.66</v>
      </c>
      <c r="Q33" s="832">
        <f>'29.Ocean博济'!K8</f>
        <v>0</v>
      </c>
      <c r="R33" s="832">
        <f>'29.Ocean博济'!K9</f>
        <v>21134.06</v>
      </c>
      <c r="S33" s="832">
        <f t="shared" si="0"/>
        <v>224.600000000002</v>
      </c>
      <c r="T33" s="832">
        <f>'29.Ocean博济'!K10-S33</f>
        <v>0</v>
      </c>
      <c r="U33" s="849"/>
      <c r="V33" s="850"/>
      <c r="W33" s="850"/>
      <c r="X33" s="850"/>
    </row>
    <row r="34" s="796" customFormat="1" ht="30" customHeight="1" spans="1:24">
      <c r="A34" s="809">
        <v>30</v>
      </c>
      <c r="B34" s="809" t="s">
        <v>97</v>
      </c>
      <c r="C34" s="810" t="s">
        <v>47</v>
      </c>
      <c r="D34" s="811" t="s">
        <v>21</v>
      </c>
      <c r="E34" s="810" t="s">
        <v>181</v>
      </c>
      <c r="F34" s="810" t="s">
        <v>99</v>
      </c>
      <c r="G34" s="811">
        <v>2018.04</v>
      </c>
      <c r="H34" s="810" t="s">
        <v>182</v>
      </c>
      <c r="I34" s="828">
        <v>10000000</v>
      </c>
      <c r="J34" s="827"/>
      <c r="K34" s="826">
        <v>10000000</v>
      </c>
      <c r="L34" s="826"/>
      <c r="M34" s="826"/>
      <c r="N34" s="840" t="s">
        <v>183</v>
      </c>
      <c r="O34" s="839"/>
      <c r="P34" s="832">
        <v>10000000</v>
      </c>
      <c r="Q34" s="832">
        <f>'30.易方达柯星'!K8</f>
        <v>0</v>
      </c>
      <c r="R34" s="832">
        <v>10000000</v>
      </c>
      <c r="S34" s="832">
        <f t="shared" si="0"/>
        <v>0</v>
      </c>
      <c r="T34" s="832">
        <f>'30.易方达柯星'!K10-S34</f>
        <v>0</v>
      </c>
      <c r="U34" s="849" t="s">
        <v>184</v>
      </c>
      <c r="V34" s="850"/>
      <c r="W34" s="850"/>
      <c r="X34" s="850"/>
    </row>
    <row r="35" s="796" customFormat="1" ht="35" customHeight="1" spans="1:24">
      <c r="A35" s="809">
        <v>31</v>
      </c>
      <c r="B35" s="809" t="s">
        <v>185</v>
      </c>
      <c r="C35" s="810" t="s">
        <v>186</v>
      </c>
      <c r="D35" s="811" t="s">
        <v>21</v>
      </c>
      <c r="E35" s="810" t="s">
        <v>187</v>
      </c>
      <c r="F35" s="810" t="s">
        <v>188</v>
      </c>
      <c r="G35" s="811">
        <v>2018.05</v>
      </c>
      <c r="H35" s="810" t="s">
        <v>189</v>
      </c>
      <c r="I35" s="828">
        <v>1000000000</v>
      </c>
      <c r="J35" s="827"/>
      <c r="K35" s="826">
        <v>300000000</v>
      </c>
      <c r="L35" s="826"/>
      <c r="M35" s="826"/>
      <c r="N35" s="840" t="s">
        <v>190</v>
      </c>
      <c r="O35" s="839"/>
      <c r="P35" s="832">
        <f>'31.恒大'!K7</f>
        <v>300000000</v>
      </c>
      <c r="Q35" s="832">
        <f>'31.恒大'!K8</f>
        <v>8579959.24999999</v>
      </c>
      <c r="R35" s="832">
        <f>'31.恒大'!K9</f>
        <v>149499130.21</v>
      </c>
      <c r="S35" s="832">
        <f t="shared" si="0"/>
        <v>150500869.79</v>
      </c>
      <c r="T35" s="832">
        <f>'31.恒大'!K10-S35</f>
        <v>0</v>
      </c>
      <c r="U35" s="849"/>
      <c r="V35" s="850"/>
      <c r="W35" s="850"/>
      <c r="X35" s="850"/>
    </row>
    <row r="36" s="796" customFormat="1" ht="35" customHeight="1" spans="1:24">
      <c r="A36" s="809">
        <v>32</v>
      </c>
      <c r="B36" s="809" t="s">
        <v>191</v>
      </c>
      <c r="C36" s="810" t="s">
        <v>192</v>
      </c>
      <c r="D36" s="811" t="s">
        <v>21</v>
      </c>
      <c r="E36" s="810" t="s">
        <v>193</v>
      </c>
      <c r="F36" s="810" t="s">
        <v>194</v>
      </c>
      <c r="G36" s="811">
        <v>2019.01</v>
      </c>
      <c r="H36" s="810" t="s">
        <v>195</v>
      </c>
      <c r="I36" s="836">
        <v>3000000</v>
      </c>
      <c r="J36" s="830"/>
      <c r="K36" s="836">
        <v>3000000</v>
      </c>
      <c r="L36" s="836"/>
      <c r="M36" s="836"/>
      <c r="N36" s="810" t="s">
        <v>196</v>
      </c>
      <c r="O36" s="809" t="s">
        <v>197</v>
      </c>
      <c r="P36" s="832">
        <f>'32.汇领移植'!K7</f>
        <v>3000000</v>
      </c>
      <c r="Q36" s="832">
        <f>'32.汇领移植'!K8</f>
        <v>87868.98</v>
      </c>
      <c r="R36" s="832">
        <f>'32.汇领移植'!K9</f>
        <v>2748584.47</v>
      </c>
      <c r="S36" s="832">
        <f t="shared" si="0"/>
        <v>251415.53</v>
      </c>
      <c r="T36" s="832">
        <f>'32.汇领移植'!K10-S36</f>
        <v>0</v>
      </c>
      <c r="U36" s="849"/>
      <c r="V36" s="850"/>
      <c r="W36" s="850"/>
      <c r="X36" s="850"/>
    </row>
    <row r="37" s="796" customFormat="1" ht="55" customHeight="1" spans="1:24">
      <c r="A37" s="809">
        <v>33</v>
      </c>
      <c r="B37" s="809" t="s">
        <v>198</v>
      </c>
      <c r="C37" s="813" t="s">
        <v>47</v>
      </c>
      <c r="D37" s="811" t="s">
        <v>21</v>
      </c>
      <c r="E37" s="813" t="s">
        <v>199</v>
      </c>
      <c r="F37" s="810" t="s">
        <v>200</v>
      </c>
      <c r="G37" s="815">
        <v>2019.04</v>
      </c>
      <c r="H37" s="810" t="s">
        <v>201</v>
      </c>
      <c r="I37" s="836">
        <v>30000000</v>
      </c>
      <c r="J37" s="830"/>
      <c r="K37" s="842">
        <v>15000000</v>
      </c>
      <c r="L37" s="842"/>
      <c r="M37" s="842"/>
      <c r="N37" s="840" t="s">
        <v>202</v>
      </c>
      <c r="O37" s="809"/>
      <c r="P37" s="832">
        <f>'33.时代学者'!K7</f>
        <v>15000000</v>
      </c>
      <c r="Q37" s="832">
        <f>'33.时代学者'!K8</f>
        <v>486665.809999998</v>
      </c>
      <c r="R37" s="832">
        <f>'33.时代学者'!K9</f>
        <v>15000000</v>
      </c>
      <c r="S37" s="832">
        <f t="shared" si="0"/>
        <v>0</v>
      </c>
      <c r="T37" s="832">
        <f>'33.时代学者'!K10-S37</f>
        <v>0</v>
      </c>
      <c r="U37" s="855" t="s">
        <v>203</v>
      </c>
      <c r="V37" s="850"/>
      <c r="W37" s="850"/>
      <c r="X37" s="850"/>
    </row>
    <row r="38" s="796" customFormat="1" ht="35" customHeight="1" spans="1:24">
      <c r="A38" s="809">
        <v>34</v>
      </c>
      <c r="B38" s="809" t="s">
        <v>204</v>
      </c>
      <c r="C38" s="810" t="s">
        <v>47</v>
      </c>
      <c r="D38" s="811" t="s">
        <v>21</v>
      </c>
      <c r="E38" s="810" t="s">
        <v>205</v>
      </c>
      <c r="F38" s="810" t="s">
        <v>206</v>
      </c>
      <c r="G38" s="811">
        <v>2019.04</v>
      </c>
      <c r="H38" s="810" t="s">
        <v>207</v>
      </c>
      <c r="I38" s="836">
        <v>100000</v>
      </c>
      <c r="J38" s="830"/>
      <c r="K38" s="836">
        <v>100000</v>
      </c>
      <c r="L38" s="836"/>
      <c r="M38" s="836"/>
      <c r="N38" s="813"/>
      <c r="O38" s="809"/>
      <c r="P38" s="832">
        <f>'34.长江妇科'!K7</f>
        <v>100000</v>
      </c>
      <c r="Q38" s="832">
        <f>'34.长江妇科'!K8</f>
        <v>0</v>
      </c>
      <c r="R38" s="832">
        <f>'34.长江妇科'!K9</f>
        <v>2090</v>
      </c>
      <c r="S38" s="832">
        <f t="shared" si="0"/>
        <v>97910</v>
      </c>
      <c r="T38" s="856">
        <f>'34.长江妇科'!K10-S38</f>
        <v>0</v>
      </c>
      <c r="U38" s="849"/>
      <c r="V38" s="850"/>
      <c r="W38" s="850"/>
      <c r="X38" s="850"/>
    </row>
    <row r="39" s="796" customFormat="1" ht="35" customHeight="1" spans="1:24">
      <c r="A39" s="809">
        <v>35</v>
      </c>
      <c r="B39" s="809" t="s">
        <v>208</v>
      </c>
      <c r="C39" s="810" t="s">
        <v>209</v>
      </c>
      <c r="D39" s="811" t="s">
        <v>21</v>
      </c>
      <c r="E39" s="810" t="s">
        <v>210</v>
      </c>
      <c r="F39" s="810" t="s">
        <v>211</v>
      </c>
      <c r="G39" s="811">
        <v>2019.08</v>
      </c>
      <c r="H39" s="810" t="s">
        <v>212</v>
      </c>
      <c r="I39" s="836">
        <v>20000000</v>
      </c>
      <c r="J39" s="830"/>
      <c r="K39" s="842">
        <v>12000000</v>
      </c>
      <c r="L39" s="842"/>
      <c r="M39" s="842"/>
      <c r="N39" s="820" t="s">
        <v>213</v>
      </c>
      <c r="O39" s="809"/>
      <c r="P39" s="832">
        <f>'35.新世界地产-高水平医院'!K7</f>
        <v>20000000</v>
      </c>
      <c r="Q39" s="832">
        <f>'35.新世界地产-高水平医院'!K8</f>
        <v>3756379.12</v>
      </c>
      <c r="R39" s="832">
        <f>'35.新世界地产-高水平医院'!K9</f>
        <v>20000000</v>
      </c>
      <c r="S39" s="832">
        <f t="shared" si="0"/>
        <v>0</v>
      </c>
      <c r="T39" s="856">
        <f>'35.新世界地产-高水平医院'!K10-S39</f>
        <v>0</v>
      </c>
      <c r="U39" s="849"/>
      <c r="V39" s="850"/>
      <c r="W39" s="850"/>
      <c r="X39" s="850"/>
    </row>
    <row r="40" s="796" customFormat="1" ht="30" customHeight="1" spans="1:24">
      <c r="A40" s="809">
        <v>36</v>
      </c>
      <c r="B40" s="809" t="s">
        <v>214</v>
      </c>
      <c r="C40" s="813" t="s">
        <v>47</v>
      </c>
      <c r="D40" s="815" t="s">
        <v>215</v>
      </c>
      <c r="E40" s="810" t="s">
        <v>216</v>
      </c>
      <c r="F40" s="810" t="s">
        <v>217</v>
      </c>
      <c r="G40" s="815">
        <v>2019.09</v>
      </c>
      <c r="H40" s="810" t="s">
        <v>216</v>
      </c>
      <c r="I40" s="828">
        <v>10000</v>
      </c>
      <c r="J40" s="827"/>
      <c r="K40" s="828">
        <v>10000</v>
      </c>
      <c r="L40" s="828"/>
      <c r="M40" s="828"/>
      <c r="N40" s="810"/>
      <c r="O40" s="809"/>
      <c r="P40" s="832">
        <f>'36.彩虹桥'!K7</f>
        <v>10000</v>
      </c>
      <c r="Q40" s="832">
        <f>'36.彩虹桥'!K8</f>
        <v>0</v>
      </c>
      <c r="R40" s="832">
        <f>'36.彩虹桥'!K9</f>
        <v>0</v>
      </c>
      <c r="S40" s="832">
        <f t="shared" si="0"/>
        <v>10000</v>
      </c>
      <c r="T40" s="856">
        <f>'36.彩虹桥'!K10-S40</f>
        <v>0</v>
      </c>
      <c r="U40" s="849"/>
      <c r="V40" s="850"/>
      <c r="W40" s="850"/>
      <c r="X40" s="850"/>
    </row>
    <row r="41" s="796" customFormat="1" ht="30" customHeight="1" spans="1:24">
      <c r="A41" s="809">
        <v>37</v>
      </c>
      <c r="B41" s="809" t="s">
        <v>174</v>
      </c>
      <c r="C41" s="813" t="s">
        <v>47</v>
      </c>
      <c r="D41" s="815" t="s">
        <v>215</v>
      </c>
      <c r="E41" s="810" t="s">
        <v>218</v>
      </c>
      <c r="F41" s="810" t="s">
        <v>219</v>
      </c>
      <c r="G41" s="815">
        <v>2019.09</v>
      </c>
      <c r="H41" s="810" t="s">
        <v>220</v>
      </c>
      <c r="I41" s="828">
        <v>20000</v>
      </c>
      <c r="J41" s="827"/>
      <c r="K41" s="828">
        <v>20000</v>
      </c>
      <c r="L41" s="828"/>
      <c r="M41" s="828"/>
      <c r="N41" s="810"/>
      <c r="O41" s="809"/>
      <c r="P41" s="832">
        <f>'37.许智宏博济'!K7</f>
        <v>20000</v>
      </c>
      <c r="Q41" s="832">
        <f>'37.许智宏博济'!K8</f>
        <v>0</v>
      </c>
      <c r="R41" s="832">
        <f>'37.许智宏博济'!K9</f>
        <v>0</v>
      </c>
      <c r="S41" s="832">
        <f t="shared" si="0"/>
        <v>20000</v>
      </c>
      <c r="T41" s="856">
        <f>'37.许智宏博济'!K10-S41</f>
        <v>0</v>
      </c>
      <c r="U41" s="849"/>
      <c r="V41" s="850"/>
      <c r="W41" s="850"/>
      <c r="X41" s="850"/>
    </row>
    <row r="42" s="796" customFormat="1" ht="30" customHeight="1" spans="1:24">
      <c r="A42" s="809">
        <v>38</v>
      </c>
      <c r="B42" s="809" t="s">
        <v>221</v>
      </c>
      <c r="C42" s="813" t="s">
        <v>47</v>
      </c>
      <c r="D42" s="815" t="s">
        <v>215</v>
      </c>
      <c r="E42" s="810" t="s">
        <v>222</v>
      </c>
      <c r="F42" s="810" t="s">
        <v>223</v>
      </c>
      <c r="G42" s="815">
        <v>2019.09</v>
      </c>
      <c r="H42" s="810" t="s">
        <v>222</v>
      </c>
      <c r="I42" s="828">
        <v>30000</v>
      </c>
      <c r="J42" s="827"/>
      <c r="K42" s="828">
        <v>30000</v>
      </c>
      <c r="L42" s="828"/>
      <c r="M42" s="828"/>
      <c r="N42" s="810"/>
      <c r="O42" s="809"/>
      <c r="P42" s="832">
        <f>'38.承毓'!K7</f>
        <v>30000</v>
      </c>
      <c r="Q42" s="832">
        <f>'38.承毓'!K8</f>
        <v>0</v>
      </c>
      <c r="R42" s="832">
        <f>'38.承毓'!K9</f>
        <v>0</v>
      </c>
      <c r="S42" s="832">
        <f t="shared" si="0"/>
        <v>30000</v>
      </c>
      <c r="T42" s="856">
        <f>'38.承毓'!K10-S42</f>
        <v>0</v>
      </c>
      <c r="U42" s="849"/>
      <c r="V42" s="850"/>
      <c r="W42" s="850"/>
      <c r="X42" s="850"/>
    </row>
    <row r="43" s="796" customFormat="1" ht="30" customHeight="1" spans="1:24">
      <c r="A43" s="816" t="s">
        <v>224</v>
      </c>
      <c r="B43" s="809" t="s">
        <v>225</v>
      </c>
      <c r="C43" s="810" t="s">
        <v>226</v>
      </c>
      <c r="D43" s="811" t="s">
        <v>21</v>
      </c>
      <c r="E43" s="810" t="s">
        <v>227</v>
      </c>
      <c r="F43" s="810" t="s">
        <v>228</v>
      </c>
      <c r="G43" s="811">
        <v>2019.09</v>
      </c>
      <c r="H43" s="810" t="s">
        <v>229</v>
      </c>
      <c r="I43" s="843">
        <v>2500000</v>
      </c>
      <c r="J43" s="830"/>
      <c r="K43" s="836">
        <v>2500000</v>
      </c>
      <c r="L43" s="836"/>
      <c r="M43" s="836"/>
      <c r="N43" s="813"/>
      <c r="O43" s="809"/>
      <c r="P43" s="832">
        <f>'39-1炳胜眼科'!K7</f>
        <v>1000000</v>
      </c>
      <c r="Q43" s="832">
        <f>'39-1炳胜眼科'!K8</f>
        <v>0</v>
      </c>
      <c r="R43" s="832">
        <f>'39-1炳胜眼科'!K9</f>
        <v>308593.52</v>
      </c>
      <c r="S43" s="832">
        <f t="shared" si="0"/>
        <v>691406.48</v>
      </c>
      <c r="T43" s="856">
        <f>'39-1炳胜眼科'!K10-S43</f>
        <v>0</v>
      </c>
      <c r="U43" s="849"/>
      <c r="V43" s="850"/>
      <c r="W43" s="850"/>
      <c r="X43" s="850"/>
    </row>
    <row r="44" s="796" customFormat="1" ht="30" customHeight="1" spans="1:24">
      <c r="A44" s="816" t="s">
        <v>230</v>
      </c>
      <c r="B44" s="809" t="s">
        <v>231</v>
      </c>
      <c r="C44" s="810" t="s">
        <v>226</v>
      </c>
      <c r="D44" s="811"/>
      <c r="E44" s="810" t="s">
        <v>227</v>
      </c>
      <c r="F44" s="810" t="s">
        <v>228</v>
      </c>
      <c r="G44" s="811">
        <v>2019.09</v>
      </c>
      <c r="H44" s="810" t="s">
        <v>232</v>
      </c>
      <c r="I44" s="843"/>
      <c r="J44" s="830"/>
      <c r="K44" s="836"/>
      <c r="L44" s="836"/>
      <c r="M44" s="836"/>
      <c r="N44" s="813"/>
      <c r="O44" s="809"/>
      <c r="P44" s="832">
        <f>'39-2炳胜耳科'!K7</f>
        <v>1000000</v>
      </c>
      <c r="Q44" s="832">
        <f>'39-2炳胜耳科'!K8</f>
        <v>0</v>
      </c>
      <c r="R44" s="832">
        <f>'39-2炳胜耳科'!K9</f>
        <v>707769.99</v>
      </c>
      <c r="S44" s="832">
        <f t="shared" si="0"/>
        <v>292230.01</v>
      </c>
      <c r="T44" s="856">
        <f>'39-2炳胜耳科'!K10-S44</f>
        <v>0</v>
      </c>
      <c r="U44" s="849"/>
      <c r="V44" s="850"/>
      <c r="W44" s="850"/>
      <c r="X44" s="850"/>
    </row>
    <row r="45" s="796" customFormat="1" ht="30" customHeight="1" spans="1:24">
      <c r="A45" s="816" t="s">
        <v>233</v>
      </c>
      <c r="B45" s="809" t="s">
        <v>234</v>
      </c>
      <c r="C45" s="810" t="s">
        <v>226</v>
      </c>
      <c r="D45" s="811"/>
      <c r="E45" s="810" t="s">
        <v>227</v>
      </c>
      <c r="F45" s="810" t="s">
        <v>228</v>
      </c>
      <c r="G45" s="811">
        <v>2019.09</v>
      </c>
      <c r="H45" s="810" t="s">
        <v>235</v>
      </c>
      <c r="I45" s="843"/>
      <c r="J45" s="830"/>
      <c r="K45" s="836"/>
      <c r="L45" s="836"/>
      <c r="M45" s="836"/>
      <c r="N45" s="813"/>
      <c r="O45" s="809"/>
      <c r="P45" s="832">
        <f>'39-3.炳胜学科'!K7</f>
        <v>500000</v>
      </c>
      <c r="Q45" s="832">
        <f>'39-3.炳胜学科'!K8</f>
        <v>0</v>
      </c>
      <c r="R45" s="832">
        <f>'39-3.炳胜学科'!K9</f>
        <v>0</v>
      </c>
      <c r="S45" s="832">
        <f t="shared" si="0"/>
        <v>500000</v>
      </c>
      <c r="T45" s="856">
        <f>'39-3.炳胜学科'!K10-S45</f>
        <v>0</v>
      </c>
      <c r="U45" s="849"/>
      <c r="V45" s="850"/>
      <c r="W45" s="850"/>
      <c r="X45" s="850"/>
    </row>
    <row r="46" s="796" customFormat="1" ht="50" customHeight="1" spans="1:24">
      <c r="A46" s="809">
        <v>40</v>
      </c>
      <c r="B46" s="809" t="s">
        <v>236</v>
      </c>
      <c r="C46" s="810" t="s">
        <v>47</v>
      </c>
      <c r="D46" s="811" t="s">
        <v>21</v>
      </c>
      <c r="E46" s="810" t="s">
        <v>237</v>
      </c>
      <c r="F46" s="810" t="s">
        <v>238</v>
      </c>
      <c r="G46" s="811">
        <v>2019.12</v>
      </c>
      <c r="H46" s="819" t="s">
        <v>239</v>
      </c>
      <c r="I46" s="836">
        <v>30000000</v>
      </c>
      <c r="J46" s="830"/>
      <c r="K46" s="842">
        <v>20000000</v>
      </c>
      <c r="L46" s="842"/>
      <c r="M46" s="842"/>
      <c r="N46" s="810" t="s">
        <v>240</v>
      </c>
      <c r="O46" s="809"/>
      <c r="P46" s="832">
        <f>'40.大湾区精准人才（国强）'!K7</f>
        <v>20000000</v>
      </c>
      <c r="Q46" s="832">
        <f>'40.大湾区精准人才（国强）'!K8</f>
        <v>0</v>
      </c>
      <c r="R46" s="832">
        <f>'40.大湾区精准人才（国强）'!K9</f>
        <v>20000000</v>
      </c>
      <c r="S46" s="832">
        <f t="shared" si="0"/>
        <v>0</v>
      </c>
      <c r="T46" s="856">
        <f>'40.大湾区精准人才（国强）'!K10-S46</f>
        <v>0</v>
      </c>
      <c r="U46" s="849"/>
      <c r="V46" s="850"/>
      <c r="W46" s="850"/>
      <c r="X46" s="850"/>
    </row>
    <row r="47" s="796" customFormat="1" ht="35" customHeight="1" spans="1:24">
      <c r="A47" s="809">
        <v>41</v>
      </c>
      <c r="B47" s="809" t="s">
        <v>241</v>
      </c>
      <c r="C47" s="810" t="s">
        <v>47</v>
      </c>
      <c r="D47" s="811" t="s">
        <v>21</v>
      </c>
      <c r="E47" s="810" t="s">
        <v>242</v>
      </c>
      <c r="F47" s="810" t="s">
        <v>206</v>
      </c>
      <c r="G47" s="811">
        <v>2019.12</v>
      </c>
      <c r="H47" s="810" t="s">
        <v>243</v>
      </c>
      <c r="I47" s="836">
        <v>10000000</v>
      </c>
      <c r="J47" s="830"/>
      <c r="K47" s="842">
        <v>5000000</v>
      </c>
      <c r="L47" s="842"/>
      <c r="M47" s="842"/>
      <c r="N47" s="840" t="s">
        <v>244</v>
      </c>
      <c r="O47" s="809"/>
      <c r="P47" s="832">
        <f>'41.呼吸人才'!K7</f>
        <v>10000000</v>
      </c>
      <c r="Q47" s="832">
        <f>'41.呼吸人才'!K8</f>
        <v>110883.48</v>
      </c>
      <c r="R47" s="832">
        <f>'41.呼吸人才'!K9</f>
        <v>410883.48</v>
      </c>
      <c r="S47" s="832">
        <f t="shared" si="0"/>
        <v>9589116.52</v>
      </c>
      <c r="T47" s="856">
        <f>'41.呼吸人才'!K10-S47</f>
        <v>0</v>
      </c>
      <c r="U47" s="849"/>
      <c r="V47" s="850"/>
      <c r="W47" s="850"/>
      <c r="X47" s="850"/>
    </row>
    <row r="48" s="796" customFormat="1" ht="35" customHeight="1" spans="1:24">
      <c r="A48" s="809">
        <v>42</v>
      </c>
      <c r="B48" s="809" t="s">
        <v>245</v>
      </c>
      <c r="C48" s="810" t="s">
        <v>246</v>
      </c>
      <c r="D48" s="811" t="s">
        <v>21</v>
      </c>
      <c r="E48" s="810" t="s">
        <v>247</v>
      </c>
      <c r="F48" s="810" t="s">
        <v>248</v>
      </c>
      <c r="G48" s="811">
        <v>2020.05</v>
      </c>
      <c r="H48" s="810" t="s">
        <v>249</v>
      </c>
      <c r="I48" s="836">
        <v>10000000</v>
      </c>
      <c r="J48" s="830"/>
      <c r="K48" s="842">
        <v>10000000</v>
      </c>
      <c r="L48" s="842"/>
      <c r="M48" s="842"/>
      <c r="N48" s="840" t="s">
        <v>250</v>
      </c>
      <c r="O48" s="839"/>
      <c r="P48" s="832">
        <f>'42.中地君豪学科'!K7</f>
        <v>1000000</v>
      </c>
      <c r="Q48" s="832">
        <f>'42.中地君豪学科'!K8</f>
        <v>94070</v>
      </c>
      <c r="R48" s="832">
        <f>'42.中地君豪学科'!K9</f>
        <v>94070</v>
      </c>
      <c r="S48" s="832">
        <f t="shared" si="0"/>
        <v>905930</v>
      </c>
      <c r="T48" s="856">
        <f>'42.中地君豪学科'!K10-S48</f>
        <v>0</v>
      </c>
      <c r="U48" s="849"/>
      <c r="V48" s="850"/>
      <c r="W48" s="850"/>
      <c r="X48" s="850"/>
    </row>
    <row r="49" s="796" customFormat="1" ht="35" customHeight="1" spans="1:24">
      <c r="A49" s="809">
        <v>43</v>
      </c>
      <c r="B49" s="809" t="s">
        <v>251</v>
      </c>
      <c r="C49" s="810" t="s">
        <v>226</v>
      </c>
      <c r="D49" s="811" t="s">
        <v>21</v>
      </c>
      <c r="E49" s="810" t="s">
        <v>252</v>
      </c>
      <c r="F49" s="810" t="s">
        <v>253</v>
      </c>
      <c r="G49" s="811">
        <v>2020.09</v>
      </c>
      <c r="H49" s="810" t="s">
        <v>254</v>
      </c>
      <c r="I49" s="836">
        <v>2500000</v>
      </c>
      <c r="J49" s="830"/>
      <c r="K49" s="836">
        <v>2500000</v>
      </c>
      <c r="L49" s="836"/>
      <c r="M49" s="836"/>
      <c r="N49" s="813"/>
      <c r="O49" s="839"/>
      <c r="P49" s="832">
        <f>'43.炳胜学科（二）'!K7</f>
        <v>2500000</v>
      </c>
      <c r="Q49" s="832">
        <f>'43.炳胜学科（二）'!K8</f>
        <v>386151.61</v>
      </c>
      <c r="R49" s="832">
        <f>'43.炳胜学科（二）'!K9</f>
        <v>1713538.8</v>
      </c>
      <c r="S49" s="832">
        <f t="shared" si="0"/>
        <v>786461.2</v>
      </c>
      <c r="T49" s="856">
        <f>'43.炳胜学科（二）'!K12-S49</f>
        <v>-786461.2</v>
      </c>
      <c r="U49" s="849"/>
      <c r="V49" s="850"/>
      <c r="W49" s="850"/>
      <c r="X49" s="850"/>
    </row>
    <row r="50" s="796" customFormat="1" ht="30" customHeight="1" spans="1:24">
      <c r="A50" s="809">
        <v>44</v>
      </c>
      <c r="B50" s="809" t="s">
        <v>174</v>
      </c>
      <c r="C50" s="813" t="s">
        <v>47</v>
      </c>
      <c r="D50" s="815" t="s">
        <v>215</v>
      </c>
      <c r="E50" s="810" t="s">
        <v>255</v>
      </c>
      <c r="F50" s="810" t="s">
        <v>256</v>
      </c>
      <c r="G50" s="815">
        <v>2020.12</v>
      </c>
      <c r="H50" s="810" t="s">
        <v>257</v>
      </c>
      <c r="I50" s="836">
        <v>5000</v>
      </c>
      <c r="J50" s="830"/>
      <c r="K50" s="836">
        <v>5000</v>
      </c>
      <c r="L50" s="836"/>
      <c r="M50" s="836"/>
      <c r="N50" s="813" t="s">
        <v>258</v>
      </c>
      <c r="O50" s="839"/>
      <c r="P50" s="832">
        <f>'44.陈思嫦博济'!K7</f>
        <v>5000</v>
      </c>
      <c r="Q50" s="835">
        <f>'44.陈思嫦博济'!K8</f>
        <v>0</v>
      </c>
      <c r="R50" s="832">
        <f>'44.陈思嫦博济'!K9</f>
        <v>0</v>
      </c>
      <c r="S50" s="832">
        <f t="shared" si="0"/>
        <v>5000</v>
      </c>
      <c r="T50" s="856">
        <f>'44.陈思嫦博济'!K10-S50</f>
        <v>0</v>
      </c>
      <c r="U50" s="849"/>
      <c r="V50" s="850"/>
      <c r="W50" s="850"/>
      <c r="X50" s="850"/>
    </row>
    <row r="51" s="796" customFormat="1" ht="30" customHeight="1" spans="1:24">
      <c r="A51" s="809">
        <v>45</v>
      </c>
      <c r="B51" s="809" t="s">
        <v>259</v>
      </c>
      <c r="C51" s="810" t="s">
        <v>47</v>
      </c>
      <c r="D51" s="811" t="s">
        <v>21</v>
      </c>
      <c r="E51" s="810" t="s">
        <v>260</v>
      </c>
      <c r="F51" s="810" t="s">
        <v>261</v>
      </c>
      <c r="G51" s="811">
        <v>2020.12</v>
      </c>
      <c r="H51" s="810" t="s">
        <v>262</v>
      </c>
      <c r="I51" s="836">
        <v>2317712.64</v>
      </c>
      <c r="J51" s="830"/>
      <c r="K51" s="836">
        <v>2317712.64</v>
      </c>
      <c r="L51" s="836"/>
      <c r="M51" s="836"/>
      <c r="N51" s="810"/>
      <c r="O51" s="839"/>
      <c r="P51" s="832">
        <f>'45.省慈善总会'!K7</f>
        <v>2317712.64</v>
      </c>
      <c r="Q51" s="832">
        <f>'45.省慈善总会'!K8</f>
        <v>0</v>
      </c>
      <c r="R51" s="832">
        <f>'45.省慈善总会'!K9</f>
        <v>2267973.17</v>
      </c>
      <c r="S51" s="832">
        <f t="shared" si="0"/>
        <v>49739.4700000002</v>
      </c>
      <c r="T51" s="856">
        <f>'45.省慈善总会'!K10-S51</f>
        <v>0</v>
      </c>
      <c r="U51" s="849"/>
      <c r="V51" s="850"/>
      <c r="W51" s="850"/>
      <c r="X51" s="850"/>
    </row>
    <row r="52" s="796" customFormat="1" ht="30" customHeight="1" spans="1:24">
      <c r="A52" s="809">
        <v>46</v>
      </c>
      <c r="B52" s="809" t="s">
        <v>263</v>
      </c>
      <c r="C52" s="810" t="s">
        <v>47</v>
      </c>
      <c r="D52" s="815" t="s">
        <v>215</v>
      </c>
      <c r="E52" s="810" t="s">
        <v>264</v>
      </c>
      <c r="F52" s="810" t="s">
        <v>265</v>
      </c>
      <c r="G52" s="811">
        <v>2020.12</v>
      </c>
      <c r="H52" s="810" t="s">
        <v>266</v>
      </c>
      <c r="I52" s="836">
        <v>15000</v>
      </c>
      <c r="J52" s="830"/>
      <c r="K52" s="836">
        <v>15000</v>
      </c>
      <c r="L52" s="836"/>
      <c r="M52" s="836"/>
      <c r="N52" s="810"/>
      <c r="O52" s="839"/>
      <c r="P52" s="844" t="s">
        <v>267</v>
      </c>
      <c r="Q52" s="857"/>
      <c r="R52" s="857"/>
      <c r="S52" s="858"/>
      <c r="T52" s="856"/>
      <c r="U52" s="849"/>
      <c r="V52" s="850"/>
      <c r="W52" s="850"/>
      <c r="X52" s="850"/>
    </row>
    <row r="53" s="796" customFormat="1" ht="50" customHeight="1" spans="1:24">
      <c r="A53" s="809">
        <v>47</v>
      </c>
      <c r="B53" s="809" t="s">
        <v>268</v>
      </c>
      <c r="C53" s="810" t="s">
        <v>47</v>
      </c>
      <c r="D53" s="815" t="s">
        <v>215</v>
      </c>
      <c r="E53" s="810" t="s">
        <v>269</v>
      </c>
      <c r="F53" s="810" t="s">
        <v>270</v>
      </c>
      <c r="G53" s="811">
        <v>2021.03</v>
      </c>
      <c r="H53" s="810" t="s">
        <v>271</v>
      </c>
      <c r="I53" s="836">
        <v>80000</v>
      </c>
      <c r="J53" s="830"/>
      <c r="K53" s="836">
        <v>80000</v>
      </c>
      <c r="L53" s="836"/>
      <c r="M53" s="836"/>
      <c r="N53" s="810"/>
      <c r="O53" s="839"/>
      <c r="P53" s="832">
        <v>80000</v>
      </c>
      <c r="Q53" s="832">
        <v>0</v>
      </c>
      <c r="R53" s="832">
        <v>63603.9</v>
      </c>
      <c r="S53" s="832">
        <f t="shared" ref="S53:S81" si="1">P53-R53</f>
        <v>16396.1</v>
      </c>
      <c r="T53" s="856"/>
      <c r="U53" s="849"/>
      <c r="V53" s="850"/>
      <c r="W53" s="850"/>
      <c r="X53" s="850"/>
    </row>
    <row r="54" s="796" customFormat="1" ht="50" customHeight="1" spans="1:24">
      <c r="A54" s="809">
        <v>48</v>
      </c>
      <c r="B54" s="809" t="s">
        <v>272</v>
      </c>
      <c r="C54" s="810" t="s">
        <v>273</v>
      </c>
      <c r="D54" s="815" t="s">
        <v>21</v>
      </c>
      <c r="E54" s="810" t="s">
        <v>274</v>
      </c>
      <c r="F54" s="810" t="s">
        <v>275</v>
      </c>
      <c r="G54" s="811">
        <v>2021.06</v>
      </c>
      <c r="H54" s="810" t="s">
        <v>276</v>
      </c>
      <c r="I54" s="836">
        <v>1500000</v>
      </c>
      <c r="J54" s="830"/>
      <c r="K54" s="836">
        <v>1500000</v>
      </c>
      <c r="L54" s="836"/>
      <c r="M54" s="836"/>
      <c r="N54" s="810"/>
      <c r="O54" s="839"/>
      <c r="P54" s="832">
        <f>'48.南湖'!K7</f>
        <v>1500000</v>
      </c>
      <c r="Q54" s="832">
        <f>'48.南湖'!K8</f>
        <v>240000</v>
      </c>
      <c r="R54" s="832">
        <f>'48.南湖'!K9</f>
        <v>1175408.22</v>
      </c>
      <c r="S54" s="832">
        <f t="shared" si="1"/>
        <v>324591.78</v>
      </c>
      <c r="T54" s="856">
        <f>'48.南湖'!K10-S54</f>
        <v>0</v>
      </c>
      <c r="U54" s="849"/>
      <c r="V54" s="850"/>
      <c r="W54" s="850"/>
      <c r="X54" s="850"/>
    </row>
    <row r="55" s="796" customFormat="1" ht="30" customHeight="1" spans="1:24">
      <c r="A55" s="809">
        <v>49</v>
      </c>
      <c r="B55" s="809" t="s">
        <v>277</v>
      </c>
      <c r="C55" s="810" t="s">
        <v>145</v>
      </c>
      <c r="D55" s="815"/>
      <c r="E55" s="810" t="s">
        <v>278</v>
      </c>
      <c r="F55" s="810" t="s">
        <v>279</v>
      </c>
      <c r="G55" s="811">
        <v>2021.09</v>
      </c>
      <c r="H55" s="810" t="s">
        <v>280</v>
      </c>
      <c r="I55" s="836">
        <v>5000000</v>
      </c>
      <c r="J55" s="830"/>
      <c r="K55" s="842">
        <v>1000000</v>
      </c>
      <c r="L55" s="842"/>
      <c r="M55" s="842"/>
      <c r="N55" s="840" t="s">
        <v>281</v>
      </c>
      <c r="O55" s="839"/>
      <c r="P55" s="832">
        <f>'49.柯麟优秀护理人才'!K7</f>
        <v>2000000</v>
      </c>
      <c r="Q55" s="832">
        <f>'49.柯麟优秀护理人才'!K8</f>
        <v>479776</v>
      </c>
      <c r="R55" s="832">
        <f>'49.柯麟优秀护理人才'!K9</f>
        <v>1779441</v>
      </c>
      <c r="S55" s="832">
        <f t="shared" si="1"/>
        <v>220559</v>
      </c>
      <c r="T55" s="856">
        <f>'49.柯麟优秀护理人才'!K20-S55</f>
        <v>-220559</v>
      </c>
      <c r="U55" s="849"/>
      <c r="V55" s="850"/>
      <c r="W55" s="850"/>
      <c r="X55" s="850"/>
    </row>
    <row r="56" s="796" customFormat="1" ht="30" customHeight="1" spans="1:24">
      <c r="A56" s="809">
        <v>50</v>
      </c>
      <c r="B56" s="809" t="s">
        <v>282</v>
      </c>
      <c r="C56" s="810" t="s">
        <v>145</v>
      </c>
      <c r="D56" s="815"/>
      <c r="E56" s="810" t="s">
        <v>283</v>
      </c>
      <c r="F56" s="810" t="s">
        <v>284</v>
      </c>
      <c r="G56" s="811">
        <v>2021.11</v>
      </c>
      <c r="H56" s="810" t="s">
        <v>285</v>
      </c>
      <c r="I56" s="836">
        <v>1110000</v>
      </c>
      <c r="J56" s="830"/>
      <c r="K56" s="830"/>
      <c r="L56" s="830"/>
      <c r="M56" s="830"/>
      <c r="N56" s="810"/>
      <c r="O56" s="845"/>
      <c r="P56" s="832">
        <f>'50.国家医学中心'!K7</f>
        <v>1110000</v>
      </c>
      <c r="Q56" s="832">
        <f>'50.国家医学中心'!K8</f>
        <v>0</v>
      </c>
      <c r="R56" s="832">
        <f>'50.国家医学中心'!K9</f>
        <v>0</v>
      </c>
      <c r="S56" s="832">
        <f t="shared" si="1"/>
        <v>1110000</v>
      </c>
      <c r="T56" s="856">
        <f>'50.国家医学中心'!K10-S56</f>
        <v>0</v>
      </c>
      <c r="U56" s="849"/>
      <c r="V56" s="850"/>
      <c r="W56" s="850"/>
      <c r="X56" s="850"/>
    </row>
    <row r="57" s="796" customFormat="1" ht="35" customHeight="1" spans="1:24">
      <c r="A57" s="809">
        <v>51</v>
      </c>
      <c r="B57" s="809" t="s">
        <v>286</v>
      </c>
      <c r="C57" s="810" t="s">
        <v>287</v>
      </c>
      <c r="D57" s="815"/>
      <c r="E57" s="810" t="s">
        <v>288</v>
      </c>
      <c r="F57" s="810" t="s">
        <v>289</v>
      </c>
      <c r="G57" s="811">
        <v>2021.12</v>
      </c>
      <c r="H57" s="810" t="s">
        <v>290</v>
      </c>
      <c r="I57" s="836">
        <v>2500000</v>
      </c>
      <c r="J57" s="830"/>
      <c r="K57" s="830"/>
      <c r="L57" s="830"/>
      <c r="M57" s="830"/>
      <c r="N57" s="810"/>
      <c r="O57" s="845"/>
      <c r="P57" s="832">
        <f>'51.不凡之星（三）'!K7</f>
        <v>2500000</v>
      </c>
      <c r="Q57" s="832">
        <f>'51.不凡之星（三）'!K8</f>
        <v>0</v>
      </c>
      <c r="R57" s="832">
        <f>'51.不凡之星（三）'!K9</f>
        <v>0</v>
      </c>
      <c r="S57" s="832">
        <f t="shared" si="1"/>
        <v>2500000</v>
      </c>
      <c r="T57" s="856"/>
      <c r="U57" s="859"/>
      <c r="V57" s="850"/>
      <c r="W57" s="850"/>
      <c r="X57" s="850"/>
    </row>
    <row r="58" s="796" customFormat="1" ht="30" customHeight="1" spans="1:24">
      <c r="A58" s="809">
        <v>52</v>
      </c>
      <c r="B58" s="809" t="s">
        <v>291</v>
      </c>
      <c r="C58" s="810" t="s">
        <v>47</v>
      </c>
      <c r="D58" s="815"/>
      <c r="E58" s="810" t="s">
        <v>292</v>
      </c>
      <c r="F58" s="810" t="s">
        <v>293</v>
      </c>
      <c r="G58" s="811">
        <v>2021.12</v>
      </c>
      <c r="H58" s="810" t="s">
        <v>292</v>
      </c>
      <c r="I58" s="836">
        <v>100000</v>
      </c>
      <c r="J58" s="830"/>
      <c r="K58" s="830"/>
      <c r="L58" s="830"/>
      <c r="M58" s="830"/>
      <c r="N58" s="810"/>
      <c r="O58" s="845"/>
      <c r="P58" s="832">
        <f>'52.安利医学技术交流'!K7</f>
        <v>100000</v>
      </c>
      <c r="Q58" s="832">
        <f>'52.安利医学技术交流'!K8</f>
        <v>0</v>
      </c>
      <c r="R58" s="832">
        <f>'52.安利医学技术交流'!K9</f>
        <v>0</v>
      </c>
      <c r="S58" s="832">
        <f t="shared" si="1"/>
        <v>100000</v>
      </c>
      <c r="T58" s="856">
        <f>'52.安利医学技术交流'!K10-S58</f>
        <v>0</v>
      </c>
      <c r="U58" s="859"/>
      <c r="V58" s="850"/>
      <c r="W58" s="850"/>
      <c r="X58" s="850"/>
    </row>
    <row r="59" s="796" customFormat="1" ht="30" customHeight="1" spans="1:24">
      <c r="A59" s="809">
        <v>53</v>
      </c>
      <c r="B59" s="809" t="s">
        <v>294</v>
      </c>
      <c r="C59" s="810" t="s">
        <v>47</v>
      </c>
      <c r="D59" s="815"/>
      <c r="E59" s="810" t="s">
        <v>295</v>
      </c>
      <c r="F59" s="810" t="s">
        <v>296</v>
      </c>
      <c r="G59" s="811">
        <v>2022.05</v>
      </c>
      <c r="H59" s="810" t="s">
        <v>297</v>
      </c>
      <c r="I59" s="836">
        <v>5000000</v>
      </c>
      <c r="J59" s="830"/>
      <c r="K59" s="830"/>
      <c r="L59" s="830"/>
      <c r="M59" s="830"/>
      <c r="N59" s="810"/>
      <c r="O59" s="845"/>
      <c r="P59" s="832">
        <f>'53.梅骅临床专科'!K7</f>
        <v>5000000</v>
      </c>
      <c r="Q59" s="832">
        <f>'53.梅骅临床专科'!K8</f>
        <v>0</v>
      </c>
      <c r="R59" s="832">
        <f>'53.梅骅临床专科'!K9</f>
        <v>0</v>
      </c>
      <c r="S59" s="832">
        <f t="shared" si="1"/>
        <v>5000000</v>
      </c>
      <c r="T59" s="856">
        <f>'53.梅骅临床专科'!K10-S59</f>
        <v>0</v>
      </c>
      <c r="U59" s="849"/>
      <c r="V59" s="850"/>
      <c r="W59" s="850"/>
      <c r="X59" s="850"/>
    </row>
    <row r="60" s="796" customFormat="1" ht="30" customHeight="1" spans="1:24">
      <c r="A60" s="809">
        <v>54</v>
      </c>
      <c r="B60" s="809" t="s">
        <v>298</v>
      </c>
      <c r="C60" s="810" t="s">
        <v>145</v>
      </c>
      <c r="D60" s="815"/>
      <c r="E60" s="810" t="s">
        <v>299</v>
      </c>
      <c r="F60" s="810" t="s">
        <v>300</v>
      </c>
      <c r="G60" s="811">
        <v>2022.05</v>
      </c>
      <c r="H60" s="810" t="s">
        <v>301</v>
      </c>
      <c r="I60" s="836">
        <v>5000000</v>
      </c>
      <c r="J60" s="830"/>
      <c r="K60" s="830"/>
      <c r="L60" s="830"/>
      <c r="M60" s="830"/>
      <c r="N60" s="810"/>
      <c r="O60" s="845"/>
      <c r="P60" s="832">
        <f>'54.三七临床'!K7</f>
        <v>5000000</v>
      </c>
      <c r="Q60" s="832">
        <f>'54.三七临床'!K8</f>
        <v>0</v>
      </c>
      <c r="R60" s="832">
        <f>'54.三七临床'!K9</f>
        <v>0</v>
      </c>
      <c r="S60" s="832">
        <f t="shared" si="1"/>
        <v>5000000</v>
      </c>
      <c r="T60" s="856">
        <f>'54.三七临床'!K10-S60</f>
        <v>0</v>
      </c>
      <c r="U60" s="849"/>
      <c r="V60" s="850"/>
      <c r="W60" s="850"/>
      <c r="X60" s="850"/>
    </row>
    <row r="61" s="796" customFormat="1" ht="30" customHeight="1" spans="1:24">
      <c r="A61" s="809">
        <v>55</v>
      </c>
      <c r="B61" s="809" t="s">
        <v>302</v>
      </c>
      <c r="C61" s="810" t="s">
        <v>47</v>
      </c>
      <c r="D61" s="815"/>
      <c r="E61" s="810" t="s">
        <v>303</v>
      </c>
      <c r="F61" s="810" t="s">
        <v>304</v>
      </c>
      <c r="G61" s="811">
        <v>2022.08</v>
      </c>
      <c r="H61" s="810" t="s">
        <v>305</v>
      </c>
      <c r="I61" s="836">
        <v>5000000</v>
      </c>
      <c r="J61" s="830"/>
      <c r="K61" s="830"/>
      <c r="L61" s="830"/>
      <c r="M61" s="830"/>
      <c r="N61" s="810"/>
      <c r="O61" s="845"/>
      <c r="P61" s="832">
        <f>'55.唯爱同行（一）'!K7</f>
        <v>5000000</v>
      </c>
      <c r="Q61" s="832">
        <f>'55.唯爱同行（一）'!K8</f>
        <v>0</v>
      </c>
      <c r="R61" s="832">
        <f>'55.唯爱同行（一）'!K9</f>
        <v>38400</v>
      </c>
      <c r="S61" s="832">
        <f t="shared" si="1"/>
        <v>4961600</v>
      </c>
      <c r="T61" s="856">
        <f>'55.唯爱同行（一）'!K10-S61</f>
        <v>0</v>
      </c>
      <c r="U61" s="849"/>
      <c r="V61" s="850"/>
      <c r="W61" s="850"/>
      <c r="X61" s="850"/>
    </row>
    <row r="62" s="796" customFormat="1" ht="30" customHeight="1" spans="1:24">
      <c r="A62" s="809">
        <v>56</v>
      </c>
      <c r="B62" s="809" t="s">
        <v>306</v>
      </c>
      <c r="C62" s="810" t="s">
        <v>47</v>
      </c>
      <c r="D62" s="815" t="s">
        <v>307</v>
      </c>
      <c r="E62" s="810" t="s">
        <v>307</v>
      </c>
      <c r="F62" s="810" t="s">
        <v>308</v>
      </c>
      <c r="G62" s="811">
        <v>2022.11</v>
      </c>
      <c r="H62" s="820" t="s">
        <v>309</v>
      </c>
      <c r="I62" s="846" t="s">
        <v>310</v>
      </c>
      <c r="J62" s="830"/>
      <c r="K62" s="830"/>
      <c r="L62" s="830"/>
      <c r="M62" s="830"/>
      <c r="N62" s="810"/>
      <c r="O62" s="845"/>
      <c r="P62" s="832">
        <f>'56.易娱妇科'!K7</f>
        <v>1000000</v>
      </c>
      <c r="Q62" s="832">
        <f>'56.易娱妇科'!K8</f>
        <v>0</v>
      </c>
      <c r="R62" s="832">
        <f>'56.易娱妇科'!K9</f>
        <v>924618.45</v>
      </c>
      <c r="S62" s="832">
        <f t="shared" si="1"/>
        <v>75381.55</v>
      </c>
      <c r="T62" s="856">
        <f>'56.易娱妇科'!K10-S62</f>
        <v>0</v>
      </c>
      <c r="U62" s="849"/>
      <c r="V62" s="850"/>
      <c r="W62" s="850"/>
      <c r="X62" s="850"/>
    </row>
    <row r="63" s="796" customFormat="1" ht="30" customHeight="1" spans="1:24">
      <c r="A63" s="809">
        <v>57</v>
      </c>
      <c r="B63" s="809" t="s">
        <v>311</v>
      </c>
      <c r="C63" s="810" t="s">
        <v>287</v>
      </c>
      <c r="D63" s="815" t="s">
        <v>307</v>
      </c>
      <c r="E63" s="810" t="s">
        <v>307</v>
      </c>
      <c r="F63" s="810" t="s">
        <v>312</v>
      </c>
      <c r="G63" s="811">
        <v>2022.11</v>
      </c>
      <c r="H63" s="820" t="s">
        <v>313</v>
      </c>
      <c r="I63" s="846" t="s">
        <v>310</v>
      </c>
      <c r="J63" s="830"/>
      <c r="K63" s="830"/>
      <c r="L63" s="830"/>
      <c r="M63" s="830"/>
      <c r="N63" s="810"/>
      <c r="O63" s="845"/>
      <c r="P63" s="832">
        <f>'57.极尚妇科'!K7</f>
        <v>1000000</v>
      </c>
      <c r="Q63" s="832">
        <f>'57.极尚妇科'!K8</f>
        <v>0</v>
      </c>
      <c r="R63" s="832">
        <f>'57.极尚妇科'!K9</f>
        <v>0</v>
      </c>
      <c r="S63" s="832">
        <f t="shared" si="1"/>
        <v>1000000</v>
      </c>
      <c r="T63" s="856">
        <f>'57.极尚妇科'!K10-S63</f>
        <v>0</v>
      </c>
      <c r="U63" s="849"/>
      <c r="V63" s="850"/>
      <c r="W63" s="850"/>
      <c r="X63" s="850"/>
    </row>
    <row r="64" s="796" customFormat="1" ht="35" customHeight="1" spans="1:24">
      <c r="A64" s="809">
        <v>58</v>
      </c>
      <c r="B64" s="809" t="s">
        <v>314</v>
      </c>
      <c r="C64" s="810" t="s">
        <v>47</v>
      </c>
      <c r="D64" s="815"/>
      <c r="E64" s="810" t="s">
        <v>315</v>
      </c>
      <c r="F64" s="810" t="s">
        <v>316</v>
      </c>
      <c r="G64" s="811">
        <v>2022.11</v>
      </c>
      <c r="H64" s="820" t="s">
        <v>317</v>
      </c>
      <c r="I64" s="846">
        <v>10000000</v>
      </c>
      <c r="J64" s="830"/>
      <c r="K64" s="830"/>
      <c r="L64" s="830"/>
      <c r="M64" s="830"/>
      <c r="N64" s="810"/>
      <c r="O64" s="845"/>
      <c r="P64" s="832">
        <f>'58.恒力医学'!K7</f>
        <v>10000000</v>
      </c>
      <c r="Q64" s="832">
        <f>'58.恒力医学'!K8</f>
        <v>0</v>
      </c>
      <c r="R64" s="832">
        <f>'58.恒力医学'!K9</f>
        <v>0</v>
      </c>
      <c r="S64" s="832">
        <f t="shared" si="1"/>
        <v>10000000</v>
      </c>
      <c r="T64" s="856"/>
      <c r="U64" s="849"/>
      <c r="V64" s="850"/>
      <c r="W64" s="850"/>
      <c r="X64" s="850"/>
    </row>
    <row r="65" s="796" customFormat="1" ht="30" customHeight="1" spans="1:24">
      <c r="A65" s="809">
        <v>59</v>
      </c>
      <c r="B65" s="809" t="s">
        <v>318</v>
      </c>
      <c r="C65" s="810" t="s">
        <v>47</v>
      </c>
      <c r="D65" s="815"/>
      <c r="E65" s="810" t="s">
        <v>319</v>
      </c>
      <c r="F65" s="810" t="s">
        <v>320</v>
      </c>
      <c r="G65" s="811">
        <v>2022.11</v>
      </c>
      <c r="H65" s="810" t="s">
        <v>321</v>
      </c>
      <c r="I65" s="836">
        <v>5000000</v>
      </c>
      <c r="J65" s="830"/>
      <c r="K65" s="830"/>
      <c r="L65" s="830"/>
      <c r="M65" s="830"/>
      <c r="N65" s="810"/>
      <c r="O65" s="845"/>
      <c r="P65" s="832">
        <f>'59.嘉元学科'!K7</f>
        <v>1000000</v>
      </c>
      <c r="Q65" s="832">
        <f>'59.嘉元学科'!K8</f>
        <v>0</v>
      </c>
      <c r="R65" s="832">
        <f>'59.嘉元学科'!K9</f>
        <v>0</v>
      </c>
      <c r="S65" s="832">
        <f t="shared" si="1"/>
        <v>1000000</v>
      </c>
      <c r="T65" s="856">
        <f>'59.嘉元学科'!K10-S65</f>
        <v>0</v>
      </c>
      <c r="U65" s="849"/>
      <c r="V65" s="850"/>
      <c r="W65" s="850"/>
      <c r="X65" s="850"/>
    </row>
    <row r="66" s="796" customFormat="1" ht="35" customHeight="1" spans="1:24">
      <c r="A66" s="809">
        <v>60</v>
      </c>
      <c r="B66" s="809" t="s">
        <v>322</v>
      </c>
      <c r="C66" s="810" t="s">
        <v>145</v>
      </c>
      <c r="D66" s="815"/>
      <c r="E66" s="810" t="s">
        <v>323</v>
      </c>
      <c r="F66" s="810" t="s">
        <v>324</v>
      </c>
      <c r="G66" s="811">
        <v>2022.12</v>
      </c>
      <c r="H66" s="810" t="s">
        <v>325</v>
      </c>
      <c r="I66" s="836">
        <v>5000000</v>
      </c>
      <c r="J66" s="830"/>
      <c r="K66" s="830"/>
      <c r="L66" s="830"/>
      <c r="M66" s="830"/>
      <c r="N66" s="810"/>
      <c r="O66" s="845"/>
      <c r="P66" s="832">
        <f>'60.金岭糖业'!K7</f>
        <v>5000000</v>
      </c>
      <c r="Q66" s="832">
        <f>'60.金岭糖业'!K8</f>
        <v>0</v>
      </c>
      <c r="R66" s="832">
        <f>'60.金岭糖业'!K9</f>
        <v>0</v>
      </c>
      <c r="S66" s="832">
        <f t="shared" si="1"/>
        <v>5000000</v>
      </c>
      <c r="T66" s="856"/>
      <c r="U66" s="849"/>
      <c r="V66" s="850"/>
      <c r="W66" s="850"/>
      <c r="X66" s="850"/>
    </row>
    <row r="67" s="796" customFormat="1" ht="30" customHeight="1" spans="1:24">
      <c r="A67" s="809">
        <v>61</v>
      </c>
      <c r="B67" s="809" t="s">
        <v>97</v>
      </c>
      <c r="C67" s="810" t="s">
        <v>47</v>
      </c>
      <c r="D67" s="815"/>
      <c r="E67" s="810" t="s">
        <v>181</v>
      </c>
      <c r="F67" s="810" t="s">
        <v>99</v>
      </c>
      <c r="G67" s="811">
        <v>2022.12</v>
      </c>
      <c r="H67" s="810" t="s">
        <v>182</v>
      </c>
      <c r="I67" s="836">
        <v>15000000</v>
      </c>
      <c r="J67" s="830"/>
      <c r="K67" s="830"/>
      <c r="L67" s="830"/>
      <c r="M67" s="830"/>
      <c r="N67" s="810"/>
      <c r="O67" s="845"/>
      <c r="P67" s="832">
        <f>'61.Q058易方达柯星（2023-2027）'!K7</f>
        <v>9000000</v>
      </c>
      <c r="Q67" s="832">
        <f>'61.Q058易方达柯星（2023-2027）'!K8</f>
        <v>1506064.78</v>
      </c>
      <c r="R67" s="832">
        <f>'61.Q058易方达柯星（2023-2027）'!K9</f>
        <v>6810182.26</v>
      </c>
      <c r="S67" s="832">
        <f t="shared" si="1"/>
        <v>2189817.74</v>
      </c>
      <c r="T67" s="856">
        <f>'61.Q058易方达柯星（2023-2027）'!K10-S67</f>
        <v>0</v>
      </c>
      <c r="U67" s="849"/>
      <c r="V67" s="850"/>
      <c r="W67" s="850"/>
      <c r="X67" s="850"/>
    </row>
    <row r="68" s="796" customFormat="1" ht="30" customHeight="1" spans="1:24">
      <c r="A68" s="809">
        <v>62</v>
      </c>
      <c r="B68" s="809" t="s">
        <v>268</v>
      </c>
      <c r="C68" s="810" t="s">
        <v>47</v>
      </c>
      <c r="D68" s="815"/>
      <c r="E68" s="810" t="s">
        <v>326</v>
      </c>
      <c r="F68" s="810" t="s">
        <v>327</v>
      </c>
      <c r="G68" s="811" t="s">
        <v>328</v>
      </c>
      <c r="H68" s="810" t="s">
        <v>329</v>
      </c>
      <c r="I68" s="836">
        <v>200000</v>
      </c>
      <c r="J68" s="830"/>
      <c r="K68" s="830"/>
      <c r="L68" s="830"/>
      <c r="M68" s="830"/>
      <c r="N68" s="810"/>
      <c r="O68" s="845"/>
      <c r="P68" s="832">
        <v>200000</v>
      </c>
      <c r="Q68" s="832">
        <v>0</v>
      </c>
      <c r="R68" s="832">
        <v>0</v>
      </c>
      <c r="S68" s="832">
        <f t="shared" si="1"/>
        <v>200000</v>
      </c>
      <c r="T68" s="856"/>
      <c r="U68" s="849"/>
      <c r="V68" s="850"/>
      <c r="W68" s="850"/>
      <c r="X68" s="850"/>
    </row>
    <row r="69" s="796" customFormat="1" ht="35" customHeight="1" spans="1:24">
      <c r="A69" s="809">
        <v>63</v>
      </c>
      <c r="B69" s="809" t="s">
        <v>330</v>
      </c>
      <c r="C69" s="810" t="s">
        <v>287</v>
      </c>
      <c r="D69" s="815"/>
      <c r="E69" s="810" t="s">
        <v>331</v>
      </c>
      <c r="F69" s="810" t="s">
        <v>332</v>
      </c>
      <c r="G69" s="811">
        <v>2023.06</v>
      </c>
      <c r="H69" s="810" t="s">
        <v>333</v>
      </c>
      <c r="I69" s="836">
        <v>10000000</v>
      </c>
      <c r="J69" s="830"/>
      <c r="K69" s="830"/>
      <c r="L69" s="830"/>
      <c r="M69" s="830"/>
      <c r="N69" s="810"/>
      <c r="O69" s="845"/>
      <c r="P69" s="832">
        <f>'63.Q217捷成'!K7</f>
        <v>6000000</v>
      </c>
      <c r="Q69" s="832">
        <f>'63.Q217捷成'!K8</f>
        <v>363332.6</v>
      </c>
      <c r="R69" s="832">
        <f>'63.Q217捷成'!K9</f>
        <v>476118.28</v>
      </c>
      <c r="S69" s="832">
        <f t="shared" si="1"/>
        <v>5523881.72</v>
      </c>
      <c r="T69" s="856">
        <f>'63.Q217捷成'!K10-S69</f>
        <v>0</v>
      </c>
      <c r="U69" s="849"/>
      <c r="V69" s="850"/>
      <c r="W69" s="850"/>
      <c r="X69" s="850"/>
    </row>
    <row r="70" s="796" customFormat="1" ht="35" customHeight="1" spans="1:24">
      <c r="A70" s="809">
        <v>64</v>
      </c>
      <c r="B70" s="809" t="s">
        <v>334</v>
      </c>
      <c r="C70" s="810" t="s">
        <v>47</v>
      </c>
      <c r="D70" s="815"/>
      <c r="E70" s="810" t="s">
        <v>260</v>
      </c>
      <c r="F70" s="810" t="s">
        <v>335</v>
      </c>
      <c r="G70" s="811">
        <v>2023.07</v>
      </c>
      <c r="H70" s="810" t="s">
        <v>336</v>
      </c>
      <c r="I70" s="836">
        <v>2000000</v>
      </c>
      <c r="J70" s="830"/>
      <c r="K70" s="830"/>
      <c r="L70" s="830"/>
      <c r="M70" s="830"/>
      <c r="N70" s="810"/>
      <c r="O70" s="845"/>
      <c r="P70" s="832">
        <f>'64.中烟优质医疗'!K7</f>
        <v>2000000</v>
      </c>
      <c r="Q70" s="832">
        <f>'64.中烟优质医疗'!K8</f>
        <v>331540.07</v>
      </c>
      <c r="R70" s="832">
        <f>'64.中烟优质医疗'!K9</f>
        <v>649519.86</v>
      </c>
      <c r="S70" s="832">
        <f t="shared" si="1"/>
        <v>1350480.14</v>
      </c>
      <c r="T70" s="856">
        <f>'64.中烟优质医疗'!K10-S70</f>
        <v>0</v>
      </c>
      <c r="U70" s="849"/>
      <c r="V70" s="850"/>
      <c r="W70" s="850"/>
      <c r="X70" s="850"/>
    </row>
    <row r="71" s="796" customFormat="1" ht="35" customHeight="1" spans="1:24">
      <c r="A71" s="809">
        <v>65</v>
      </c>
      <c r="B71" s="809" t="s">
        <v>337</v>
      </c>
      <c r="C71" s="810" t="s">
        <v>338</v>
      </c>
      <c r="D71" s="815"/>
      <c r="E71" s="810" t="s">
        <v>339</v>
      </c>
      <c r="F71" s="810" t="s">
        <v>340</v>
      </c>
      <c r="G71" s="811">
        <v>2023.9</v>
      </c>
      <c r="H71" s="810" t="s">
        <v>341</v>
      </c>
      <c r="I71" s="846" t="s">
        <v>310</v>
      </c>
      <c r="J71" s="830"/>
      <c r="K71" s="830"/>
      <c r="L71" s="830"/>
      <c r="M71" s="830"/>
      <c r="N71" s="810"/>
      <c r="O71" s="845"/>
      <c r="P71" s="832">
        <f>'65.胃肠外科青年人才培养项目'!K7</f>
        <v>1000000</v>
      </c>
      <c r="Q71" s="832">
        <f>'65.胃肠外科青年人才培养项目'!K8</f>
        <v>33000</v>
      </c>
      <c r="R71" s="832">
        <f>'65.胃肠外科青年人才培养项目'!K9</f>
        <v>48000</v>
      </c>
      <c r="S71" s="832">
        <f t="shared" si="1"/>
        <v>952000</v>
      </c>
      <c r="T71" s="882"/>
      <c r="U71" s="849"/>
      <c r="V71" s="850"/>
      <c r="W71" s="850"/>
      <c r="X71" s="850"/>
    </row>
    <row r="72" s="796" customFormat="1" ht="35" customHeight="1" spans="1:24">
      <c r="A72" s="809">
        <v>66</v>
      </c>
      <c r="B72" s="809" t="s">
        <v>342</v>
      </c>
      <c r="C72" s="810" t="s">
        <v>343</v>
      </c>
      <c r="D72" s="810"/>
      <c r="E72" s="810" t="s">
        <v>344</v>
      </c>
      <c r="F72" s="810" t="s">
        <v>345</v>
      </c>
      <c r="G72" s="811">
        <v>2023.08</v>
      </c>
      <c r="H72" s="810" t="s">
        <v>346</v>
      </c>
      <c r="I72" s="836">
        <v>359600</v>
      </c>
      <c r="J72" s="830"/>
      <c r="K72" s="830"/>
      <c r="L72" s="830"/>
      <c r="M72" s="830"/>
      <c r="N72" s="810"/>
      <c r="O72" s="845"/>
      <c r="P72" s="832">
        <f>'66.Q220广汽集团'!K7</f>
        <v>359600</v>
      </c>
      <c r="Q72" s="832">
        <f>'66.Q220广汽集团'!K8</f>
        <v>17960</v>
      </c>
      <c r="R72" s="832">
        <f>'66.Q220广汽集团'!K9</f>
        <v>359600</v>
      </c>
      <c r="S72" s="832">
        <f t="shared" si="1"/>
        <v>0</v>
      </c>
      <c r="T72" s="883">
        <f>'66.Q220广汽集团'!K10-S72</f>
        <v>0</v>
      </c>
      <c r="U72" s="849" t="s">
        <v>347</v>
      </c>
      <c r="V72" s="850"/>
      <c r="W72" s="850"/>
      <c r="X72" s="850"/>
    </row>
    <row r="73" s="796" customFormat="1" ht="35" customHeight="1" spans="1:24">
      <c r="A73" s="809">
        <v>67</v>
      </c>
      <c r="B73" s="809" t="s">
        <v>348</v>
      </c>
      <c r="C73" s="810" t="s">
        <v>47</v>
      </c>
      <c r="D73" s="810"/>
      <c r="E73" s="810" t="s">
        <v>349</v>
      </c>
      <c r="F73" s="810" t="s">
        <v>350</v>
      </c>
      <c r="G73" s="811">
        <v>2023.08</v>
      </c>
      <c r="H73" s="810" t="s">
        <v>351</v>
      </c>
      <c r="I73" s="846" t="s">
        <v>310</v>
      </c>
      <c r="J73" s="830"/>
      <c r="K73" s="830"/>
      <c r="L73" s="830"/>
      <c r="M73" s="830"/>
      <c r="N73" s="810"/>
      <c r="O73" s="845"/>
      <c r="P73" s="832">
        <f>'67.Q221明珠讲坛'!K7</f>
        <v>1000000</v>
      </c>
      <c r="Q73" s="832">
        <f>'67.Q221明珠讲坛'!K8</f>
        <v>0</v>
      </c>
      <c r="R73" s="832">
        <f>'67.Q221明珠讲坛'!K9</f>
        <v>161000</v>
      </c>
      <c r="S73" s="832">
        <f t="shared" si="1"/>
        <v>839000</v>
      </c>
      <c r="T73" s="883">
        <f>'67.Q221明珠讲坛'!K11-S73</f>
        <v>-839000</v>
      </c>
      <c r="U73" s="849"/>
      <c r="V73" s="850"/>
      <c r="W73" s="850"/>
      <c r="X73" s="850"/>
    </row>
    <row r="74" s="796" customFormat="1" ht="30" customHeight="1" spans="1:24">
      <c r="A74" s="809">
        <v>68</v>
      </c>
      <c r="B74" s="809" t="s">
        <v>352</v>
      </c>
      <c r="C74" s="810" t="s">
        <v>47</v>
      </c>
      <c r="D74" s="810"/>
      <c r="E74" s="810" t="s">
        <v>353</v>
      </c>
      <c r="F74" s="810" t="s">
        <v>99</v>
      </c>
      <c r="G74" s="818" t="s">
        <v>354</v>
      </c>
      <c r="H74" s="810" t="s">
        <v>355</v>
      </c>
      <c r="I74" s="836">
        <v>250000</v>
      </c>
      <c r="J74" s="830"/>
      <c r="K74" s="830"/>
      <c r="L74" s="830"/>
      <c r="M74" s="830"/>
      <c r="N74" s="810"/>
      <c r="O74" s="845"/>
      <c r="P74" s="832">
        <f>'68.Q222基层医疗帮扶义诊'!K7</f>
        <v>250000</v>
      </c>
      <c r="Q74" s="832">
        <f>'68.Q222基层医疗帮扶义诊'!K8</f>
        <v>0</v>
      </c>
      <c r="R74" s="832">
        <f>'68.Q222基层医疗帮扶义诊'!K9</f>
        <v>0</v>
      </c>
      <c r="S74" s="832">
        <f t="shared" si="1"/>
        <v>250000</v>
      </c>
      <c r="T74" s="856">
        <f>'68.Q222基层医疗帮扶义诊'!K10-S74</f>
        <v>0</v>
      </c>
      <c r="U74" s="849"/>
      <c r="V74" s="850"/>
      <c r="W74" s="850"/>
      <c r="X74" s="850"/>
    </row>
    <row r="75" s="796" customFormat="1" ht="30" customHeight="1" spans="1:24">
      <c r="A75" s="809">
        <v>69</v>
      </c>
      <c r="B75" s="809" t="s">
        <v>356</v>
      </c>
      <c r="C75" s="810" t="s">
        <v>47</v>
      </c>
      <c r="D75" s="810"/>
      <c r="E75" s="810" t="s">
        <v>357</v>
      </c>
      <c r="F75" s="810" t="s">
        <v>358</v>
      </c>
      <c r="G75" s="818" t="s">
        <v>359</v>
      </c>
      <c r="H75" s="810" t="s">
        <v>360</v>
      </c>
      <c r="I75" s="836">
        <v>3000000</v>
      </c>
      <c r="J75" s="830"/>
      <c r="K75" s="830"/>
      <c r="L75" s="830"/>
      <c r="M75" s="830"/>
      <c r="N75" s="810"/>
      <c r="O75" s="845"/>
      <c r="P75" s="832">
        <f>'69.Q503吴金龙'!K7</f>
        <v>3000000</v>
      </c>
      <c r="Q75" s="832">
        <f>'69.Q503吴金龙'!K8</f>
        <v>0</v>
      </c>
      <c r="R75" s="832">
        <f>'69.Q503吴金龙'!K9</f>
        <v>0</v>
      </c>
      <c r="S75" s="832">
        <f t="shared" si="1"/>
        <v>3000000</v>
      </c>
      <c r="T75" s="856">
        <f>'68.Q222基层医疗帮扶义诊'!K11-S75</f>
        <v>-3000000</v>
      </c>
      <c r="U75" s="849"/>
      <c r="V75" s="850"/>
      <c r="W75" s="850"/>
      <c r="X75" s="850"/>
    </row>
    <row r="76" s="796" customFormat="1" ht="30" customHeight="1" spans="1:24">
      <c r="A76" s="809">
        <v>70</v>
      </c>
      <c r="B76" s="809" t="s">
        <v>361</v>
      </c>
      <c r="C76" s="810" t="s">
        <v>47</v>
      </c>
      <c r="D76" s="810"/>
      <c r="E76" s="810" t="s">
        <v>362</v>
      </c>
      <c r="F76" s="810" t="s">
        <v>304</v>
      </c>
      <c r="G76" s="818" t="s">
        <v>363</v>
      </c>
      <c r="H76" s="810" t="s">
        <v>364</v>
      </c>
      <c r="I76" s="872">
        <v>10000000</v>
      </c>
      <c r="J76" s="830"/>
      <c r="K76" s="830"/>
      <c r="L76" s="830"/>
      <c r="M76" s="830"/>
      <c r="N76" s="810"/>
      <c r="O76" s="845"/>
      <c r="P76" s="832">
        <f>'70.Q223唯爱同行（三）'!K7</f>
        <v>28548200</v>
      </c>
      <c r="Q76" s="832">
        <f>'70.Q223唯爱同行（三）'!K8</f>
        <v>28349056.86</v>
      </c>
      <c r="R76" s="832">
        <f>'70.Q223唯爱同行（三）'!K9</f>
        <v>28349056.86</v>
      </c>
      <c r="S76" s="832">
        <f t="shared" si="1"/>
        <v>199143.140000001</v>
      </c>
      <c r="T76" s="856"/>
      <c r="U76" s="849"/>
      <c r="V76" s="850"/>
      <c r="W76" s="850"/>
      <c r="X76" s="850"/>
    </row>
    <row r="77" s="796" customFormat="1" ht="30" customHeight="1" spans="1:24">
      <c r="A77" s="809">
        <v>71</v>
      </c>
      <c r="B77" s="809" t="s">
        <v>365</v>
      </c>
      <c r="C77" s="810" t="s">
        <v>47</v>
      </c>
      <c r="D77" s="810"/>
      <c r="E77" s="810" t="s">
        <v>366</v>
      </c>
      <c r="F77" s="810" t="s">
        <v>367</v>
      </c>
      <c r="G77" s="818" t="s">
        <v>368</v>
      </c>
      <c r="H77" s="810" t="s">
        <v>369</v>
      </c>
      <c r="I77" s="836">
        <v>200000</v>
      </c>
      <c r="J77" s="830"/>
      <c r="K77" s="830"/>
      <c r="L77" s="830"/>
      <c r="M77" s="830"/>
      <c r="N77" s="810"/>
      <c r="O77" s="845"/>
      <c r="P77" s="832">
        <f>'71.Q225教育捐赠（TCL）'!K7</f>
        <v>200000</v>
      </c>
      <c r="Q77" s="832">
        <f>'71.Q225教育捐赠（TCL）'!K8</f>
        <v>0</v>
      </c>
      <c r="R77" s="832">
        <f>'71.Q225教育捐赠（TCL）'!K9</f>
        <v>0</v>
      </c>
      <c r="S77" s="832">
        <f t="shared" si="1"/>
        <v>200000</v>
      </c>
      <c r="T77" s="856"/>
      <c r="U77" s="849"/>
      <c r="V77" s="850"/>
      <c r="W77" s="850"/>
      <c r="X77" s="850"/>
    </row>
    <row r="78" s="796" customFormat="1" ht="30" customHeight="1" spans="1:24">
      <c r="A78" s="809">
        <v>72</v>
      </c>
      <c r="B78" s="860" t="s">
        <v>370</v>
      </c>
      <c r="C78" s="810" t="s">
        <v>47</v>
      </c>
      <c r="D78" s="861"/>
      <c r="E78" s="810" t="s">
        <v>371</v>
      </c>
      <c r="F78" s="810" t="s">
        <v>372</v>
      </c>
      <c r="G78" s="818" t="s">
        <v>373</v>
      </c>
      <c r="H78" s="810" t="s">
        <v>374</v>
      </c>
      <c r="I78" s="836">
        <v>1000000</v>
      </c>
      <c r="J78" s="830"/>
      <c r="K78" s="830"/>
      <c r="L78" s="830"/>
      <c r="M78" s="830"/>
      <c r="N78" s="810"/>
      <c r="O78" s="845"/>
      <c r="P78" s="832">
        <f>'72.Q226教育捐赠（腾讯）'!K7</f>
        <v>900000</v>
      </c>
      <c r="Q78" s="832">
        <f>'72.Q226教育捐赠（腾讯）'!K8</f>
        <v>0</v>
      </c>
      <c r="R78" s="832">
        <f>'72.Q226教育捐赠（腾讯）'!K9</f>
        <v>0</v>
      </c>
      <c r="S78" s="832">
        <f t="shared" si="1"/>
        <v>900000</v>
      </c>
      <c r="T78" s="856"/>
      <c r="U78" s="849"/>
      <c r="V78" s="850"/>
      <c r="W78" s="850"/>
      <c r="X78" s="850"/>
    </row>
    <row r="79" s="796" customFormat="1" ht="45" customHeight="1" spans="1:24">
      <c r="A79" s="809">
        <v>73</v>
      </c>
      <c r="B79" s="860" t="s">
        <v>375</v>
      </c>
      <c r="C79" s="810" t="s">
        <v>47</v>
      </c>
      <c r="D79" s="861"/>
      <c r="E79" s="810" t="s">
        <v>376</v>
      </c>
      <c r="F79" s="810" t="s">
        <v>377</v>
      </c>
      <c r="G79" s="818" t="s">
        <v>378</v>
      </c>
      <c r="H79" s="810" t="s">
        <v>379</v>
      </c>
      <c r="I79" s="836">
        <v>1000000</v>
      </c>
      <c r="J79" s="830"/>
      <c r="K79" s="830"/>
      <c r="L79" s="830"/>
      <c r="M79" s="830"/>
      <c r="N79" s="810"/>
      <c r="O79" s="845"/>
      <c r="P79" s="832">
        <f>'73.Q601益世界'!K7</f>
        <v>1000000</v>
      </c>
      <c r="Q79" s="832">
        <f>'73.Q601益世界'!K8</f>
        <v>0</v>
      </c>
      <c r="R79" s="832">
        <f>'73.Q601益世界'!K9</f>
        <v>0</v>
      </c>
      <c r="S79" s="832">
        <f t="shared" si="1"/>
        <v>1000000</v>
      </c>
      <c r="T79" s="856"/>
      <c r="U79" s="849"/>
      <c r="V79" s="850"/>
      <c r="W79" s="850"/>
      <c r="X79" s="850"/>
    </row>
    <row r="80" s="796" customFormat="1" ht="45" customHeight="1" spans="1:24">
      <c r="A80" s="809">
        <v>74</v>
      </c>
      <c r="B80" s="860" t="s">
        <v>380</v>
      </c>
      <c r="C80" s="810" t="s">
        <v>47</v>
      </c>
      <c r="D80" s="861"/>
      <c r="E80" s="810" t="s">
        <v>381</v>
      </c>
      <c r="F80" s="810" t="s">
        <v>382</v>
      </c>
      <c r="G80" s="818" t="s">
        <v>383</v>
      </c>
      <c r="H80" s="810" t="s">
        <v>384</v>
      </c>
      <c r="I80" s="836">
        <v>100000</v>
      </c>
      <c r="J80" s="830"/>
      <c r="K80" s="830"/>
      <c r="L80" s="830"/>
      <c r="M80" s="830"/>
      <c r="N80" s="810"/>
      <c r="O80" s="845"/>
      <c r="P80" s="832">
        <f>'74.Q602Scott爱心计划'!K7</f>
        <v>100000</v>
      </c>
      <c r="Q80" s="832">
        <f>'74.Q602Scott爱心计划'!K8</f>
        <v>0</v>
      </c>
      <c r="R80" s="832">
        <f>'74.Q602Scott爱心计划'!K9</f>
        <v>0</v>
      </c>
      <c r="S80" s="832">
        <f t="shared" si="1"/>
        <v>100000</v>
      </c>
      <c r="T80" s="856"/>
      <c r="U80" s="849"/>
      <c r="V80" s="850"/>
      <c r="W80" s="850"/>
      <c r="X80" s="850"/>
    </row>
    <row r="81" s="796" customFormat="1" ht="45" customHeight="1" spans="1:24">
      <c r="A81" s="809">
        <v>75</v>
      </c>
      <c r="B81" s="860" t="s">
        <v>385</v>
      </c>
      <c r="C81" s="810" t="s">
        <v>47</v>
      </c>
      <c r="D81" s="861"/>
      <c r="E81" s="810" t="s">
        <v>386</v>
      </c>
      <c r="F81" s="810" t="s">
        <v>324</v>
      </c>
      <c r="G81" s="818" t="s">
        <v>387</v>
      </c>
      <c r="H81" s="810" t="s">
        <v>388</v>
      </c>
      <c r="I81" s="873">
        <v>1000000</v>
      </c>
      <c r="J81" s="830"/>
      <c r="K81" s="830"/>
      <c r="L81" s="830"/>
      <c r="M81" s="830"/>
      <c r="N81" s="810"/>
      <c r="O81" s="845"/>
      <c r="P81" s="832">
        <v>1000000</v>
      </c>
      <c r="Q81" s="832">
        <v>0</v>
      </c>
      <c r="R81" s="832">
        <v>0</v>
      </c>
      <c r="S81" s="832">
        <f t="shared" si="1"/>
        <v>1000000</v>
      </c>
      <c r="T81" s="856"/>
      <c r="U81" s="849"/>
      <c r="V81" s="850"/>
      <c r="W81" s="850"/>
      <c r="X81" s="850"/>
    </row>
    <row r="82" s="796" customFormat="1" ht="27" customHeight="1" spans="1:24">
      <c r="A82" s="862" t="s">
        <v>389</v>
      </c>
      <c r="B82" s="860"/>
      <c r="C82" s="860"/>
      <c r="D82" s="860"/>
      <c r="E82" s="860"/>
      <c r="F82" s="860"/>
      <c r="G82" s="860"/>
      <c r="H82" s="860"/>
      <c r="I82" s="874"/>
      <c r="J82" s="830"/>
      <c r="K82" s="830"/>
      <c r="L82" s="830"/>
      <c r="M82" s="830"/>
      <c r="N82" s="810"/>
      <c r="O82" s="875"/>
      <c r="P82" s="876">
        <f>SUM(P53:P81)+SUM(P2:P51)</f>
        <v>969447702.97</v>
      </c>
      <c r="Q82" s="876">
        <f>SUM(Q53:Q81)+SUM(Q2:Q51)</f>
        <v>65695808.36</v>
      </c>
      <c r="R82" s="876">
        <f>SUM(R53:R81)+SUM(R2:R51)</f>
        <v>645692018.93</v>
      </c>
      <c r="S82" s="876">
        <f>SUM(S53:S81)+SUM(S2:S51)</f>
        <v>323755684.04</v>
      </c>
      <c r="T82" s="876"/>
      <c r="U82" s="884"/>
      <c r="V82" s="850"/>
      <c r="W82" s="850"/>
      <c r="X82" s="850"/>
    </row>
    <row r="83" s="796" customFormat="1" ht="29" hidden="1" customHeight="1" spans="1:24">
      <c r="A83" s="863"/>
      <c r="B83" s="863"/>
      <c r="C83" s="864"/>
      <c r="D83" s="861"/>
      <c r="E83" s="864"/>
      <c r="F83" s="864"/>
      <c r="G83" s="865"/>
      <c r="H83" s="864"/>
      <c r="I83" s="877"/>
      <c r="J83" s="878"/>
      <c r="K83" s="878"/>
      <c r="L83" s="878"/>
      <c r="M83" s="878"/>
      <c r="N83" s="864"/>
      <c r="O83" s="801"/>
      <c r="P83" s="879"/>
      <c r="Q83" s="879"/>
      <c r="R83" s="879"/>
      <c r="S83" s="879"/>
      <c r="T83" s="879"/>
      <c r="U83" s="879"/>
      <c r="V83" s="850"/>
      <c r="W83" s="850"/>
      <c r="X83" s="850"/>
    </row>
    <row r="84" s="796" customFormat="1" ht="40" hidden="1" customHeight="1" spans="1:24">
      <c r="A84" s="866" t="s">
        <v>390</v>
      </c>
      <c r="B84" s="866"/>
      <c r="C84" s="866"/>
      <c r="D84" s="867"/>
      <c r="E84" s="866"/>
      <c r="F84" s="866"/>
      <c r="G84" s="866"/>
      <c r="H84" s="866" t="s">
        <v>391</v>
      </c>
      <c r="I84" s="866"/>
      <c r="J84" s="866"/>
      <c r="K84" s="866"/>
      <c r="L84" s="866"/>
      <c r="M84" s="866"/>
      <c r="N84" s="866"/>
      <c r="O84" s="866"/>
      <c r="P84" s="866"/>
      <c r="Q84" s="866"/>
      <c r="R84" s="866"/>
      <c r="S84" s="866"/>
      <c r="T84" s="866"/>
      <c r="U84" s="866"/>
      <c r="V84" s="850"/>
      <c r="W84" s="850"/>
      <c r="X84" s="850"/>
    </row>
    <row r="85" ht="40" hidden="1" customHeight="1" spans="1:24">
      <c r="A85" s="866" t="s">
        <v>392</v>
      </c>
      <c r="B85" s="866"/>
      <c r="C85" s="866"/>
      <c r="D85" s="867"/>
      <c r="E85" s="866"/>
      <c r="F85" s="866"/>
      <c r="G85" s="866"/>
      <c r="H85" s="866" t="s">
        <v>393</v>
      </c>
      <c r="I85" s="866"/>
      <c r="J85" s="866"/>
      <c r="K85" s="866"/>
      <c r="L85" s="866"/>
      <c r="M85" s="866"/>
      <c r="N85" s="866"/>
      <c r="O85" s="866"/>
      <c r="P85" s="866"/>
      <c r="Q85" s="866"/>
      <c r="R85" s="866"/>
      <c r="S85" s="866"/>
      <c r="T85" s="866"/>
      <c r="U85" s="866"/>
      <c r="V85" s="848"/>
      <c r="W85" s="848"/>
      <c r="X85" s="848"/>
    </row>
    <row r="86" ht="40" hidden="1" customHeight="1" spans="1:24">
      <c r="A86" s="866" t="s">
        <v>394</v>
      </c>
      <c r="B86" s="866"/>
      <c r="C86" s="866"/>
      <c r="D86" s="866"/>
      <c r="E86" s="866"/>
      <c r="F86" s="866"/>
      <c r="G86" s="866"/>
      <c r="H86" s="866"/>
      <c r="I86" s="866"/>
      <c r="J86" s="866"/>
      <c r="K86" s="866"/>
      <c r="L86" s="866"/>
      <c r="M86" s="866"/>
      <c r="N86" s="866"/>
      <c r="O86" s="866"/>
      <c r="P86" s="866"/>
      <c r="Q86" s="866"/>
      <c r="R86" s="866"/>
      <c r="S86" s="866"/>
      <c r="T86" s="866"/>
      <c r="U86" s="866"/>
      <c r="V86" s="848"/>
      <c r="W86" s="848"/>
      <c r="X86" s="848"/>
    </row>
    <row r="87" ht="17.25" spans="1:24">
      <c r="A87" s="868"/>
      <c r="B87" s="868"/>
      <c r="C87" s="848"/>
      <c r="D87" s="868"/>
      <c r="E87" s="848"/>
      <c r="F87" s="848"/>
      <c r="G87" s="868"/>
      <c r="H87" s="848"/>
      <c r="I87" s="880"/>
      <c r="J87" s="881"/>
      <c r="K87" s="881"/>
      <c r="L87" s="881"/>
      <c r="M87" s="881"/>
      <c r="N87" s="848"/>
      <c r="S87" s="885"/>
      <c r="T87" s="885"/>
      <c r="U87" s="886">
        <f>S82-10759271.1-14505977.1-603334.15+腾讯重症!B17</f>
        <v>298434906.54</v>
      </c>
      <c r="V87" s="848"/>
      <c r="W87" s="848"/>
      <c r="X87" s="848"/>
    </row>
    <row r="88" ht="17.25" spans="1:24">
      <c r="A88" s="868"/>
      <c r="B88" s="868"/>
      <c r="C88" s="848"/>
      <c r="D88" s="868"/>
      <c r="E88" s="848"/>
      <c r="F88" s="848"/>
      <c r="G88" s="868"/>
      <c r="H88" s="848"/>
      <c r="I88" s="880"/>
      <c r="J88" s="881"/>
      <c r="K88" s="881"/>
      <c r="L88" s="881"/>
      <c r="M88" s="881"/>
      <c r="N88" s="848"/>
      <c r="S88" s="885"/>
      <c r="T88" s="885"/>
      <c r="U88" s="886"/>
      <c r="V88" s="848"/>
      <c r="W88" s="848"/>
      <c r="X88" s="848"/>
    </row>
    <row r="89" ht="17.25" spans="1:24">
      <c r="A89" s="868"/>
      <c r="B89" s="868"/>
      <c r="C89" s="848"/>
      <c r="D89" s="868"/>
      <c r="E89" s="848"/>
      <c r="F89" s="848"/>
      <c r="G89" s="868"/>
      <c r="H89" s="848"/>
      <c r="I89" s="880"/>
      <c r="J89" s="881"/>
      <c r="K89" s="881"/>
      <c r="L89" s="881"/>
      <c r="M89" s="881"/>
      <c r="N89" s="848"/>
      <c r="S89" s="885"/>
      <c r="T89" s="885"/>
      <c r="U89" s="886"/>
      <c r="V89" s="848"/>
      <c r="W89" s="848"/>
      <c r="X89" s="848"/>
    </row>
    <row r="90" ht="17.25" hidden="1" spans="1:24">
      <c r="A90" s="868" t="s">
        <v>395</v>
      </c>
      <c r="B90" s="868"/>
      <c r="C90" s="848"/>
      <c r="D90" s="868"/>
      <c r="E90" s="848"/>
      <c r="F90" s="848"/>
      <c r="G90" s="868"/>
      <c r="H90" s="848"/>
      <c r="I90" s="880"/>
      <c r="J90" s="881"/>
      <c r="K90" s="881"/>
      <c r="L90" s="881"/>
      <c r="M90" s="881"/>
      <c r="N90" s="848"/>
      <c r="S90" s="885"/>
      <c r="T90" s="885"/>
      <c r="U90" s="886"/>
      <c r="V90" s="848"/>
      <c r="W90" s="848"/>
      <c r="X90" s="848"/>
    </row>
    <row r="91" ht="17.25" hidden="1" spans="1:24">
      <c r="A91" s="869" t="s">
        <v>396</v>
      </c>
      <c r="B91" s="868"/>
      <c r="C91" s="848"/>
      <c r="D91" s="868"/>
      <c r="E91" s="848"/>
      <c r="F91" s="848"/>
      <c r="G91" s="868"/>
      <c r="H91" s="848"/>
      <c r="I91" s="880"/>
      <c r="J91" s="881"/>
      <c r="K91" s="881"/>
      <c r="L91" s="881"/>
      <c r="M91" s="881"/>
      <c r="N91" s="848"/>
      <c r="S91" s="885"/>
      <c r="T91" s="885"/>
      <c r="U91" s="886"/>
      <c r="V91" s="848"/>
      <c r="W91" s="848"/>
      <c r="X91" s="848"/>
    </row>
    <row r="92" ht="17.25" hidden="1" spans="1:24">
      <c r="A92" s="869" t="s">
        <v>397</v>
      </c>
      <c r="B92" s="868"/>
      <c r="C92" s="848"/>
      <c r="D92" s="868"/>
      <c r="E92" s="848"/>
      <c r="F92" s="848"/>
      <c r="G92" s="868"/>
      <c r="H92" s="848"/>
      <c r="I92" s="880"/>
      <c r="J92" s="881"/>
      <c r="K92" s="881"/>
      <c r="L92" s="881"/>
      <c r="M92" s="881"/>
      <c r="N92" s="848"/>
      <c r="S92" s="885"/>
      <c r="T92" s="885"/>
      <c r="U92" s="886"/>
      <c r="V92" s="848"/>
      <c r="W92" s="848"/>
      <c r="X92" s="848"/>
    </row>
    <row r="93" ht="17.25" hidden="1" spans="1:24">
      <c r="A93" s="869" t="s">
        <v>398</v>
      </c>
      <c r="B93" s="868"/>
      <c r="C93" s="848"/>
      <c r="D93" s="868"/>
      <c r="E93" s="848"/>
      <c r="F93" s="848"/>
      <c r="G93" s="868"/>
      <c r="H93" s="848"/>
      <c r="I93" s="880"/>
      <c r="J93" s="881"/>
      <c r="K93" s="881"/>
      <c r="L93" s="881"/>
      <c r="M93" s="881"/>
      <c r="N93" s="848"/>
      <c r="S93" s="885"/>
      <c r="T93" s="885"/>
      <c r="U93" s="886"/>
      <c r="V93" s="848"/>
      <c r="W93" s="848"/>
      <c r="X93" s="848"/>
    </row>
    <row r="94" ht="17.25" hidden="1" spans="1:24">
      <c r="A94" s="870" t="s">
        <v>399</v>
      </c>
      <c r="B94" s="868"/>
      <c r="C94" s="848"/>
      <c r="D94" s="868"/>
      <c r="E94" s="848"/>
      <c r="F94" s="848"/>
      <c r="G94" s="868"/>
      <c r="H94" s="848"/>
      <c r="I94" s="880"/>
      <c r="J94" s="881"/>
      <c r="K94" s="881"/>
      <c r="L94" s="881"/>
      <c r="M94" s="881"/>
      <c r="N94" s="848"/>
      <c r="S94" s="885"/>
      <c r="T94" s="885"/>
      <c r="U94" s="886"/>
      <c r="V94" s="848"/>
      <c r="W94" s="848"/>
      <c r="X94" s="848"/>
    </row>
    <row r="95" ht="17.25" hidden="1" spans="1:24">
      <c r="A95" s="869" t="s">
        <v>400</v>
      </c>
      <c r="B95" s="868"/>
      <c r="C95" s="848"/>
      <c r="D95" s="868"/>
      <c r="E95" s="848"/>
      <c r="F95" s="848"/>
      <c r="G95" s="868"/>
      <c r="H95" s="848"/>
      <c r="I95" s="880"/>
      <c r="J95" s="881"/>
      <c r="K95" s="881"/>
      <c r="L95" s="881"/>
      <c r="M95" s="881"/>
      <c r="N95" s="848"/>
      <c r="S95" s="885"/>
      <c r="T95" s="885"/>
      <c r="U95" s="886"/>
      <c r="V95" s="848"/>
      <c r="W95" s="848"/>
      <c r="X95" s="848"/>
    </row>
    <row r="96" ht="17.25" hidden="1" spans="1:24">
      <c r="A96" s="871" t="s">
        <v>401</v>
      </c>
      <c r="B96" s="868"/>
      <c r="C96" s="848"/>
      <c r="D96" s="868"/>
      <c r="E96" s="848"/>
      <c r="F96" s="848"/>
      <c r="G96" s="868"/>
      <c r="H96" s="848"/>
      <c r="I96" s="880"/>
      <c r="J96" s="881"/>
      <c r="K96" s="881"/>
      <c r="L96" s="881"/>
      <c r="M96" s="881"/>
      <c r="N96" s="848"/>
      <c r="S96" s="885"/>
      <c r="T96" s="885"/>
      <c r="U96" s="886"/>
      <c r="V96" s="848"/>
      <c r="W96" s="848"/>
      <c r="X96" s="848"/>
    </row>
    <row r="97" ht="17.25" hidden="1" spans="1:24">
      <c r="A97" s="871" t="s">
        <v>402</v>
      </c>
      <c r="B97" s="868"/>
      <c r="C97" s="848"/>
      <c r="D97" s="868"/>
      <c r="E97" s="848"/>
      <c r="F97" s="848"/>
      <c r="G97" s="868"/>
      <c r="H97" s="848"/>
      <c r="I97" s="880"/>
      <c r="J97" s="881"/>
      <c r="K97" s="881"/>
      <c r="L97" s="881"/>
      <c r="M97" s="881"/>
      <c r="N97" s="848"/>
      <c r="S97" s="885"/>
      <c r="T97" s="885"/>
      <c r="U97" s="886"/>
      <c r="V97" s="848"/>
      <c r="W97" s="848"/>
      <c r="X97" s="848"/>
    </row>
    <row r="98" ht="17.25" spans="1:24">
      <c r="A98" s="868"/>
      <c r="B98" s="868"/>
      <c r="C98" s="848"/>
      <c r="D98" s="868"/>
      <c r="E98" s="848"/>
      <c r="F98" s="848"/>
      <c r="G98" s="868"/>
      <c r="H98" s="848"/>
      <c r="I98" s="880"/>
      <c r="J98" s="881"/>
      <c r="K98" s="881"/>
      <c r="L98" s="881"/>
      <c r="M98" s="881"/>
      <c r="N98" s="848"/>
      <c r="S98" s="885"/>
      <c r="T98" s="885"/>
      <c r="U98" s="886"/>
      <c r="V98" s="848"/>
      <c r="W98" s="848"/>
      <c r="X98" s="848"/>
    </row>
    <row r="99" ht="17.25" spans="1:24">
      <c r="A99" s="868"/>
      <c r="B99" s="868"/>
      <c r="C99" s="848"/>
      <c r="D99" s="868"/>
      <c r="E99" s="848"/>
      <c r="F99" s="848"/>
      <c r="G99" s="868"/>
      <c r="H99" s="848"/>
      <c r="I99" s="880"/>
      <c r="J99" s="881"/>
      <c r="K99" s="881"/>
      <c r="L99" s="881"/>
      <c r="M99" s="881"/>
      <c r="N99" s="848"/>
      <c r="S99" s="885"/>
      <c r="T99" s="885"/>
      <c r="U99" s="886"/>
      <c r="V99" s="848"/>
      <c r="W99" s="848"/>
      <c r="X99" s="848"/>
    </row>
    <row r="100" ht="17.25" spans="1:24">
      <c r="A100" s="868"/>
      <c r="B100" s="868"/>
      <c r="C100" s="848"/>
      <c r="D100" s="868"/>
      <c r="E100" s="848"/>
      <c r="F100" s="848"/>
      <c r="G100" s="868"/>
      <c r="H100" s="848"/>
      <c r="I100" s="880"/>
      <c r="J100" s="881"/>
      <c r="K100" s="881"/>
      <c r="L100" s="881"/>
      <c r="M100" s="881"/>
      <c r="N100" s="848"/>
      <c r="S100" s="885"/>
      <c r="T100" s="885"/>
      <c r="U100" s="886"/>
      <c r="V100" s="848"/>
      <c r="W100" s="848"/>
      <c r="X100" s="848"/>
    </row>
    <row r="101" ht="17.25" spans="1:24">
      <c r="A101" s="868"/>
      <c r="B101" s="868"/>
      <c r="C101" s="848"/>
      <c r="D101" s="868"/>
      <c r="E101" s="848"/>
      <c r="F101" s="848"/>
      <c r="G101" s="868"/>
      <c r="H101" s="848"/>
      <c r="I101" s="880"/>
      <c r="J101" s="881"/>
      <c r="K101" s="881"/>
      <c r="L101" s="881"/>
      <c r="M101" s="881"/>
      <c r="N101" s="848"/>
      <c r="S101" s="885"/>
      <c r="T101" s="885"/>
      <c r="U101" s="886"/>
      <c r="V101" s="848"/>
      <c r="W101" s="848"/>
      <c r="X101" s="848"/>
    </row>
    <row r="102" ht="17.25" spans="1:24">
      <c r="A102" s="868"/>
      <c r="B102" s="868"/>
      <c r="C102" s="848"/>
      <c r="D102" s="868"/>
      <c r="E102" s="848"/>
      <c r="F102" s="848"/>
      <c r="G102" s="868"/>
      <c r="H102" s="848"/>
      <c r="I102" s="880"/>
      <c r="J102" s="881"/>
      <c r="K102" s="881"/>
      <c r="L102" s="881"/>
      <c r="M102" s="881"/>
      <c r="N102" s="848"/>
      <c r="S102" s="885"/>
      <c r="T102" s="885"/>
      <c r="U102" s="886"/>
      <c r="V102" s="848"/>
      <c r="W102" s="848"/>
      <c r="X102" s="848"/>
    </row>
    <row r="103" ht="17.25" spans="1:24">
      <c r="A103" s="868"/>
      <c r="B103" s="868"/>
      <c r="C103" s="848"/>
      <c r="D103" s="868"/>
      <c r="E103" s="848"/>
      <c r="F103" s="848"/>
      <c r="G103" s="868"/>
      <c r="H103" s="848"/>
      <c r="I103" s="880"/>
      <c r="J103" s="881"/>
      <c r="K103" s="881"/>
      <c r="L103" s="881"/>
      <c r="M103" s="881"/>
      <c r="N103" s="848"/>
      <c r="S103" s="885"/>
      <c r="T103" s="885"/>
      <c r="U103" s="886"/>
      <c r="V103" s="848"/>
      <c r="W103" s="848"/>
      <c r="X103" s="848"/>
    </row>
    <row r="104" ht="17.25" spans="1:24">
      <c r="A104" s="868"/>
      <c r="B104" s="868"/>
      <c r="C104" s="848"/>
      <c r="D104" s="868"/>
      <c r="E104" s="848"/>
      <c r="F104" s="848"/>
      <c r="G104" s="868"/>
      <c r="H104" s="848"/>
      <c r="I104" s="880"/>
      <c r="J104" s="881"/>
      <c r="K104" s="881"/>
      <c r="L104" s="881"/>
      <c r="M104" s="881"/>
      <c r="N104" s="848"/>
      <c r="S104" s="885"/>
      <c r="T104" s="885"/>
      <c r="U104" s="886"/>
      <c r="V104" s="848"/>
      <c r="W104" s="848"/>
      <c r="X104" s="848"/>
    </row>
    <row r="105" ht="17.25" spans="1:24">
      <c r="A105" s="868"/>
      <c r="B105" s="868"/>
      <c r="C105" s="848"/>
      <c r="D105" s="868"/>
      <c r="E105" s="848"/>
      <c r="F105" s="848"/>
      <c r="G105" s="868"/>
      <c r="H105" s="848"/>
      <c r="I105" s="880"/>
      <c r="J105" s="881"/>
      <c r="K105" s="881"/>
      <c r="L105" s="881"/>
      <c r="M105" s="881"/>
      <c r="N105" s="848"/>
      <c r="S105" s="885"/>
      <c r="T105" s="885"/>
      <c r="U105" s="886"/>
      <c r="V105" s="848"/>
      <c r="W105" s="848"/>
      <c r="X105" s="848"/>
    </row>
    <row r="106" ht="17.25" spans="1:24">
      <c r="A106" s="868"/>
      <c r="B106" s="868"/>
      <c r="C106" s="848"/>
      <c r="D106" s="868"/>
      <c r="E106" s="848"/>
      <c r="F106" s="848"/>
      <c r="G106" s="868"/>
      <c r="H106" s="848"/>
      <c r="I106" s="880"/>
      <c r="J106" s="881"/>
      <c r="K106" s="881"/>
      <c r="L106" s="881"/>
      <c r="M106" s="881"/>
      <c r="N106" s="848"/>
      <c r="S106" s="885"/>
      <c r="T106" s="885"/>
      <c r="U106" s="886"/>
      <c r="V106" s="848"/>
      <c r="W106" s="848"/>
      <c r="X106" s="848"/>
    </row>
    <row r="107" ht="17.25" spans="1:24">
      <c r="A107" s="868"/>
      <c r="B107" s="868"/>
      <c r="C107" s="848"/>
      <c r="D107" s="868"/>
      <c r="E107" s="848"/>
      <c r="F107" s="848"/>
      <c r="G107" s="868"/>
      <c r="H107" s="848"/>
      <c r="I107" s="880"/>
      <c r="J107" s="881"/>
      <c r="K107" s="881"/>
      <c r="L107" s="881"/>
      <c r="M107" s="881"/>
      <c r="N107" s="848"/>
      <c r="S107" s="885"/>
      <c r="T107" s="885"/>
      <c r="U107" s="886"/>
      <c r="V107" s="848"/>
      <c r="W107" s="848"/>
      <c r="X107" s="848"/>
    </row>
    <row r="108" ht="17.25" spans="1:24">
      <c r="A108" s="868"/>
      <c r="B108" s="868"/>
      <c r="C108" s="848"/>
      <c r="D108" s="868"/>
      <c r="E108" s="848"/>
      <c r="F108" s="848"/>
      <c r="G108" s="868"/>
      <c r="H108" s="848"/>
      <c r="I108" s="880"/>
      <c r="J108" s="881"/>
      <c r="K108" s="881"/>
      <c r="L108" s="881"/>
      <c r="M108" s="881"/>
      <c r="N108" s="848"/>
      <c r="S108" s="885"/>
      <c r="T108" s="885"/>
      <c r="U108" s="886"/>
      <c r="V108" s="848"/>
      <c r="W108" s="848"/>
      <c r="X108" s="848"/>
    </row>
    <row r="109" ht="17.25" spans="1:24">
      <c r="A109" s="868"/>
      <c r="B109" s="868"/>
      <c r="C109" s="848"/>
      <c r="D109" s="868"/>
      <c r="E109" s="848"/>
      <c r="F109" s="848"/>
      <c r="G109" s="868"/>
      <c r="H109" s="848"/>
      <c r="I109" s="880"/>
      <c r="J109" s="881"/>
      <c r="K109" s="881"/>
      <c r="L109" s="881"/>
      <c r="M109" s="881"/>
      <c r="N109" s="848"/>
      <c r="S109" s="885"/>
      <c r="T109" s="885"/>
      <c r="U109" s="886"/>
      <c r="V109" s="848"/>
      <c r="W109" s="848"/>
      <c r="X109" s="848"/>
    </row>
    <row r="110" ht="17.25" spans="1:24">
      <c r="A110" s="868"/>
      <c r="B110" s="868"/>
      <c r="C110" s="848"/>
      <c r="D110" s="868"/>
      <c r="E110" s="848"/>
      <c r="F110" s="848"/>
      <c r="G110" s="868"/>
      <c r="H110" s="848"/>
      <c r="I110" s="880"/>
      <c r="J110" s="881"/>
      <c r="K110" s="881"/>
      <c r="L110" s="881"/>
      <c r="M110" s="881"/>
      <c r="N110" s="848"/>
      <c r="S110" s="885"/>
      <c r="T110" s="885"/>
      <c r="U110" s="886"/>
      <c r="V110" s="848"/>
      <c r="W110" s="848"/>
      <c r="X110" s="848"/>
    </row>
    <row r="111" ht="17.25" spans="1:24">
      <c r="A111" s="868"/>
      <c r="B111" s="868"/>
      <c r="C111" s="848"/>
      <c r="D111" s="868"/>
      <c r="E111" s="848"/>
      <c r="F111" s="848"/>
      <c r="G111" s="868"/>
      <c r="H111" s="848"/>
      <c r="I111" s="880"/>
      <c r="J111" s="881"/>
      <c r="K111" s="881"/>
      <c r="L111" s="881"/>
      <c r="M111" s="881"/>
      <c r="N111" s="848"/>
      <c r="S111" s="885"/>
      <c r="T111" s="885"/>
      <c r="U111" s="886"/>
      <c r="V111" s="848"/>
      <c r="W111" s="848"/>
      <c r="X111" s="848"/>
    </row>
    <row r="112" ht="17.25" spans="1:24">
      <c r="A112" s="868"/>
      <c r="B112" s="868"/>
      <c r="C112" s="848"/>
      <c r="D112" s="868"/>
      <c r="E112" s="848"/>
      <c r="F112" s="848"/>
      <c r="G112" s="868"/>
      <c r="H112" s="848"/>
      <c r="I112" s="880"/>
      <c r="J112" s="881"/>
      <c r="K112" s="881"/>
      <c r="L112" s="881"/>
      <c r="M112" s="881"/>
      <c r="N112" s="848"/>
      <c r="S112" s="885"/>
      <c r="T112" s="885"/>
      <c r="U112" s="886"/>
      <c r="V112" s="848"/>
      <c r="W112" s="848"/>
      <c r="X112" s="848"/>
    </row>
    <row r="113" ht="17.25" spans="1:24">
      <c r="A113" s="868"/>
      <c r="B113" s="868"/>
      <c r="C113" s="848"/>
      <c r="D113" s="868"/>
      <c r="E113" s="848"/>
      <c r="F113" s="848"/>
      <c r="G113" s="868"/>
      <c r="H113" s="848"/>
      <c r="I113" s="880"/>
      <c r="J113" s="881"/>
      <c r="K113" s="881"/>
      <c r="L113" s="881"/>
      <c r="M113" s="881"/>
      <c r="N113" s="848"/>
      <c r="S113" s="885"/>
      <c r="T113" s="885"/>
      <c r="U113" s="886"/>
      <c r="V113" s="848"/>
      <c r="W113" s="848"/>
      <c r="X113" s="848"/>
    </row>
    <row r="114" ht="17.25" spans="1:24">
      <c r="A114" s="868"/>
      <c r="B114" s="868"/>
      <c r="C114" s="848"/>
      <c r="D114" s="868"/>
      <c r="E114" s="848"/>
      <c r="F114" s="848"/>
      <c r="G114" s="868"/>
      <c r="H114" s="848"/>
      <c r="I114" s="880"/>
      <c r="J114" s="881"/>
      <c r="K114" s="881"/>
      <c r="L114" s="881"/>
      <c r="M114" s="881"/>
      <c r="N114" s="848"/>
      <c r="S114" s="885"/>
      <c r="T114" s="885"/>
      <c r="U114" s="886"/>
      <c r="V114" s="848"/>
      <c r="W114" s="848"/>
      <c r="X114" s="848"/>
    </row>
    <row r="115" ht="17.25" spans="1:24">
      <c r="A115" s="868"/>
      <c r="B115" s="868"/>
      <c r="C115" s="848"/>
      <c r="D115" s="868"/>
      <c r="E115" s="848"/>
      <c r="F115" s="848"/>
      <c r="G115" s="868"/>
      <c r="H115" s="848"/>
      <c r="I115" s="880"/>
      <c r="J115" s="881"/>
      <c r="K115" s="881"/>
      <c r="L115" s="881"/>
      <c r="M115" s="881"/>
      <c r="N115" s="848"/>
      <c r="S115" s="885"/>
      <c r="T115" s="885"/>
      <c r="U115" s="886"/>
      <c r="V115" s="848"/>
      <c r="W115" s="848"/>
      <c r="X115" s="848"/>
    </row>
    <row r="116" ht="17.25" spans="1:24">
      <c r="A116" s="868"/>
      <c r="B116" s="868"/>
      <c r="C116" s="848"/>
      <c r="D116" s="868"/>
      <c r="E116" s="848"/>
      <c r="F116" s="848"/>
      <c r="G116" s="868"/>
      <c r="H116" s="848"/>
      <c r="I116" s="880"/>
      <c r="J116" s="881"/>
      <c r="K116" s="881"/>
      <c r="L116" s="881"/>
      <c r="M116" s="881"/>
      <c r="N116" s="848"/>
      <c r="S116" s="885"/>
      <c r="T116" s="885"/>
      <c r="U116" s="886"/>
      <c r="V116" s="848"/>
      <c r="W116" s="848"/>
      <c r="X116" s="848"/>
    </row>
    <row r="117" ht="17.25" spans="1:24">
      <c r="A117" s="868"/>
      <c r="B117" s="868"/>
      <c r="C117" s="848"/>
      <c r="D117" s="868"/>
      <c r="E117" s="848"/>
      <c r="F117" s="848"/>
      <c r="G117" s="868"/>
      <c r="H117" s="848"/>
      <c r="I117" s="880"/>
      <c r="J117" s="881"/>
      <c r="K117" s="881"/>
      <c r="L117" s="881"/>
      <c r="M117" s="881"/>
      <c r="N117" s="848"/>
      <c r="S117" s="885"/>
      <c r="T117" s="885"/>
      <c r="U117" s="886"/>
      <c r="V117" s="848"/>
      <c r="W117" s="848"/>
      <c r="X117" s="848"/>
    </row>
    <row r="118" ht="17.25" spans="1:24">
      <c r="A118" s="868"/>
      <c r="B118" s="868"/>
      <c r="C118" s="848"/>
      <c r="D118" s="868"/>
      <c r="E118" s="848"/>
      <c r="F118" s="848"/>
      <c r="G118" s="868"/>
      <c r="H118" s="848"/>
      <c r="I118" s="880"/>
      <c r="J118" s="881"/>
      <c r="K118" s="881"/>
      <c r="L118" s="881"/>
      <c r="M118" s="881"/>
      <c r="N118" s="848"/>
      <c r="S118" s="885"/>
      <c r="T118" s="885"/>
      <c r="U118" s="886"/>
      <c r="V118" s="848"/>
      <c r="W118" s="848"/>
      <c r="X118" s="848"/>
    </row>
    <row r="119" ht="17.25" spans="1:24">
      <c r="A119" s="868"/>
      <c r="B119" s="868"/>
      <c r="C119" s="848"/>
      <c r="D119" s="868"/>
      <c r="E119" s="848"/>
      <c r="F119" s="848"/>
      <c r="G119" s="868"/>
      <c r="H119" s="848"/>
      <c r="I119" s="880"/>
      <c r="J119" s="881"/>
      <c r="K119" s="881"/>
      <c r="L119" s="881"/>
      <c r="M119" s="881"/>
      <c r="N119" s="848"/>
      <c r="S119" s="885"/>
      <c r="T119" s="885"/>
      <c r="U119" s="886"/>
      <c r="V119" s="848"/>
      <c r="W119" s="848"/>
      <c r="X119" s="848"/>
    </row>
    <row r="120" ht="17.25" spans="1:24">
      <c r="A120" s="868"/>
      <c r="B120" s="868"/>
      <c r="C120" s="848"/>
      <c r="D120" s="868"/>
      <c r="E120" s="848"/>
      <c r="F120" s="848"/>
      <c r="G120" s="868"/>
      <c r="H120" s="848"/>
      <c r="I120" s="880"/>
      <c r="J120" s="881"/>
      <c r="K120" s="881"/>
      <c r="L120" s="881"/>
      <c r="M120" s="881"/>
      <c r="N120" s="848"/>
      <c r="S120" s="885"/>
      <c r="T120" s="885"/>
      <c r="U120" s="886"/>
      <c r="V120" s="848"/>
      <c r="W120" s="848"/>
      <c r="X120" s="848"/>
    </row>
    <row r="121" ht="17.25" spans="1:24">
      <c r="A121" s="868"/>
      <c r="B121" s="868"/>
      <c r="C121" s="848"/>
      <c r="D121" s="868"/>
      <c r="E121" s="848"/>
      <c r="F121" s="848"/>
      <c r="G121" s="868"/>
      <c r="H121" s="848"/>
      <c r="I121" s="880"/>
      <c r="J121" s="881"/>
      <c r="K121" s="881"/>
      <c r="L121" s="881"/>
      <c r="M121" s="881"/>
      <c r="N121" s="848"/>
      <c r="S121" s="885"/>
      <c r="T121" s="885"/>
      <c r="U121" s="886"/>
      <c r="V121" s="848"/>
      <c r="W121" s="848"/>
      <c r="X121" s="848"/>
    </row>
    <row r="122" ht="17.25" spans="1:24">
      <c r="A122" s="868"/>
      <c r="B122" s="868"/>
      <c r="C122" s="848"/>
      <c r="D122" s="868"/>
      <c r="E122" s="848"/>
      <c r="F122" s="848"/>
      <c r="G122" s="868"/>
      <c r="H122" s="848"/>
      <c r="I122" s="880"/>
      <c r="J122" s="881"/>
      <c r="K122" s="881"/>
      <c r="L122" s="881"/>
      <c r="M122" s="881"/>
      <c r="N122" s="848"/>
      <c r="S122" s="885"/>
      <c r="T122" s="885"/>
      <c r="U122" s="886"/>
      <c r="V122" s="848"/>
      <c r="W122" s="848"/>
      <c r="X122" s="848"/>
    </row>
    <row r="123" ht="17.25" spans="1:24">
      <c r="A123" s="868"/>
      <c r="B123" s="868"/>
      <c r="C123" s="848"/>
      <c r="D123" s="868"/>
      <c r="E123" s="848"/>
      <c r="F123" s="848"/>
      <c r="G123" s="868"/>
      <c r="H123" s="848"/>
      <c r="I123" s="880"/>
      <c r="J123" s="881"/>
      <c r="K123" s="881"/>
      <c r="L123" s="881"/>
      <c r="M123" s="881"/>
      <c r="N123" s="848"/>
      <c r="S123" s="885"/>
      <c r="T123" s="885"/>
      <c r="U123" s="886"/>
      <c r="V123" s="848"/>
      <c r="W123" s="848"/>
      <c r="X123" s="848"/>
    </row>
    <row r="124" ht="17.25" spans="1:24">
      <c r="A124" s="868"/>
      <c r="B124" s="868"/>
      <c r="C124" s="848"/>
      <c r="D124" s="868"/>
      <c r="E124" s="848"/>
      <c r="F124" s="848"/>
      <c r="G124" s="868"/>
      <c r="H124" s="848"/>
      <c r="I124" s="880"/>
      <c r="J124" s="881"/>
      <c r="K124" s="881"/>
      <c r="L124" s="881"/>
      <c r="M124" s="881"/>
      <c r="N124" s="848"/>
      <c r="S124" s="885"/>
      <c r="T124" s="885"/>
      <c r="U124" s="886"/>
      <c r="V124" s="848"/>
      <c r="W124" s="848"/>
      <c r="X124" s="848"/>
    </row>
    <row r="125" ht="17.25" spans="1:24">
      <c r="A125" s="868"/>
      <c r="B125" s="868"/>
      <c r="C125" s="848"/>
      <c r="D125" s="868"/>
      <c r="E125" s="848"/>
      <c r="F125" s="848"/>
      <c r="G125" s="868"/>
      <c r="H125" s="848"/>
      <c r="I125" s="880"/>
      <c r="J125" s="881"/>
      <c r="K125" s="881"/>
      <c r="L125" s="881"/>
      <c r="M125" s="881"/>
      <c r="N125" s="848"/>
      <c r="S125" s="885"/>
      <c r="T125" s="885"/>
      <c r="U125" s="886"/>
      <c r="V125" s="848"/>
      <c r="W125" s="848"/>
      <c r="X125" s="848"/>
    </row>
    <row r="126" ht="17.25" spans="1:24">
      <c r="A126" s="868"/>
      <c r="B126" s="868"/>
      <c r="C126" s="848"/>
      <c r="D126" s="868"/>
      <c r="E126" s="848"/>
      <c r="F126" s="848"/>
      <c r="G126" s="868"/>
      <c r="H126" s="848"/>
      <c r="I126" s="880"/>
      <c r="J126" s="881"/>
      <c r="K126" s="881"/>
      <c r="L126" s="881"/>
      <c r="M126" s="881"/>
      <c r="N126" s="848"/>
      <c r="S126" s="885"/>
      <c r="T126" s="885"/>
      <c r="U126" s="886"/>
      <c r="V126" s="848"/>
      <c r="W126" s="848"/>
      <c r="X126" s="848"/>
    </row>
    <row r="127" ht="17.25" spans="1:24">
      <c r="A127" s="868"/>
      <c r="B127" s="868"/>
      <c r="C127" s="848"/>
      <c r="D127" s="868"/>
      <c r="E127" s="848"/>
      <c r="F127" s="848"/>
      <c r="G127" s="868"/>
      <c r="H127" s="848"/>
      <c r="I127" s="880"/>
      <c r="J127" s="881"/>
      <c r="K127" s="881"/>
      <c r="L127" s="881"/>
      <c r="M127" s="881"/>
      <c r="N127" s="848"/>
      <c r="S127" s="885"/>
      <c r="T127" s="885"/>
      <c r="U127" s="886"/>
      <c r="V127" s="848"/>
      <c r="W127" s="848"/>
      <c r="X127" s="848"/>
    </row>
    <row r="128" ht="17.25" spans="1:24">
      <c r="A128" s="868"/>
      <c r="B128" s="868"/>
      <c r="C128" s="848"/>
      <c r="D128" s="868"/>
      <c r="E128" s="848"/>
      <c r="F128" s="848"/>
      <c r="G128" s="868"/>
      <c r="H128" s="848"/>
      <c r="I128" s="880"/>
      <c r="J128" s="881"/>
      <c r="K128" s="881"/>
      <c r="L128" s="881"/>
      <c r="M128" s="881"/>
      <c r="N128" s="848"/>
      <c r="S128" s="885"/>
      <c r="T128" s="885"/>
      <c r="U128" s="886"/>
      <c r="V128" s="848"/>
      <c r="W128" s="848"/>
      <c r="X128" s="848"/>
    </row>
    <row r="129" ht="17.25" spans="1:24">
      <c r="A129" s="868"/>
      <c r="B129" s="868"/>
      <c r="C129" s="848"/>
      <c r="D129" s="868"/>
      <c r="E129" s="848"/>
      <c r="F129" s="848"/>
      <c r="G129" s="868"/>
      <c r="H129" s="848"/>
      <c r="I129" s="880"/>
      <c r="J129" s="881"/>
      <c r="K129" s="881"/>
      <c r="L129" s="881"/>
      <c r="M129" s="881"/>
      <c r="N129" s="848"/>
      <c r="S129" s="885"/>
      <c r="T129" s="885"/>
      <c r="U129" s="886"/>
      <c r="V129" s="848"/>
      <c r="W129" s="848"/>
      <c r="X129" s="848"/>
    </row>
    <row r="130" ht="17.25" spans="1:24">
      <c r="A130" s="868"/>
      <c r="B130" s="868"/>
      <c r="C130" s="848"/>
      <c r="D130" s="868"/>
      <c r="E130" s="848"/>
      <c r="F130" s="848"/>
      <c r="G130" s="868"/>
      <c r="H130" s="848"/>
      <c r="I130" s="880"/>
      <c r="J130" s="881"/>
      <c r="K130" s="881"/>
      <c r="L130" s="881"/>
      <c r="M130" s="881"/>
      <c r="N130" s="848"/>
      <c r="S130" s="885"/>
      <c r="T130" s="885"/>
      <c r="U130" s="886"/>
      <c r="V130" s="848"/>
      <c r="W130" s="848"/>
      <c r="X130" s="848"/>
    </row>
    <row r="131" ht="17.25" spans="1:24">
      <c r="A131" s="868"/>
      <c r="B131" s="868"/>
      <c r="C131" s="848"/>
      <c r="D131" s="868"/>
      <c r="E131" s="848"/>
      <c r="F131" s="848"/>
      <c r="G131" s="868"/>
      <c r="H131" s="848"/>
      <c r="I131" s="880"/>
      <c r="J131" s="881"/>
      <c r="K131" s="881"/>
      <c r="L131" s="881"/>
      <c r="M131" s="881"/>
      <c r="N131" s="848"/>
      <c r="S131" s="885"/>
      <c r="T131" s="885"/>
      <c r="U131" s="886"/>
      <c r="V131" s="848"/>
      <c r="W131" s="848"/>
      <c r="X131" s="848"/>
    </row>
    <row r="132" ht="17.25" spans="1:24">
      <c r="A132" s="868"/>
      <c r="B132" s="868"/>
      <c r="C132" s="848"/>
      <c r="D132" s="868"/>
      <c r="E132" s="848"/>
      <c r="F132" s="848"/>
      <c r="G132" s="868"/>
      <c r="H132" s="848"/>
      <c r="I132" s="880"/>
      <c r="J132" s="881"/>
      <c r="K132" s="881"/>
      <c r="L132" s="881"/>
      <c r="M132" s="881"/>
      <c r="N132" s="848"/>
      <c r="S132" s="885"/>
      <c r="T132" s="885"/>
      <c r="U132" s="886"/>
      <c r="V132" s="848"/>
      <c r="W132" s="848"/>
      <c r="X132" s="848"/>
    </row>
    <row r="133" ht="17.25" spans="1:24">
      <c r="A133" s="868"/>
      <c r="B133" s="868"/>
      <c r="C133" s="848"/>
      <c r="D133" s="868"/>
      <c r="E133" s="848"/>
      <c r="F133" s="848"/>
      <c r="G133" s="868"/>
      <c r="H133" s="848"/>
      <c r="I133" s="880"/>
      <c r="J133" s="881"/>
      <c r="K133" s="881"/>
      <c r="L133" s="881"/>
      <c r="M133" s="881"/>
      <c r="N133" s="848"/>
      <c r="S133" s="885"/>
      <c r="T133" s="885"/>
      <c r="U133" s="886"/>
      <c r="V133" s="848"/>
      <c r="W133" s="848"/>
      <c r="X133" s="848"/>
    </row>
    <row r="134" ht="17.25" spans="1:24">
      <c r="A134" s="868"/>
      <c r="B134" s="868"/>
      <c r="C134" s="848"/>
      <c r="D134" s="868"/>
      <c r="E134" s="848"/>
      <c r="F134" s="848"/>
      <c r="G134" s="868"/>
      <c r="H134" s="848"/>
      <c r="I134" s="880"/>
      <c r="J134" s="881"/>
      <c r="K134" s="881"/>
      <c r="L134" s="881"/>
      <c r="M134" s="881"/>
      <c r="N134" s="848"/>
      <c r="S134" s="885"/>
      <c r="T134" s="885"/>
      <c r="U134" s="886"/>
      <c r="V134" s="848"/>
      <c r="W134" s="848"/>
      <c r="X134" s="848"/>
    </row>
    <row r="135" ht="17.25" spans="1:24">
      <c r="A135" s="868"/>
      <c r="B135" s="868"/>
      <c r="C135" s="848"/>
      <c r="D135" s="868"/>
      <c r="E135" s="848"/>
      <c r="F135" s="848"/>
      <c r="G135" s="868"/>
      <c r="H135" s="848"/>
      <c r="I135" s="880"/>
      <c r="J135" s="881"/>
      <c r="K135" s="881"/>
      <c r="L135" s="881"/>
      <c r="M135" s="881"/>
      <c r="N135" s="848"/>
      <c r="S135" s="885"/>
      <c r="T135" s="885"/>
      <c r="U135" s="886"/>
      <c r="V135" s="848"/>
      <c r="W135" s="848"/>
      <c r="X135" s="848"/>
    </row>
    <row r="136" ht="17.25" spans="1:24">
      <c r="A136" s="868"/>
      <c r="B136" s="868"/>
      <c r="C136" s="848"/>
      <c r="D136" s="868"/>
      <c r="E136" s="848"/>
      <c r="F136" s="848"/>
      <c r="G136" s="868"/>
      <c r="H136" s="848"/>
      <c r="I136" s="880"/>
      <c r="J136" s="881"/>
      <c r="K136" s="881"/>
      <c r="L136" s="881"/>
      <c r="M136" s="881"/>
      <c r="N136" s="848"/>
      <c r="S136" s="885"/>
      <c r="T136" s="885"/>
      <c r="U136" s="886"/>
      <c r="V136" s="848"/>
      <c r="W136" s="848"/>
      <c r="X136" s="848"/>
    </row>
    <row r="137" ht="17.25" spans="1:24">
      <c r="A137" s="868"/>
      <c r="B137" s="868"/>
      <c r="C137" s="848"/>
      <c r="D137" s="868"/>
      <c r="E137" s="848"/>
      <c r="F137" s="848"/>
      <c r="G137" s="868"/>
      <c r="H137" s="848"/>
      <c r="I137" s="880"/>
      <c r="J137" s="881"/>
      <c r="K137" s="881"/>
      <c r="L137" s="881"/>
      <c r="M137" s="881"/>
      <c r="N137" s="848"/>
      <c r="S137" s="885"/>
      <c r="T137" s="885"/>
      <c r="U137" s="886"/>
      <c r="V137" s="848"/>
      <c r="W137" s="848"/>
      <c r="X137" s="848"/>
    </row>
    <row r="138" ht="17.25" spans="1:24">
      <c r="A138" s="868"/>
      <c r="B138" s="868"/>
      <c r="C138" s="848"/>
      <c r="D138" s="868"/>
      <c r="E138" s="848"/>
      <c r="F138" s="848"/>
      <c r="G138" s="868"/>
      <c r="H138" s="848"/>
      <c r="I138" s="880"/>
      <c r="J138" s="881"/>
      <c r="K138" s="881"/>
      <c r="L138" s="881"/>
      <c r="M138" s="881"/>
      <c r="N138" s="848"/>
      <c r="S138" s="885"/>
      <c r="T138" s="885"/>
      <c r="U138" s="886"/>
      <c r="V138" s="848"/>
      <c r="W138" s="848"/>
      <c r="X138" s="848"/>
    </row>
    <row r="139" ht="17.25" spans="1:24">
      <c r="A139" s="868"/>
      <c r="B139" s="868"/>
      <c r="C139" s="848"/>
      <c r="D139" s="868"/>
      <c r="E139" s="848"/>
      <c r="F139" s="848"/>
      <c r="G139" s="868"/>
      <c r="H139" s="848"/>
      <c r="I139" s="880"/>
      <c r="J139" s="881"/>
      <c r="K139" s="881"/>
      <c r="L139" s="881"/>
      <c r="M139" s="881"/>
      <c r="N139" s="848"/>
      <c r="S139" s="885"/>
      <c r="T139" s="885"/>
      <c r="U139" s="886"/>
      <c r="V139" s="848"/>
      <c r="W139" s="848"/>
      <c r="X139" s="848"/>
    </row>
    <row r="140" ht="17.25" spans="1:24">
      <c r="A140" s="868"/>
      <c r="B140" s="868"/>
      <c r="C140" s="848"/>
      <c r="D140" s="868"/>
      <c r="E140" s="848"/>
      <c r="F140" s="848"/>
      <c r="G140" s="868"/>
      <c r="H140" s="848"/>
      <c r="I140" s="880"/>
      <c r="J140" s="881"/>
      <c r="K140" s="881"/>
      <c r="L140" s="881"/>
      <c r="M140" s="881"/>
      <c r="N140" s="848"/>
      <c r="S140" s="885"/>
      <c r="T140" s="885"/>
      <c r="U140" s="886"/>
      <c r="V140" s="848"/>
      <c r="W140" s="848"/>
      <c r="X140" s="848"/>
    </row>
    <row r="141" ht="17.25" spans="1:24">
      <c r="A141" s="868"/>
      <c r="B141" s="868"/>
      <c r="C141" s="848"/>
      <c r="D141" s="868"/>
      <c r="E141" s="848"/>
      <c r="F141" s="848"/>
      <c r="G141" s="868"/>
      <c r="H141" s="848"/>
      <c r="I141" s="880"/>
      <c r="J141" s="881"/>
      <c r="K141" s="881"/>
      <c r="L141" s="881"/>
      <c r="M141" s="881"/>
      <c r="N141" s="848"/>
      <c r="S141" s="885"/>
      <c r="T141" s="885"/>
      <c r="U141" s="886"/>
      <c r="V141" s="848"/>
      <c r="W141" s="848"/>
      <c r="X141" s="848"/>
    </row>
    <row r="142" ht="17.25" spans="1:24">
      <c r="A142" s="868"/>
      <c r="B142" s="868"/>
      <c r="C142" s="848"/>
      <c r="D142" s="868"/>
      <c r="E142" s="848"/>
      <c r="F142" s="848"/>
      <c r="G142" s="868"/>
      <c r="H142" s="848"/>
      <c r="I142" s="880"/>
      <c r="J142" s="881"/>
      <c r="K142" s="881"/>
      <c r="L142" s="881"/>
      <c r="M142" s="881"/>
      <c r="N142" s="848"/>
      <c r="S142" s="885"/>
      <c r="T142" s="885"/>
      <c r="U142" s="886"/>
      <c r="V142" s="848"/>
      <c r="W142" s="848"/>
      <c r="X142" s="848"/>
    </row>
    <row r="143" ht="17.25" spans="1:24">
      <c r="A143" s="868"/>
      <c r="B143" s="868"/>
      <c r="C143" s="848"/>
      <c r="D143" s="868"/>
      <c r="E143" s="848"/>
      <c r="F143" s="848"/>
      <c r="G143" s="868"/>
      <c r="H143" s="848"/>
      <c r="I143" s="880"/>
      <c r="J143" s="881"/>
      <c r="K143" s="881"/>
      <c r="L143" s="881"/>
      <c r="M143" s="881"/>
      <c r="N143" s="848"/>
      <c r="S143" s="885"/>
      <c r="T143" s="885"/>
      <c r="U143" s="886"/>
      <c r="V143" s="848"/>
      <c r="W143" s="848"/>
      <c r="X143" s="848"/>
    </row>
    <row r="144" ht="17.25" spans="1:24">
      <c r="A144" s="868"/>
      <c r="B144" s="868"/>
      <c r="C144" s="848"/>
      <c r="D144" s="868"/>
      <c r="E144" s="848"/>
      <c r="F144" s="848"/>
      <c r="G144" s="868"/>
      <c r="H144" s="848"/>
      <c r="I144" s="880"/>
      <c r="J144" s="881"/>
      <c r="K144" s="881"/>
      <c r="L144" s="881"/>
      <c r="M144" s="881"/>
      <c r="N144" s="848"/>
      <c r="S144" s="885"/>
      <c r="T144" s="885"/>
      <c r="U144" s="886"/>
      <c r="V144" s="848"/>
      <c r="W144" s="848"/>
      <c r="X144" s="848"/>
    </row>
    <row r="145" ht="17.25" spans="1:24">
      <c r="A145" s="868"/>
      <c r="B145" s="868"/>
      <c r="C145" s="848"/>
      <c r="D145" s="868"/>
      <c r="E145" s="848"/>
      <c r="F145" s="848"/>
      <c r="G145" s="868"/>
      <c r="H145" s="848"/>
      <c r="I145" s="880"/>
      <c r="J145" s="881"/>
      <c r="K145" s="881"/>
      <c r="L145" s="881"/>
      <c r="M145" s="881"/>
      <c r="N145" s="848"/>
      <c r="S145" s="885"/>
      <c r="T145" s="885"/>
      <c r="U145" s="886"/>
      <c r="V145" s="848"/>
      <c r="W145" s="848"/>
      <c r="X145" s="848"/>
    </row>
    <row r="146" ht="17.25" spans="1:24">
      <c r="A146" s="868"/>
      <c r="B146" s="868"/>
      <c r="C146" s="848"/>
      <c r="D146" s="868"/>
      <c r="E146" s="848"/>
      <c r="F146" s="848"/>
      <c r="G146" s="868"/>
      <c r="H146" s="848"/>
      <c r="I146" s="880"/>
      <c r="J146" s="881"/>
      <c r="K146" s="881"/>
      <c r="L146" s="881"/>
      <c r="M146" s="881"/>
      <c r="N146" s="848"/>
      <c r="S146" s="885"/>
      <c r="T146" s="885"/>
      <c r="U146" s="886"/>
      <c r="V146" s="848"/>
      <c r="W146" s="848"/>
      <c r="X146" s="848"/>
    </row>
    <row r="147" ht="17.25" spans="1:24">
      <c r="A147" s="868"/>
      <c r="B147" s="868"/>
      <c r="C147" s="848"/>
      <c r="D147" s="868"/>
      <c r="E147" s="848"/>
      <c r="F147" s="848"/>
      <c r="G147" s="868"/>
      <c r="H147" s="848"/>
      <c r="I147" s="880"/>
      <c r="J147" s="881"/>
      <c r="K147" s="881"/>
      <c r="L147" s="881"/>
      <c r="M147" s="881"/>
      <c r="N147" s="848"/>
      <c r="S147" s="885"/>
      <c r="T147" s="885"/>
      <c r="U147" s="886"/>
      <c r="V147" s="848"/>
      <c r="W147" s="848"/>
      <c r="X147" s="848"/>
    </row>
    <row r="148" ht="17.25" spans="1:24">
      <c r="A148" s="868"/>
      <c r="B148" s="868"/>
      <c r="C148" s="848"/>
      <c r="D148" s="868"/>
      <c r="E148" s="848"/>
      <c r="F148" s="848"/>
      <c r="G148" s="868"/>
      <c r="H148" s="848"/>
      <c r="I148" s="880"/>
      <c r="J148" s="881"/>
      <c r="K148" s="881"/>
      <c r="L148" s="881"/>
      <c r="M148" s="881"/>
      <c r="N148" s="848"/>
      <c r="S148" s="885"/>
      <c r="T148" s="885"/>
      <c r="U148" s="886"/>
      <c r="V148" s="848"/>
      <c r="W148" s="848"/>
      <c r="X148" s="848"/>
    </row>
    <row r="149" ht="17.25" spans="1:24">
      <c r="A149" s="868"/>
      <c r="B149" s="868"/>
      <c r="C149" s="848"/>
      <c r="D149" s="868"/>
      <c r="E149" s="848"/>
      <c r="F149" s="848"/>
      <c r="G149" s="868"/>
      <c r="H149" s="848"/>
      <c r="I149" s="880"/>
      <c r="J149" s="881"/>
      <c r="K149" s="881"/>
      <c r="L149" s="881"/>
      <c r="M149" s="881"/>
      <c r="N149" s="848"/>
      <c r="S149" s="885"/>
      <c r="T149" s="885"/>
      <c r="U149" s="886"/>
      <c r="V149" s="848"/>
      <c r="W149" s="848"/>
      <c r="X149" s="848"/>
    </row>
    <row r="150" ht="17.25" spans="1:24">
      <c r="A150" s="868"/>
      <c r="B150" s="868"/>
      <c r="C150" s="848"/>
      <c r="D150" s="868"/>
      <c r="E150" s="848"/>
      <c r="F150" s="848"/>
      <c r="G150" s="868"/>
      <c r="H150" s="848"/>
      <c r="I150" s="880"/>
      <c r="J150" s="881"/>
      <c r="K150" s="881"/>
      <c r="L150" s="881"/>
      <c r="M150" s="881"/>
      <c r="N150" s="848"/>
      <c r="S150" s="885"/>
      <c r="T150" s="885"/>
      <c r="U150" s="886"/>
      <c r="V150" s="848"/>
      <c r="W150" s="848"/>
      <c r="X150" s="848"/>
    </row>
    <row r="151" ht="17.25" spans="1:24">
      <c r="A151" s="868"/>
      <c r="B151" s="868"/>
      <c r="C151" s="848"/>
      <c r="D151" s="868"/>
      <c r="E151" s="848"/>
      <c r="F151" s="848"/>
      <c r="G151" s="868"/>
      <c r="H151" s="848"/>
      <c r="I151" s="880"/>
      <c r="J151" s="881"/>
      <c r="K151" s="881"/>
      <c r="L151" s="881"/>
      <c r="M151" s="881"/>
      <c r="N151" s="848"/>
      <c r="S151" s="885"/>
      <c r="T151" s="885"/>
      <c r="U151" s="886"/>
      <c r="V151" s="848"/>
      <c r="W151" s="848"/>
      <c r="X151" s="848"/>
    </row>
    <row r="152" ht="17.25" spans="1:24">
      <c r="A152" s="868"/>
      <c r="B152" s="868"/>
      <c r="C152" s="848"/>
      <c r="D152" s="868"/>
      <c r="E152" s="848"/>
      <c r="F152" s="848"/>
      <c r="G152" s="868"/>
      <c r="H152" s="848"/>
      <c r="I152" s="880"/>
      <c r="J152" s="881"/>
      <c r="K152" s="881"/>
      <c r="L152" s="881"/>
      <c r="M152" s="881"/>
      <c r="N152" s="848"/>
      <c r="S152" s="885"/>
      <c r="T152" s="885"/>
      <c r="U152" s="886"/>
      <c r="V152" s="848"/>
      <c r="W152" s="848"/>
      <c r="X152" s="848"/>
    </row>
    <row r="153" ht="17.25" spans="1:24">
      <c r="A153" s="868"/>
      <c r="B153" s="868"/>
      <c r="C153" s="848"/>
      <c r="D153" s="868"/>
      <c r="E153" s="848"/>
      <c r="F153" s="848"/>
      <c r="G153" s="868"/>
      <c r="H153" s="848"/>
      <c r="I153" s="880"/>
      <c r="J153" s="881"/>
      <c r="K153" s="881"/>
      <c r="L153" s="881"/>
      <c r="M153" s="881"/>
      <c r="N153" s="848"/>
      <c r="S153" s="885"/>
      <c r="T153" s="885"/>
      <c r="U153" s="886"/>
      <c r="V153" s="848"/>
      <c r="W153" s="848"/>
      <c r="X153" s="848"/>
    </row>
    <row r="154" ht="17.25" spans="1:24">
      <c r="A154" s="868"/>
      <c r="B154" s="868"/>
      <c r="C154" s="848"/>
      <c r="D154" s="868"/>
      <c r="E154" s="848"/>
      <c r="F154" s="848"/>
      <c r="G154" s="868"/>
      <c r="H154" s="848"/>
      <c r="I154" s="880"/>
      <c r="J154" s="881"/>
      <c r="K154" s="881"/>
      <c r="L154" s="881"/>
      <c r="M154" s="881"/>
      <c r="N154" s="848"/>
      <c r="S154" s="885"/>
      <c r="T154" s="885"/>
      <c r="U154" s="886"/>
      <c r="V154" s="848"/>
      <c r="W154" s="848"/>
      <c r="X154" s="848"/>
    </row>
    <row r="155" ht="17.25" spans="1:24">
      <c r="A155" s="868"/>
      <c r="B155" s="868"/>
      <c r="C155" s="848"/>
      <c r="D155" s="868"/>
      <c r="E155" s="848"/>
      <c r="F155" s="848"/>
      <c r="G155" s="868"/>
      <c r="H155" s="848"/>
      <c r="I155" s="880"/>
      <c r="J155" s="881"/>
      <c r="K155" s="881"/>
      <c r="L155" s="881"/>
      <c r="M155" s="881"/>
      <c r="N155" s="848"/>
      <c r="S155" s="885"/>
      <c r="T155" s="885"/>
      <c r="U155" s="886"/>
      <c r="V155" s="848"/>
      <c r="W155" s="848"/>
      <c r="X155" s="848"/>
    </row>
    <row r="156" ht="17.25" spans="1:24">
      <c r="A156" s="868"/>
      <c r="B156" s="868"/>
      <c r="C156" s="848"/>
      <c r="D156" s="868"/>
      <c r="E156" s="848"/>
      <c r="F156" s="848"/>
      <c r="G156" s="868"/>
      <c r="H156" s="848"/>
      <c r="I156" s="880"/>
      <c r="J156" s="881"/>
      <c r="K156" s="881"/>
      <c r="L156" s="881"/>
      <c r="M156" s="881"/>
      <c r="N156" s="848"/>
      <c r="S156" s="885"/>
      <c r="T156" s="885"/>
      <c r="U156" s="886"/>
      <c r="V156" s="848"/>
      <c r="W156" s="848"/>
      <c r="X156" s="848"/>
    </row>
    <row r="157" ht="17.25" spans="1:24">
      <c r="A157" s="868"/>
      <c r="B157" s="868"/>
      <c r="C157" s="848"/>
      <c r="D157" s="868"/>
      <c r="E157" s="848"/>
      <c r="F157" s="848"/>
      <c r="G157" s="868"/>
      <c r="H157" s="848"/>
      <c r="I157" s="880"/>
      <c r="J157" s="881"/>
      <c r="K157" s="881"/>
      <c r="L157" s="881"/>
      <c r="M157" s="881"/>
      <c r="N157" s="848"/>
      <c r="S157" s="885"/>
      <c r="T157" s="885"/>
      <c r="U157" s="886"/>
      <c r="V157" s="848"/>
      <c r="W157" s="848"/>
      <c r="X157" s="848"/>
    </row>
    <row r="158" ht="17.25" spans="1:24">
      <c r="A158" s="868"/>
      <c r="B158" s="868"/>
      <c r="C158" s="848"/>
      <c r="D158" s="868"/>
      <c r="E158" s="848"/>
      <c r="F158" s="848"/>
      <c r="G158" s="868"/>
      <c r="H158" s="848"/>
      <c r="I158" s="880"/>
      <c r="J158" s="881"/>
      <c r="K158" s="881"/>
      <c r="L158" s="881"/>
      <c r="M158" s="881"/>
      <c r="N158" s="848"/>
      <c r="S158" s="885"/>
      <c r="T158" s="885"/>
      <c r="U158" s="886"/>
      <c r="V158" s="848"/>
      <c r="W158" s="848"/>
      <c r="X158" s="848"/>
    </row>
    <row r="159" ht="17.25" spans="1:24">
      <c r="A159" s="868"/>
      <c r="B159" s="868"/>
      <c r="C159" s="848"/>
      <c r="D159" s="868"/>
      <c r="E159" s="848"/>
      <c r="F159" s="848"/>
      <c r="G159" s="868"/>
      <c r="H159" s="848"/>
      <c r="I159" s="880"/>
      <c r="J159" s="881"/>
      <c r="K159" s="881"/>
      <c r="L159" s="881"/>
      <c r="M159" s="881"/>
      <c r="N159" s="848"/>
      <c r="S159" s="885"/>
      <c r="T159" s="885"/>
      <c r="U159" s="886"/>
      <c r="V159" s="848"/>
      <c r="W159" s="848"/>
      <c r="X159" s="848"/>
    </row>
    <row r="160" ht="17.25" spans="1:24">
      <c r="A160" s="868"/>
      <c r="B160" s="868"/>
      <c r="C160" s="848"/>
      <c r="D160" s="868"/>
      <c r="E160" s="848"/>
      <c r="F160" s="848"/>
      <c r="G160" s="868"/>
      <c r="H160" s="848"/>
      <c r="I160" s="880"/>
      <c r="J160" s="881"/>
      <c r="K160" s="881"/>
      <c r="L160" s="881"/>
      <c r="M160" s="881"/>
      <c r="N160" s="848"/>
      <c r="S160" s="885"/>
      <c r="T160" s="885"/>
      <c r="U160" s="886"/>
      <c r="V160" s="848"/>
      <c r="W160" s="848"/>
      <c r="X160" s="848"/>
    </row>
    <row r="161" ht="17.25" spans="1:24">
      <c r="A161" s="868"/>
      <c r="B161" s="868"/>
      <c r="C161" s="848"/>
      <c r="D161" s="868"/>
      <c r="E161" s="848"/>
      <c r="F161" s="848"/>
      <c r="G161" s="868"/>
      <c r="H161" s="848"/>
      <c r="I161" s="880"/>
      <c r="J161" s="881"/>
      <c r="K161" s="881"/>
      <c r="L161" s="881"/>
      <c r="M161" s="881"/>
      <c r="N161" s="848"/>
      <c r="S161" s="885"/>
      <c r="T161" s="885"/>
      <c r="U161" s="886"/>
      <c r="V161" s="848"/>
      <c r="W161" s="848"/>
      <c r="X161" s="848"/>
    </row>
    <row r="162" ht="17.25" spans="1:24">
      <c r="A162" s="868"/>
      <c r="B162" s="868"/>
      <c r="C162" s="848"/>
      <c r="D162" s="868"/>
      <c r="E162" s="848"/>
      <c r="F162" s="848"/>
      <c r="G162" s="868"/>
      <c r="H162" s="848"/>
      <c r="I162" s="880"/>
      <c r="J162" s="881"/>
      <c r="K162" s="881"/>
      <c r="L162" s="881"/>
      <c r="M162" s="881"/>
      <c r="N162" s="848"/>
      <c r="S162" s="885"/>
      <c r="T162" s="885"/>
      <c r="U162" s="886"/>
      <c r="V162" s="848"/>
      <c r="W162" s="848"/>
      <c r="X162" s="848"/>
    </row>
    <row r="163" ht="17.25" spans="1:24">
      <c r="A163" s="868"/>
      <c r="B163" s="868"/>
      <c r="C163" s="848"/>
      <c r="D163" s="868"/>
      <c r="E163" s="848"/>
      <c r="F163" s="848"/>
      <c r="G163" s="868"/>
      <c r="H163" s="848"/>
      <c r="I163" s="880"/>
      <c r="J163" s="881"/>
      <c r="K163" s="881"/>
      <c r="L163" s="881"/>
      <c r="M163" s="881"/>
      <c r="N163" s="848"/>
      <c r="S163" s="885"/>
      <c r="T163" s="885"/>
      <c r="U163" s="886"/>
      <c r="V163" s="848"/>
      <c r="W163" s="848"/>
      <c r="X163" s="848"/>
    </row>
    <row r="164" ht="17.25" spans="1:24">
      <c r="A164" s="868"/>
      <c r="B164" s="868"/>
      <c r="C164" s="848"/>
      <c r="D164" s="868"/>
      <c r="E164" s="848"/>
      <c r="F164" s="848"/>
      <c r="G164" s="868"/>
      <c r="H164" s="848"/>
      <c r="I164" s="880"/>
      <c r="J164" s="881"/>
      <c r="K164" s="881"/>
      <c r="L164" s="881"/>
      <c r="M164" s="881"/>
      <c r="N164" s="848"/>
      <c r="S164" s="885"/>
      <c r="T164" s="885"/>
      <c r="U164" s="886"/>
      <c r="V164" s="848"/>
      <c r="W164" s="848"/>
      <c r="X164" s="848"/>
    </row>
    <row r="165" ht="17.25" spans="1:24">
      <c r="A165" s="868"/>
      <c r="B165" s="868"/>
      <c r="C165" s="848"/>
      <c r="D165" s="868"/>
      <c r="E165" s="848"/>
      <c r="F165" s="848"/>
      <c r="G165" s="868"/>
      <c r="H165" s="848"/>
      <c r="I165" s="880"/>
      <c r="J165" s="881"/>
      <c r="K165" s="881"/>
      <c r="L165" s="881"/>
      <c r="M165" s="881"/>
      <c r="N165" s="848"/>
      <c r="S165" s="885"/>
      <c r="T165" s="885"/>
      <c r="U165" s="886"/>
      <c r="V165" s="848"/>
      <c r="W165" s="848"/>
      <c r="X165" s="848"/>
    </row>
    <row r="166" ht="17.25" spans="1:24">
      <c r="A166" s="868"/>
      <c r="B166" s="868"/>
      <c r="C166" s="848"/>
      <c r="D166" s="868"/>
      <c r="E166" s="848"/>
      <c r="F166" s="848"/>
      <c r="G166" s="868"/>
      <c r="H166" s="848"/>
      <c r="I166" s="880"/>
      <c r="J166" s="881"/>
      <c r="K166" s="881"/>
      <c r="L166" s="881"/>
      <c r="M166" s="881"/>
      <c r="N166" s="848"/>
      <c r="S166" s="885"/>
      <c r="T166" s="885"/>
      <c r="U166" s="886"/>
      <c r="V166" s="848"/>
      <c r="W166" s="848"/>
      <c r="X166" s="848"/>
    </row>
    <row r="167" ht="17.25" spans="1:24">
      <c r="A167" s="868"/>
      <c r="B167" s="868"/>
      <c r="C167" s="848"/>
      <c r="D167" s="868"/>
      <c r="E167" s="848"/>
      <c r="F167" s="848"/>
      <c r="G167" s="868"/>
      <c r="H167" s="848"/>
      <c r="I167" s="880"/>
      <c r="J167" s="881"/>
      <c r="K167" s="881"/>
      <c r="L167" s="881"/>
      <c r="M167" s="881"/>
      <c r="N167" s="848"/>
      <c r="S167" s="885"/>
      <c r="T167" s="885"/>
      <c r="U167" s="886"/>
      <c r="V167" s="848"/>
      <c r="W167" s="848"/>
      <c r="X167" s="848"/>
    </row>
    <row r="168" ht="17.25" spans="1:24">
      <c r="A168" s="868"/>
      <c r="B168" s="868"/>
      <c r="C168" s="848"/>
      <c r="D168" s="868"/>
      <c r="E168" s="848"/>
      <c r="F168" s="848"/>
      <c r="G168" s="868"/>
      <c r="H168" s="848"/>
      <c r="I168" s="880"/>
      <c r="J168" s="881"/>
      <c r="K168" s="881"/>
      <c r="L168" s="881"/>
      <c r="M168" s="881"/>
      <c r="N168" s="848"/>
      <c r="S168" s="885"/>
      <c r="T168" s="885"/>
      <c r="U168" s="886"/>
      <c r="V168" s="848"/>
      <c r="W168" s="848"/>
      <c r="X168" s="848"/>
    </row>
    <row r="169" ht="17.25" spans="1:24">
      <c r="A169" s="868"/>
      <c r="B169" s="868"/>
      <c r="C169" s="848"/>
      <c r="D169" s="868"/>
      <c r="E169" s="848"/>
      <c r="F169" s="848"/>
      <c r="G169" s="868"/>
      <c r="H169" s="848"/>
      <c r="I169" s="880"/>
      <c r="J169" s="881"/>
      <c r="K169" s="881"/>
      <c r="L169" s="881"/>
      <c r="M169" s="881"/>
      <c r="N169" s="848"/>
      <c r="S169" s="885"/>
      <c r="T169" s="885"/>
      <c r="U169" s="886"/>
      <c r="V169" s="848"/>
      <c r="W169" s="848"/>
      <c r="X169" s="848"/>
    </row>
    <row r="170" ht="17.25" spans="1:24">
      <c r="A170" s="868"/>
      <c r="B170" s="868"/>
      <c r="C170" s="848"/>
      <c r="D170" s="868"/>
      <c r="E170" s="848"/>
      <c r="F170" s="848"/>
      <c r="G170" s="868"/>
      <c r="H170" s="848"/>
      <c r="I170" s="880"/>
      <c r="J170" s="881"/>
      <c r="K170" s="881"/>
      <c r="L170" s="881"/>
      <c r="M170" s="881"/>
      <c r="N170" s="848"/>
      <c r="S170" s="885"/>
      <c r="T170" s="885"/>
      <c r="U170" s="886"/>
      <c r="V170" s="848"/>
      <c r="W170" s="848"/>
      <c r="X170" s="848"/>
    </row>
    <row r="171" ht="17.25" spans="1:24">
      <c r="A171" s="868"/>
      <c r="B171" s="868"/>
      <c r="C171" s="848"/>
      <c r="D171" s="868"/>
      <c r="E171" s="848"/>
      <c r="F171" s="848"/>
      <c r="G171" s="868"/>
      <c r="H171" s="848"/>
      <c r="I171" s="880"/>
      <c r="J171" s="881"/>
      <c r="K171" s="881"/>
      <c r="L171" s="881"/>
      <c r="M171" s="881"/>
      <c r="N171" s="848"/>
      <c r="S171" s="885"/>
      <c r="T171" s="885"/>
      <c r="U171" s="886"/>
      <c r="V171" s="848"/>
      <c r="W171" s="848"/>
      <c r="X171" s="848"/>
    </row>
    <row r="172" ht="17.25" spans="1:24">
      <c r="A172" s="868"/>
      <c r="B172" s="868"/>
      <c r="C172" s="848"/>
      <c r="D172" s="868"/>
      <c r="E172" s="848"/>
      <c r="F172" s="848"/>
      <c r="G172" s="868"/>
      <c r="H172" s="848"/>
      <c r="I172" s="880"/>
      <c r="J172" s="881"/>
      <c r="K172" s="881"/>
      <c r="L172" s="881"/>
      <c r="M172" s="881"/>
      <c r="N172" s="848"/>
      <c r="S172" s="885"/>
      <c r="T172" s="885"/>
      <c r="U172" s="886"/>
      <c r="V172" s="848"/>
      <c r="W172" s="848"/>
      <c r="X172" s="848"/>
    </row>
    <row r="173" ht="17.25" spans="1:24">
      <c r="A173" s="868"/>
      <c r="B173" s="868"/>
      <c r="C173" s="848"/>
      <c r="D173" s="868"/>
      <c r="E173" s="848"/>
      <c r="F173" s="848"/>
      <c r="G173" s="868"/>
      <c r="H173" s="848"/>
      <c r="I173" s="880"/>
      <c r="J173" s="881"/>
      <c r="K173" s="881"/>
      <c r="L173" s="881"/>
      <c r="M173" s="881"/>
      <c r="N173" s="848"/>
      <c r="S173" s="885"/>
      <c r="T173" s="885"/>
      <c r="U173" s="886"/>
      <c r="V173" s="848"/>
      <c r="W173" s="848"/>
      <c r="X173" s="848"/>
    </row>
    <row r="174" ht="17.25" spans="1:24">
      <c r="A174" s="868"/>
      <c r="B174" s="868"/>
      <c r="C174" s="848"/>
      <c r="D174" s="868"/>
      <c r="E174" s="848"/>
      <c r="F174" s="848"/>
      <c r="G174" s="868"/>
      <c r="H174" s="848"/>
      <c r="I174" s="880"/>
      <c r="J174" s="881"/>
      <c r="K174" s="881"/>
      <c r="L174" s="881"/>
      <c r="M174" s="881"/>
      <c r="N174" s="848"/>
      <c r="S174" s="885"/>
      <c r="T174" s="885"/>
      <c r="U174" s="886"/>
      <c r="V174" s="848"/>
      <c r="W174" s="848"/>
      <c r="X174" s="848"/>
    </row>
    <row r="175" ht="17.25" spans="1:24">
      <c r="A175" s="868"/>
      <c r="B175" s="868"/>
      <c r="C175" s="848"/>
      <c r="D175" s="868"/>
      <c r="E175" s="848"/>
      <c r="F175" s="848"/>
      <c r="G175" s="868"/>
      <c r="H175" s="848"/>
      <c r="I175" s="880"/>
      <c r="J175" s="881"/>
      <c r="K175" s="881"/>
      <c r="L175" s="881"/>
      <c r="M175" s="881"/>
      <c r="N175" s="848"/>
      <c r="S175" s="885"/>
      <c r="T175" s="885"/>
      <c r="U175" s="886"/>
      <c r="V175" s="848"/>
      <c r="W175" s="848"/>
      <c r="X175" s="848"/>
    </row>
    <row r="176" ht="17.25" spans="1:24">
      <c r="A176" s="868"/>
      <c r="B176" s="868"/>
      <c r="C176" s="848"/>
      <c r="D176" s="868"/>
      <c r="E176" s="848"/>
      <c r="F176" s="848"/>
      <c r="G176" s="868"/>
      <c r="H176" s="848"/>
      <c r="I176" s="880"/>
      <c r="J176" s="881"/>
      <c r="K176" s="881"/>
      <c r="L176" s="881"/>
      <c r="M176" s="881"/>
      <c r="N176" s="848"/>
      <c r="S176" s="885"/>
      <c r="T176" s="885"/>
      <c r="U176" s="886"/>
      <c r="V176" s="848"/>
      <c r="W176" s="848"/>
      <c r="X176" s="848"/>
    </row>
    <row r="177" ht="17.25" spans="1:24">
      <c r="A177" s="868"/>
      <c r="B177" s="868"/>
      <c r="C177" s="848"/>
      <c r="D177" s="868"/>
      <c r="E177" s="848"/>
      <c r="F177" s="848"/>
      <c r="G177" s="868"/>
      <c r="H177" s="848"/>
      <c r="I177" s="880"/>
      <c r="J177" s="881"/>
      <c r="K177" s="881"/>
      <c r="L177" s="881"/>
      <c r="M177" s="881"/>
      <c r="N177" s="848"/>
      <c r="S177" s="885"/>
      <c r="T177" s="885"/>
      <c r="U177" s="886"/>
      <c r="V177" s="848"/>
      <c r="W177" s="848"/>
      <c r="X177" s="848"/>
    </row>
    <row r="178" ht="17.25" spans="1:24">
      <c r="A178" s="868"/>
      <c r="B178" s="868"/>
      <c r="C178" s="848"/>
      <c r="D178" s="868"/>
      <c r="E178" s="848"/>
      <c r="F178" s="848"/>
      <c r="G178" s="868"/>
      <c r="H178" s="848"/>
      <c r="I178" s="880"/>
      <c r="J178" s="881"/>
      <c r="K178" s="881"/>
      <c r="L178" s="881"/>
      <c r="M178" s="881"/>
      <c r="N178" s="848"/>
      <c r="S178" s="885"/>
      <c r="T178" s="885"/>
      <c r="U178" s="886"/>
      <c r="V178" s="848"/>
      <c r="W178" s="848"/>
      <c r="X178" s="848"/>
    </row>
    <row r="179" ht="17.25" spans="1:24">
      <c r="A179" s="868"/>
      <c r="B179" s="868"/>
      <c r="C179" s="848"/>
      <c r="D179" s="868"/>
      <c r="E179" s="848"/>
      <c r="F179" s="848"/>
      <c r="G179" s="868"/>
      <c r="H179" s="848"/>
      <c r="I179" s="880"/>
      <c r="J179" s="881"/>
      <c r="K179" s="881"/>
      <c r="L179" s="881"/>
      <c r="M179" s="881"/>
      <c r="N179" s="848"/>
      <c r="S179" s="885"/>
      <c r="T179" s="885"/>
      <c r="U179" s="886"/>
      <c r="V179" s="848"/>
      <c r="W179" s="848"/>
      <c r="X179" s="848"/>
    </row>
    <row r="180" ht="17.25" spans="1:24">
      <c r="A180" s="868"/>
      <c r="B180" s="868"/>
      <c r="C180" s="848"/>
      <c r="D180" s="868"/>
      <c r="E180" s="848"/>
      <c r="F180" s="848"/>
      <c r="G180" s="868"/>
      <c r="H180" s="848"/>
      <c r="I180" s="880"/>
      <c r="J180" s="881"/>
      <c r="K180" s="881"/>
      <c r="L180" s="881"/>
      <c r="M180" s="881"/>
      <c r="N180" s="848"/>
      <c r="S180" s="885"/>
      <c r="T180" s="885"/>
      <c r="U180" s="886"/>
      <c r="V180" s="848"/>
      <c r="W180" s="848"/>
      <c r="X180" s="848"/>
    </row>
    <row r="181" ht="17.25" spans="1:24">
      <c r="A181" s="868"/>
      <c r="B181" s="868"/>
      <c r="C181" s="848"/>
      <c r="D181" s="868"/>
      <c r="E181" s="848"/>
      <c r="F181" s="848"/>
      <c r="G181" s="868"/>
      <c r="H181" s="848"/>
      <c r="I181" s="880"/>
      <c r="J181" s="881"/>
      <c r="K181" s="881"/>
      <c r="L181" s="881"/>
      <c r="M181" s="881"/>
      <c r="N181" s="848"/>
      <c r="S181" s="885"/>
      <c r="T181" s="885"/>
      <c r="U181" s="886"/>
      <c r="V181" s="848"/>
      <c r="W181" s="848"/>
      <c r="X181" s="848"/>
    </row>
    <row r="182" ht="17.25" spans="1:24">
      <c r="A182" s="868"/>
      <c r="B182" s="868"/>
      <c r="C182" s="848"/>
      <c r="D182" s="868"/>
      <c r="E182" s="848"/>
      <c r="F182" s="848"/>
      <c r="G182" s="868"/>
      <c r="H182" s="848"/>
      <c r="I182" s="880"/>
      <c r="J182" s="881"/>
      <c r="K182" s="881"/>
      <c r="L182" s="881"/>
      <c r="M182" s="881"/>
      <c r="N182" s="848"/>
      <c r="S182" s="885"/>
      <c r="T182" s="885"/>
      <c r="U182" s="886"/>
      <c r="V182" s="848"/>
      <c r="W182" s="848"/>
      <c r="X182" s="848"/>
    </row>
    <row r="183" ht="17.25" spans="1:24">
      <c r="A183" s="868"/>
      <c r="B183" s="868"/>
      <c r="C183" s="848"/>
      <c r="D183" s="868"/>
      <c r="E183" s="848"/>
      <c r="F183" s="848"/>
      <c r="G183" s="868"/>
      <c r="H183" s="848"/>
      <c r="I183" s="880"/>
      <c r="J183" s="881"/>
      <c r="K183" s="881"/>
      <c r="L183" s="881"/>
      <c r="M183" s="881"/>
      <c r="N183" s="848"/>
      <c r="S183" s="885"/>
      <c r="T183" s="885"/>
      <c r="U183" s="886"/>
      <c r="V183" s="848"/>
      <c r="W183" s="848"/>
      <c r="X183" s="848"/>
    </row>
    <row r="184" ht="17.25" spans="1:24">
      <c r="A184" s="868"/>
      <c r="B184" s="868"/>
      <c r="C184" s="848"/>
      <c r="D184" s="868"/>
      <c r="E184" s="848"/>
      <c r="F184" s="848"/>
      <c r="G184" s="868"/>
      <c r="H184" s="848"/>
      <c r="I184" s="880"/>
      <c r="J184" s="881"/>
      <c r="K184" s="881"/>
      <c r="L184" s="881"/>
      <c r="M184" s="881"/>
      <c r="N184" s="848"/>
      <c r="S184" s="885"/>
      <c r="T184" s="885"/>
      <c r="U184" s="886"/>
      <c r="V184" s="848"/>
      <c r="W184" s="848"/>
      <c r="X184" s="848"/>
    </row>
    <row r="185" ht="17.25" spans="1:24">
      <c r="A185" s="868"/>
      <c r="B185" s="868"/>
      <c r="C185" s="848"/>
      <c r="D185" s="868"/>
      <c r="E185" s="848"/>
      <c r="F185" s="848"/>
      <c r="G185" s="868"/>
      <c r="H185" s="848"/>
      <c r="I185" s="880"/>
      <c r="J185" s="881"/>
      <c r="K185" s="881"/>
      <c r="L185" s="881"/>
      <c r="M185" s="881"/>
      <c r="N185" s="848"/>
      <c r="S185" s="885"/>
      <c r="T185" s="885"/>
      <c r="U185" s="886"/>
      <c r="V185" s="848"/>
      <c r="W185" s="848"/>
      <c r="X185" s="848"/>
    </row>
    <row r="186" ht="17.25" spans="1:24">
      <c r="A186" s="868"/>
      <c r="B186" s="868"/>
      <c r="C186" s="848"/>
      <c r="D186" s="868"/>
      <c r="E186" s="848"/>
      <c r="F186" s="848"/>
      <c r="G186" s="868"/>
      <c r="H186" s="848"/>
      <c r="I186" s="880"/>
      <c r="J186" s="881"/>
      <c r="K186" s="881"/>
      <c r="L186" s="881"/>
      <c r="M186" s="881"/>
      <c r="N186" s="848"/>
      <c r="S186" s="885"/>
      <c r="T186" s="885"/>
      <c r="U186" s="886"/>
      <c r="V186" s="848"/>
      <c r="W186" s="848"/>
      <c r="X186" s="848"/>
    </row>
    <row r="187" ht="17.25" spans="1:24">
      <c r="A187" s="868"/>
      <c r="B187" s="868"/>
      <c r="C187" s="848"/>
      <c r="D187" s="868"/>
      <c r="E187" s="848"/>
      <c r="F187" s="848"/>
      <c r="G187" s="868"/>
      <c r="H187" s="848"/>
      <c r="I187" s="880"/>
      <c r="J187" s="881"/>
      <c r="K187" s="881"/>
      <c r="L187" s="881"/>
      <c r="M187" s="881"/>
      <c r="N187" s="848"/>
      <c r="S187" s="885"/>
      <c r="T187" s="885"/>
      <c r="U187" s="886"/>
      <c r="V187" s="848"/>
      <c r="W187" s="848"/>
      <c r="X187" s="848"/>
    </row>
    <row r="188" ht="17.25" spans="1:24">
      <c r="A188" s="868"/>
      <c r="B188" s="868"/>
      <c r="C188" s="848"/>
      <c r="D188" s="868"/>
      <c r="E188" s="848"/>
      <c r="F188" s="848"/>
      <c r="G188" s="868"/>
      <c r="H188" s="848"/>
      <c r="I188" s="880"/>
      <c r="J188" s="881"/>
      <c r="K188" s="881"/>
      <c r="L188" s="881"/>
      <c r="M188" s="881"/>
      <c r="N188" s="848"/>
      <c r="S188" s="885"/>
      <c r="T188" s="885"/>
      <c r="U188" s="886"/>
      <c r="V188" s="848"/>
      <c r="W188" s="848"/>
      <c r="X188" s="848"/>
    </row>
    <row r="189" ht="17.25" spans="1:24">
      <c r="A189" s="868"/>
      <c r="B189" s="868"/>
      <c r="C189" s="848"/>
      <c r="D189" s="868"/>
      <c r="E189" s="848"/>
      <c r="F189" s="848"/>
      <c r="G189" s="868"/>
      <c r="H189" s="848"/>
      <c r="I189" s="880"/>
      <c r="J189" s="881"/>
      <c r="K189" s="881"/>
      <c r="L189" s="881"/>
      <c r="M189" s="881"/>
      <c r="N189" s="848"/>
      <c r="S189" s="885"/>
      <c r="T189" s="885"/>
      <c r="U189" s="886"/>
      <c r="V189" s="848"/>
      <c r="W189" s="848"/>
      <c r="X189" s="848"/>
    </row>
    <row r="190" ht="17.25" spans="1:24">
      <c r="A190" s="868"/>
      <c r="B190" s="868"/>
      <c r="C190" s="848"/>
      <c r="D190" s="868"/>
      <c r="E190" s="848"/>
      <c r="F190" s="848"/>
      <c r="G190" s="868"/>
      <c r="H190" s="848"/>
      <c r="I190" s="880"/>
      <c r="J190" s="881"/>
      <c r="K190" s="881"/>
      <c r="L190" s="881"/>
      <c r="M190" s="881"/>
      <c r="N190" s="848"/>
      <c r="S190" s="885"/>
      <c r="T190" s="885"/>
      <c r="U190" s="886"/>
      <c r="V190" s="848"/>
      <c r="W190" s="848"/>
      <c r="X190" s="848"/>
    </row>
    <row r="191" ht="17.25" spans="1:24">
      <c r="A191" s="868"/>
      <c r="B191" s="868"/>
      <c r="C191" s="848"/>
      <c r="D191" s="868"/>
      <c r="E191" s="848"/>
      <c r="F191" s="848"/>
      <c r="G191" s="868"/>
      <c r="H191" s="848"/>
      <c r="I191" s="880"/>
      <c r="J191" s="881"/>
      <c r="K191" s="881"/>
      <c r="L191" s="881"/>
      <c r="M191" s="881"/>
      <c r="N191" s="848"/>
      <c r="S191" s="885"/>
      <c r="T191" s="885"/>
      <c r="U191" s="886"/>
      <c r="V191" s="848"/>
      <c r="W191" s="848"/>
      <c r="X191" s="848"/>
    </row>
    <row r="192" ht="17.25" spans="1:24">
      <c r="A192" s="868"/>
      <c r="B192" s="868"/>
      <c r="C192" s="848"/>
      <c r="D192" s="868"/>
      <c r="E192" s="848"/>
      <c r="F192" s="848"/>
      <c r="G192" s="868"/>
      <c r="H192" s="848"/>
      <c r="I192" s="880"/>
      <c r="J192" s="881"/>
      <c r="K192" s="881"/>
      <c r="L192" s="881"/>
      <c r="M192" s="881"/>
      <c r="N192" s="848"/>
      <c r="S192" s="885"/>
      <c r="T192" s="885"/>
      <c r="U192" s="886"/>
      <c r="V192" s="848"/>
      <c r="W192" s="848"/>
      <c r="X192" s="848"/>
    </row>
    <row r="193" ht="17.25" spans="1:24">
      <c r="A193" s="868"/>
      <c r="B193" s="868"/>
      <c r="C193" s="848"/>
      <c r="D193" s="868"/>
      <c r="E193" s="848"/>
      <c r="F193" s="848"/>
      <c r="G193" s="868"/>
      <c r="H193" s="848"/>
      <c r="I193" s="880"/>
      <c r="J193" s="881"/>
      <c r="K193" s="881"/>
      <c r="L193" s="881"/>
      <c r="M193" s="881"/>
      <c r="N193" s="848"/>
      <c r="S193" s="885"/>
      <c r="T193" s="885"/>
      <c r="U193" s="886"/>
      <c r="V193" s="848"/>
      <c r="W193" s="848"/>
      <c r="X193" s="848"/>
    </row>
    <row r="194" ht="17.25" spans="1:24">
      <c r="A194" s="868"/>
      <c r="B194" s="868"/>
      <c r="C194" s="848"/>
      <c r="D194" s="868"/>
      <c r="E194" s="848"/>
      <c r="F194" s="848"/>
      <c r="G194" s="868"/>
      <c r="H194" s="848"/>
      <c r="I194" s="880"/>
      <c r="J194" s="881"/>
      <c r="K194" s="881"/>
      <c r="L194" s="881"/>
      <c r="M194" s="881"/>
      <c r="N194" s="848"/>
      <c r="S194" s="885"/>
      <c r="T194" s="885"/>
      <c r="U194" s="886"/>
      <c r="V194" s="848"/>
      <c r="W194" s="848"/>
      <c r="X194" s="848"/>
    </row>
    <row r="195" ht="17.25" spans="1:24">
      <c r="A195" s="868"/>
      <c r="B195" s="868"/>
      <c r="C195" s="848"/>
      <c r="D195" s="868"/>
      <c r="E195" s="848"/>
      <c r="F195" s="848"/>
      <c r="G195" s="868"/>
      <c r="H195" s="848"/>
      <c r="I195" s="880"/>
      <c r="J195" s="881"/>
      <c r="K195" s="881"/>
      <c r="L195" s="881"/>
      <c r="M195" s="881"/>
      <c r="N195" s="848"/>
      <c r="S195" s="885"/>
      <c r="T195" s="885"/>
      <c r="U195" s="886"/>
      <c r="V195" s="848"/>
      <c r="W195" s="848"/>
      <c r="X195" s="848"/>
    </row>
    <row r="196" ht="17.25" spans="1:24">
      <c r="A196" s="868"/>
      <c r="B196" s="868"/>
      <c r="C196" s="848"/>
      <c r="D196" s="868"/>
      <c r="E196" s="848"/>
      <c r="F196" s="848"/>
      <c r="G196" s="868"/>
      <c r="H196" s="848"/>
      <c r="I196" s="880"/>
      <c r="J196" s="881"/>
      <c r="K196" s="881"/>
      <c r="L196" s="881"/>
      <c r="M196" s="881"/>
      <c r="N196" s="848"/>
      <c r="S196" s="885"/>
      <c r="T196" s="885"/>
      <c r="U196" s="886"/>
      <c r="V196" s="848"/>
      <c r="W196" s="848"/>
      <c r="X196" s="848"/>
    </row>
    <row r="197" ht="17.25" spans="1:24">
      <c r="A197" s="868"/>
      <c r="B197" s="868"/>
      <c r="C197" s="848"/>
      <c r="D197" s="868"/>
      <c r="E197" s="848"/>
      <c r="F197" s="848"/>
      <c r="G197" s="868"/>
      <c r="H197" s="848"/>
      <c r="I197" s="880"/>
      <c r="J197" s="881"/>
      <c r="K197" s="881"/>
      <c r="L197" s="881"/>
      <c r="M197" s="881"/>
      <c r="N197" s="848"/>
      <c r="S197" s="885"/>
      <c r="T197" s="885"/>
      <c r="U197" s="886"/>
      <c r="V197" s="848"/>
      <c r="W197" s="848"/>
      <c r="X197" s="848"/>
    </row>
    <row r="198" ht="17.25" spans="1:24">
      <c r="A198" s="868"/>
      <c r="B198" s="868"/>
      <c r="C198" s="848"/>
      <c r="D198" s="868"/>
      <c r="E198" s="848"/>
      <c r="F198" s="848"/>
      <c r="G198" s="868"/>
      <c r="H198" s="848"/>
      <c r="I198" s="880"/>
      <c r="J198" s="881"/>
      <c r="K198" s="881"/>
      <c r="L198" s="881"/>
      <c r="M198" s="881"/>
      <c r="N198" s="848"/>
      <c r="S198" s="885"/>
      <c r="T198" s="885"/>
      <c r="U198" s="886"/>
      <c r="V198" s="848"/>
      <c r="W198" s="848"/>
      <c r="X198" s="848"/>
    </row>
    <row r="199" ht="17.25" spans="1:24">
      <c r="A199" s="868"/>
      <c r="B199" s="868"/>
      <c r="C199" s="848"/>
      <c r="D199" s="868"/>
      <c r="E199" s="848"/>
      <c r="F199" s="848"/>
      <c r="G199" s="868"/>
      <c r="H199" s="848"/>
      <c r="I199" s="880"/>
      <c r="J199" s="881"/>
      <c r="K199" s="881"/>
      <c r="L199" s="881"/>
      <c r="M199" s="881"/>
      <c r="N199" s="848"/>
      <c r="S199" s="885"/>
      <c r="T199" s="885"/>
      <c r="U199" s="886"/>
      <c r="V199" s="848"/>
      <c r="W199" s="848"/>
      <c r="X199" s="848"/>
    </row>
    <row r="200" ht="17.25" spans="1:24">
      <c r="A200" s="868"/>
      <c r="B200" s="868"/>
      <c r="C200" s="848"/>
      <c r="D200" s="868"/>
      <c r="E200" s="848"/>
      <c r="F200" s="848"/>
      <c r="G200" s="868"/>
      <c r="H200" s="848"/>
      <c r="I200" s="880"/>
      <c r="J200" s="881"/>
      <c r="K200" s="881"/>
      <c r="L200" s="881"/>
      <c r="M200" s="881"/>
      <c r="N200" s="848"/>
      <c r="S200" s="885"/>
      <c r="T200" s="885"/>
      <c r="U200" s="886"/>
      <c r="V200" s="848"/>
      <c r="W200" s="848"/>
      <c r="X200" s="848"/>
    </row>
    <row r="201" ht="17.25" spans="1:24">
      <c r="A201" s="868"/>
      <c r="B201" s="868"/>
      <c r="C201" s="848"/>
      <c r="D201" s="868"/>
      <c r="E201" s="848"/>
      <c r="F201" s="848"/>
      <c r="G201" s="868"/>
      <c r="H201" s="848"/>
      <c r="I201" s="880"/>
      <c r="J201" s="881"/>
      <c r="K201" s="881"/>
      <c r="L201" s="881"/>
      <c r="M201" s="881"/>
      <c r="N201" s="848"/>
      <c r="S201" s="885"/>
      <c r="T201" s="885"/>
      <c r="U201" s="886"/>
      <c r="V201" s="848"/>
      <c r="W201" s="848"/>
      <c r="X201" s="848"/>
    </row>
    <row r="202" ht="17.25" spans="1:24">
      <c r="A202" s="868"/>
      <c r="B202" s="868"/>
      <c r="C202" s="848"/>
      <c r="D202" s="868"/>
      <c r="E202" s="848"/>
      <c r="F202" s="848"/>
      <c r="G202" s="868"/>
      <c r="H202" s="848"/>
      <c r="I202" s="880"/>
      <c r="J202" s="881"/>
      <c r="K202" s="881"/>
      <c r="L202" s="881"/>
      <c r="M202" s="881"/>
      <c r="N202" s="848"/>
      <c r="S202" s="885"/>
      <c r="T202" s="885"/>
      <c r="U202" s="886"/>
      <c r="V202" s="848"/>
      <c r="W202" s="848"/>
      <c r="X202" s="848"/>
    </row>
    <row r="203" ht="17.25" spans="1:24">
      <c r="A203" s="868"/>
      <c r="B203" s="868"/>
      <c r="C203" s="848"/>
      <c r="D203" s="868"/>
      <c r="E203" s="848"/>
      <c r="F203" s="848"/>
      <c r="G203" s="868"/>
      <c r="H203" s="848"/>
      <c r="I203" s="880"/>
      <c r="J203" s="881"/>
      <c r="K203" s="881"/>
      <c r="L203" s="881"/>
      <c r="M203" s="881"/>
      <c r="N203" s="848"/>
      <c r="S203" s="885"/>
      <c r="T203" s="885"/>
      <c r="U203" s="886"/>
      <c r="V203" s="848"/>
      <c r="W203" s="848"/>
      <c r="X203" s="848"/>
    </row>
    <row r="204" ht="17.25" spans="1:24">
      <c r="A204" s="868"/>
      <c r="B204" s="868"/>
      <c r="C204" s="848"/>
      <c r="D204" s="868"/>
      <c r="E204" s="848"/>
      <c r="F204" s="848"/>
      <c r="G204" s="868"/>
      <c r="H204" s="848"/>
      <c r="I204" s="880"/>
      <c r="J204" s="881"/>
      <c r="K204" s="881"/>
      <c r="L204" s="881"/>
      <c r="M204" s="881"/>
      <c r="N204" s="848"/>
      <c r="S204" s="885"/>
      <c r="T204" s="885"/>
      <c r="U204" s="886"/>
      <c r="V204" s="848"/>
      <c r="W204" s="848"/>
      <c r="X204" s="848"/>
    </row>
    <row r="205" ht="17.25" spans="1:24">
      <c r="A205" s="868"/>
      <c r="B205" s="868"/>
      <c r="C205" s="848"/>
      <c r="D205" s="868"/>
      <c r="E205" s="848"/>
      <c r="F205" s="848"/>
      <c r="G205" s="868"/>
      <c r="H205" s="848"/>
      <c r="I205" s="880"/>
      <c r="J205" s="881"/>
      <c r="K205" s="881"/>
      <c r="L205" s="881"/>
      <c r="M205" s="881"/>
      <c r="N205" s="848"/>
      <c r="S205" s="885"/>
      <c r="T205" s="885"/>
      <c r="U205" s="886"/>
      <c r="V205" s="848"/>
      <c r="W205" s="848"/>
      <c r="X205" s="848"/>
    </row>
    <row r="206" ht="17.25" spans="1:24">
      <c r="A206" s="868"/>
      <c r="B206" s="868"/>
      <c r="C206" s="848"/>
      <c r="D206" s="868"/>
      <c r="E206" s="848"/>
      <c r="F206" s="848"/>
      <c r="G206" s="868"/>
      <c r="H206" s="848"/>
      <c r="I206" s="880"/>
      <c r="J206" s="881"/>
      <c r="K206" s="881"/>
      <c r="L206" s="881"/>
      <c r="M206" s="881"/>
      <c r="N206" s="848"/>
      <c r="S206" s="885"/>
      <c r="T206" s="885"/>
      <c r="U206" s="886"/>
      <c r="V206" s="848"/>
      <c r="W206" s="848"/>
      <c r="X206" s="848"/>
    </row>
    <row r="207" ht="17.25" spans="1:24">
      <c r="A207" s="868"/>
      <c r="B207" s="868"/>
      <c r="C207" s="848"/>
      <c r="D207" s="868"/>
      <c r="E207" s="848"/>
      <c r="F207" s="848"/>
      <c r="G207" s="868"/>
      <c r="H207" s="848"/>
      <c r="I207" s="880"/>
      <c r="J207" s="881"/>
      <c r="K207" s="881"/>
      <c r="L207" s="881"/>
      <c r="M207" s="881"/>
      <c r="N207" s="848"/>
      <c r="S207" s="885"/>
      <c r="T207" s="885"/>
      <c r="U207" s="886"/>
      <c r="V207" s="848"/>
      <c r="W207" s="848"/>
      <c r="X207" s="848"/>
    </row>
    <row r="208" ht="17.25" spans="1:24">
      <c r="A208" s="868"/>
      <c r="B208" s="868"/>
      <c r="C208" s="848"/>
      <c r="D208" s="868"/>
      <c r="E208" s="848"/>
      <c r="F208" s="848"/>
      <c r="G208" s="868"/>
      <c r="H208" s="848"/>
      <c r="I208" s="880"/>
      <c r="J208" s="881"/>
      <c r="K208" s="881"/>
      <c r="L208" s="881"/>
      <c r="M208" s="881"/>
      <c r="N208" s="848"/>
      <c r="S208" s="885"/>
      <c r="T208" s="885"/>
      <c r="U208" s="886"/>
      <c r="V208" s="848"/>
      <c r="W208" s="848"/>
      <c r="X208" s="848"/>
    </row>
    <row r="209" ht="17.25" spans="1:24">
      <c r="A209" s="868"/>
      <c r="B209" s="868"/>
      <c r="C209" s="848"/>
      <c r="D209" s="868"/>
      <c r="E209" s="848"/>
      <c r="F209" s="848"/>
      <c r="G209" s="868"/>
      <c r="H209" s="848"/>
      <c r="I209" s="880"/>
      <c r="J209" s="881"/>
      <c r="K209" s="881"/>
      <c r="L209" s="881"/>
      <c r="M209" s="881"/>
      <c r="N209" s="848"/>
      <c r="S209" s="885"/>
      <c r="T209" s="885"/>
      <c r="U209" s="886"/>
      <c r="V209" s="848"/>
      <c r="W209" s="848"/>
      <c r="X209" s="848"/>
    </row>
    <row r="210" ht="17.25" spans="1:24">
      <c r="A210" s="868"/>
      <c r="B210" s="868"/>
      <c r="C210" s="848"/>
      <c r="D210" s="868"/>
      <c r="E210" s="848"/>
      <c r="F210" s="848"/>
      <c r="G210" s="868"/>
      <c r="H210" s="848"/>
      <c r="I210" s="880"/>
      <c r="J210" s="881"/>
      <c r="K210" s="881"/>
      <c r="L210" s="881"/>
      <c r="M210" s="881"/>
      <c r="N210" s="848"/>
      <c r="S210" s="885"/>
      <c r="T210" s="885"/>
      <c r="U210" s="886"/>
      <c r="V210" s="848"/>
      <c r="W210" s="848"/>
      <c r="X210" s="848"/>
    </row>
    <row r="211" ht="16.5" spans="19:21">
      <c r="S211" s="885"/>
      <c r="T211" s="885"/>
      <c r="U211" s="886"/>
    </row>
  </sheetData>
  <mergeCells count="20">
    <mergeCell ref="P52:S52"/>
    <mergeCell ref="A82:I82"/>
    <mergeCell ref="I26:I27"/>
    <mergeCell ref="I43:I45"/>
    <mergeCell ref="M5:M6"/>
    <mergeCell ref="O3:O6"/>
    <mergeCell ref="O8:O9"/>
    <mergeCell ref="O11:O13"/>
    <mergeCell ref="O14:O18"/>
    <mergeCell ref="O19:O22"/>
    <mergeCell ref="O23:O29"/>
    <mergeCell ref="O31:O35"/>
    <mergeCell ref="O36:O47"/>
    <mergeCell ref="O48:O52"/>
    <mergeCell ref="P5:P6"/>
    <mergeCell ref="Q5:Q6"/>
    <mergeCell ref="R5:R6"/>
    <mergeCell ref="S5:S6"/>
    <mergeCell ref="T5:T6"/>
    <mergeCell ref="U5:U6"/>
  </mergeCells>
  <conditionalFormatting sqref="F20">
    <cfRule type="duplicateValues" dxfId="0" priority="1"/>
  </conditionalFormatting>
  <pageMargins left="0.751388888888889" right="0.751388888888889" top="0.747916666666667" bottom="1" header="0.5" footer="0.5"/>
  <pageSetup paperSize="9" scale="44" fitToHeight="0" orientation="landscape" horizontalDpi="600"/>
  <headerFooter/>
  <colBreaks count="1" manualBreakCount="1">
    <brk id="15"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2"/>
  <sheetViews>
    <sheetView showGridLines="0" workbookViewId="0">
      <selection activeCell="G27" sqref="G27"/>
    </sheetView>
  </sheetViews>
  <sheetFormatPr defaultColWidth="9" defaultRowHeight="13.5"/>
  <cols>
    <col min="1" max="2" width="18.625" style="120" customWidth="1"/>
    <col min="3" max="3" width="18.625" style="121" customWidth="1"/>
    <col min="4" max="5" width="18.625" style="120" customWidth="1"/>
    <col min="6" max="6" width="31.6" style="120" customWidth="1"/>
    <col min="7" max="7" width="18.625" style="121" customWidth="1"/>
    <col min="8" max="8" width="18.625" style="120" customWidth="1"/>
    <col min="9" max="10" width="9" style="120"/>
    <col min="11" max="11" width="11.4" style="120"/>
    <col min="12" max="16384" width="9" style="120"/>
  </cols>
  <sheetData>
    <row r="1" ht="42" customHeight="1" spans="1:8">
      <c r="A1" s="5" t="s">
        <v>1277</v>
      </c>
      <c r="B1" s="5"/>
      <c r="C1" s="5"/>
      <c r="D1" s="5"/>
      <c r="E1" s="5"/>
      <c r="F1" s="5"/>
      <c r="G1" s="5"/>
      <c r="H1" s="5"/>
    </row>
    <row r="2" ht="23.25" customHeight="1" spans="1:8">
      <c r="A2" s="6" t="s">
        <v>647</v>
      </c>
      <c r="B2" s="6"/>
      <c r="C2" s="7"/>
      <c r="D2" s="6"/>
      <c r="E2" s="6"/>
      <c r="F2" s="6"/>
      <c r="G2" s="7"/>
      <c r="H2" s="6"/>
    </row>
    <row r="3" ht="27.95" customHeight="1" spans="1:8">
      <c r="A3" s="124" t="s">
        <v>648</v>
      </c>
      <c r="B3" s="11" t="s">
        <v>1278</v>
      </c>
      <c r="C3" s="11"/>
      <c r="D3" s="11"/>
      <c r="E3" s="11"/>
      <c r="F3" s="12" t="s">
        <v>650</v>
      </c>
      <c r="G3" s="11" t="s">
        <v>46</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34" customHeight="1" spans="1:11">
      <c r="A7" s="167" t="s">
        <v>1279</v>
      </c>
      <c r="B7" s="127" t="s">
        <v>49</v>
      </c>
      <c r="C7" s="702">
        <v>1500000</v>
      </c>
      <c r="D7" s="49"/>
      <c r="E7" s="167" t="s">
        <v>1279</v>
      </c>
      <c r="F7" s="127" t="s">
        <v>1280</v>
      </c>
      <c r="G7" s="27">
        <v>90000</v>
      </c>
      <c r="H7" s="28"/>
      <c r="J7" s="46" t="s">
        <v>14</v>
      </c>
      <c r="K7" s="47">
        <f>B8</f>
        <v>1500000</v>
      </c>
    </row>
    <row r="8" ht="27.95" customHeight="1" spans="1:11">
      <c r="A8" s="36" t="s">
        <v>697</v>
      </c>
      <c r="B8" s="37">
        <f>SUM(C7:C7)</f>
        <v>1500000</v>
      </c>
      <c r="C8" s="169"/>
      <c r="D8" s="169"/>
      <c r="E8" s="169"/>
      <c r="F8" s="169"/>
      <c r="G8" s="169"/>
      <c r="H8" s="169"/>
      <c r="J8" s="46" t="s">
        <v>669</v>
      </c>
      <c r="K8" s="47">
        <f>G8</f>
        <v>0</v>
      </c>
    </row>
    <row r="9" ht="27.95" customHeight="1" spans="1:11">
      <c r="A9" s="36" t="s">
        <v>699</v>
      </c>
      <c r="B9" s="37">
        <f>SUM(G7:G7)</f>
        <v>90000</v>
      </c>
      <c r="C9" s="169"/>
      <c r="D9" s="169"/>
      <c r="E9" s="169"/>
      <c r="F9" s="169"/>
      <c r="G9" s="169"/>
      <c r="H9" s="169"/>
      <c r="J9" s="46" t="s">
        <v>16</v>
      </c>
      <c r="K9" s="47">
        <f>B9</f>
        <v>90000</v>
      </c>
    </row>
    <row r="10" ht="27.95" customHeight="1" spans="1:11">
      <c r="A10" s="36" t="s">
        <v>701</v>
      </c>
      <c r="B10" s="32">
        <f>B8-B9</f>
        <v>1410000</v>
      </c>
      <c r="C10" s="170"/>
      <c r="D10" s="170"/>
      <c r="E10" s="170"/>
      <c r="F10" s="170"/>
      <c r="G10" s="170"/>
      <c r="H10" s="170"/>
      <c r="J10" s="46" t="s">
        <v>17</v>
      </c>
      <c r="K10" s="47">
        <f>B10</f>
        <v>1410000</v>
      </c>
    </row>
    <row r="11" ht="22.5" customHeight="1" spans="1:8">
      <c r="A11" s="41"/>
      <c r="B11" s="41"/>
      <c r="C11" s="42"/>
      <c r="D11" s="41"/>
      <c r="E11" s="41"/>
      <c r="F11" s="6" t="s">
        <v>703</v>
      </c>
      <c r="G11" s="6"/>
      <c r="H11" s="6"/>
    </row>
    <row r="12" spans="1:8">
      <c r="A12" s="41"/>
      <c r="B12" s="42"/>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1"/>
      <c r="G14" s="42"/>
      <c r="H14" s="41"/>
    </row>
    <row r="15" spans="1:8">
      <c r="A15" s="41"/>
      <c r="B15" s="41"/>
      <c r="C15" s="42"/>
      <c r="D15" s="41"/>
      <c r="E15" s="41"/>
      <c r="F15" s="41"/>
      <c r="G15" s="42"/>
      <c r="H15" s="41"/>
    </row>
    <row r="16" spans="1:8">
      <c r="A16" s="41"/>
      <c r="B16" s="41"/>
      <c r="C16" s="42"/>
      <c r="D16" s="41"/>
      <c r="E16" s="41"/>
      <c r="F16" s="41"/>
      <c r="G16" s="42"/>
      <c r="H16" s="41"/>
    </row>
    <row r="17" spans="1:8">
      <c r="A17" s="41"/>
      <c r="B17" s="41"/>
      <c r="C17" s="42"/>
      <c r="D17" s="41"/>
      <c r="E17" s="41"/>
      <c r="F17" s="41"/>
      <c r="G17" s="42"/>
      <c r="H17" s="41"/>
    </row>
    <row r="18" spans="1:8">
      <c r="A18" s="41"/>
      <c r="B18" s="41"/>
      <c r="C18" s="42"/>
      <c r="D18" s="41"/>
      <c r="E18" s="41"/>
      <c r="F18" s="41"/>
      <c r="G18" s="42"/>
      <c r="H18" s="41"/>
    </row>
    <row r="19" spans="1:8">
      <c r="A19" s="41"/>
      <c r="B19" s="41"/>
      <c r="C19" s="42"/>
      <c r="D19" s="41"/>
      <c r="E19" s="41"/>
      <c r="F19" s="41"/>
      <c r="G19" s="42"/>
      <c r="H19" s="41"/>
    </row>
    <row r="20" spans="1:8">
      <c r="A20" s="41"/>
      <c r="B20" s="41"/>
      <c r="C20" s="42"/>
      <c r="D20" s="41"/>
      <c r="E20" s="41"/>
      <c r="F20" s="41"/>
      <c r="G20" s="42"/>
      <c r="H20" s="41"/>
    </row>
    <row r="21" spans="1:8">
      <c r="A21" s="41"/>
      <c r="B21" s="41"/>
      <c r="C21" s="42"/>
      <c r="D21" s="41"/>
      <c r="E21" s="41"/>
      <c r="F21" s="41"/>
      <c r="G21" s="42"/>
      <c r="H21" s="41"/>
    </row>
    <row r="22" spans="1:8">
      <c r="A22" s="41"/>
      <c r="B22" s="41"/>
      <c r="C22" s="42"/>
      <c r="D22" s="41"/>
      <c r="E22" s="41"/>
      <c r="F22" s="41"/>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511805555555556" right="0.511805555555556" top="0.747916666666667" bottom="0.747916666666667" header="0.313888888888889" footer="0.313888888888889"/>
  <pageSetup paperSize="9" scale="7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42"/>
  <sheetViews>
    <sheetView topLeftCell="A3" workbookViewId="0">
      <selection activeCell="G27" sqref="G27"/>
    </sheetView>
  </sheetViews>
  <sheetFormatPr defaultColWidth="9" defaultRowHeight="13.5"/>
  <cols>
    <col min="1" max="1" width="18.625" style="79" customWidth="1"/>
    <col min="2" max="2" width="20.6" style="79" customWidth="1"/>
    <col min="3" max="3" width="22" style="80" customWidth="1"/>
    <col min="4" max="4" width="14.8" style="79" customWidth="1"/>
    <col min="5" max="5" width="18.625" style="79" customWidth="1"/>
    <col min="6" max="6" width="50" style="79" customWidth="1"/>
    <col min="7" max="7" width="18.625" style="80" customWidth="1"/>
    <col min="8" max="8" width="18.625" style="79" customWidth="1"/>
    <col min="9" max="10" width="9" style="79"/>
    <col min="11" max="11" width="9.9" style="79"/>
    <col min="12" max="16384" width="9" style="79"/>
  </cols>
  <sheetData>
    <row r="1" ht="42" customHeight="1" spans="1:8">
      <c r="A1" s="54" t="s">
        <v>1281</v>
      </c>
      <c r="B1" s="54"/>
      <c r="C1" s="54"/>
      <c r="D1" s="54"/>
      <c r="E1" s="54"/>
      <c r="F1" s="54"/>
      <c r="G1" s="54"/>
      <c r="H1" s="54"/>
    </row>
    <row r="2" ht="27.95" customHeight="1" spans="1:8">
      <c r="A2" s="55" t="s">
        <v>647</v>
      </c>
      <c r="B2" s="55"/>
      <c r="C2" s="56"/>
      <c r="D2" s="55"/>
      <c r="E2" s="55"/>
      <c r="F2" s="55"/>
      <c r="G2" s="56"/>
      <c r="H2" s="55"/>
    </row>
    <row r="3" s="686" customFormat="1" ht="27.95" customHeight="1" spans="1:8">
      <c r="A3" s="687" t="s">
        <v>648</v>
      </c>
      <c r="B3" s="58" t="s">
        <v>1282</v>
      </c>
      <c r="C3" s="58"/>
      <c r="D3" s="58"/>
      <c r="E3" s="58"/>
      <c r="F3" s="688" t="s">
        <v>650</v>
      </c>
      <c r="G3" s="58" t="s">
        <v>52</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5" customHeight="1" spans="1:11">
      <c r="A7" s="61">
        <v>41244</v>
      </c>
      <c r="B7" s="62" t="s">
        <v>54</v>
      </c>
      <c r="C7" s="71">
        <v>250000</v>
      </c>
      <c r="D7" s="227"/>
      <c r="E7" s="61">
        <v>41244</v>
      </c>
      <c r="F7" s="689" t="s">
        <v>1283</v>
      </c>
      <c r="G7" s="689">
        <v>14000</v>
      </c>
      <c r="H7" s="227"/>
      <c r="J7" s="46" t="s">
        <v>14</v>
      </c>
      <c r="K7" s="701">
        <f>B21</f>
        <v>250000</v>
      </c>
    </row>
    <row r="8" ht="25" customHeight="1" spans="1:11">
      <c r="A8" s="61"/>
      <c r="B8" s="62"/>
      <c r="C8" s="71"/>
      <c r="D8" s="227"/>
      <c r="E8" s="61" t="s">
        <v>1284</v>
      </c>
      <c r="F8" s="109" t="s">
        <v>1285</v>
      </c>
      <c r="G8" s="689">
        <v>7300</v>
      </c>
      <c r="H8" s="690"/>
      <c r="J8" s="46" t="s">
        <v>669</v>
      </c>
      <c r="K8" s="47">
        <f>G18</f>
        <v>0</v>
      </c>
    </row>
    <row r="9" ht="25" customHeight="1" spans="1:11">
      <c r="A9" s="61"/>
      <c r="B9" s="62"/>
      <c r="C9" s="71"/>
      <c r="D9" s="227"/>
      <c r="E9" s="61">
        <v>43738</v>
      </c>
      <c r="F9" s="62" t="s">
        <v>1286</v>
      </c>
      <c r="G9" s="689">
        <v>20000</v>
      </c>
      <c r="H9" s="66"/>
      <c r="J9" s="46" t="s">
        <v>16</v>
      </c>
      <c r="K9" s="47">
        <f>B22</f>
        <v>214483.01</v>
      </c>
    </row>
    <row r="10" ht="25" customHeight="1" spans="1:11">
      <c r="A10" s="61"/>
      <c r="B10" s="62"/>
      <c r="C10" s="71"/>
      <c r="D10" s="227"/>
      <c r="E10" s="61">
        <v>43739</v>
      </c>
      <c r="F10" s="62" t="s">
        <v>1287</v>
      </c>
      <c r="G10" s="689">
        <v>125000</v>
      </c>
      <c r="H10" s="66"/>
      <c r="J10" s="46" t="s">
        <v>17</v>
      </c>
      <c r="K10" s="47">
        <f>B23</f>
        <v>35516.99</v>
      </c>
    </row>
    <row r="11" ht="25" customHeight="1" spans="1:8">
      <c r="A11" s="61"/>
      <c r="B11" s="62"/>
      <c r="C11" s="71"/>
      <c r="D11" s="227"/>
      <c r="E11" s="108">
        <v>43770</v>
      </c>
      <c r="F11" s="127" t="s">
        <v>1288</v>
      </c>
      <c r="G11" s="27">
        <v>23390</v>
      </c>
      <c r="H11" s="154"/>
    </row>
    <row r="12" ht="25" customHeight="1" spans="1:8">
      <c r="A12" s="61"/>
      <c r="B12" s="62"/>
      <c r="C12" s="71"/>
      <c r="D12" s="691"/>
      <c r="E12" s="108">
        <v>44098</v>
      </c>
      <c r="F12" s="127" t="s">
        <v>1289</v>
      </c>
      <c r="G12" s="27">
        <v>5169.01</v>
      </c>
      <c r="H12" s="154"/>
    </row>
    <row r="13" ht="25" customHeight="1" spans="1:8">
      <c r="A13" s="61"/>
      <c r="B13" s="62"/>
      <c r="C13" s="71"/>
      <c r="D13" s="691"/>
      <c r="E13" s="108">
        <v>44103</v>
      </c>
      <c r="F13" s="127" t="s">
        <v>1290</v>
      </c>
      <c r="G13" s="27">
        <v>3500</v>
      </c>
      <c r="H13" s="154"/>
    </row>
    <row r="14" ht="25" customHeight="1" spans="1:8">
      <c r="A14" s="61"/>
      <c r="B14" s="62"/>
      <c r="C14" s="71"/>
      <c r="D14" s="691"/>
      <c r="E14" s="108">
        <v>44116</v>
      </c>
      <c r="F14" s="127" t="s">
        <v>1291</v>
      </c>
      <c r="G14" s="27">
        <v>3499</v>
      </c>
      <c r="H14" s="154"/>
    </row>
    <row r="15" ht="25" customHeight="1" spans="1:8">
      <c r="A15" s="61"/>
      <c r="B15" s="62"/>
      <c r="C15" s="71"/>
      <c r="D15" s="691"/>
      <c r="E15" s="108">
        <v>44117</v>
      </c>
      <c r="F15" s="127" t="s">
        <v>1292</v>
      </c>
      <c r="G15" s="27">
        <v>934</v>
      </c>
      <c r="H15" s="154"/>
    </row>
    <row r="16" ht="25" customHeight="1" spans="1:8">
      <c r="A16" s="61"/>
      <c r="B16" s="62"/>
      <c r="C16" s="71"/>
      <c r="D16" s="691"/>
      <c r="E16" s="108">
        <v>44118</v>
      </c>
      <c r="F16" s="127" t="s">
        <v>1293</v>
      </c>
      <c r="G16" s="27">
        <v>8194</v>
      </c>
      <c r="H16" s="154"/>
    </row>
    <row r="17" ht="25" customHeight="1" spans="1:8">
      <c r="A17" s="61"/>
      <c r="B17" s="62"/>
      <c r="C17" s="71"/>
      <c r="D17" s="691"/>
      <c r="E17" s="108">
        <v>44123</v>
      </c>
      <c r="F17" s="127" t="s">
        <v>1294</v>
      </c>
      <c r="G17" s="27">
        <v>3497</v>
      </c>
      <c r="H17" s="154"/>
    </row>
    <row r="18" ht="27.75" customHeight="1" spans="1:8">
      <c r="A18" s="61"/>
      <c r="B18" s="62"/>
      <c r="C18" s="71"/>
      <c r="D18" s="691"/>
      <c r="E18" s="108"/>
      <c r="F18" s="155"/>
      <c r="G18" s="27"/>
      <c r="H18" s="154"/>
    </row>
    <row r="19" ht="27.75" customHeight="1" spans="1:8">
      <c r="A19" s="61"/>
      <c r="B19" s="62"/>
      <c r="C19" s="71"/>
      <c r="D19" s="691"/>
      <c r="E19" s="108"/>
      <c r="F19" s="155"/>
      <c r="G19" s="27"/>
      <c r="H19" s="154"/>
    </row>
    <row r="20" ht="27.95" customHeight="1" spans="1:8">
      <c r="A20" s="61"/>
      <c r="B20" s="62"/>
      <c r="C20" s="71"/>
      <c r="D20" s="691"/>
      <c r="E20" s="227"/>
      <c r="F20" s="227"/>
      <c r="G20" s="227"/>
      <c r="H20" s="227"/>
    </row>
    <row r="21" ht="27.95" customHeight="1" spans="1:8">
      <c r="A21" s="228" t="s">
        <v>697</v>
      </c>
      <c r="B21" s="229">
        <f>C7</f>
        <v>250000</v>
      </c>
      <c r="C21" s="74"/>
      <c r="D21" s="74"/>
      <c r="E21" s="692"/>
      <c r="F21" s="692"/>
      <c r="G21" s="692"/>
      <c r="H21" s="692"/>
    </row>
    <row r="22" ht="27.95" customHeight="1" spans="1:8">
      <c r="A22" s="228" t="s">
        <v>699</v>
      </c>
      <c r="B22" s="229">
        <f>SUM(G7:G20)</f>
        <v>214483.01</v>
      </c>
      <c r="C22" s="74"/>
      <c r="D22" s="74"/>
      <c r="E22" s="74"/>
      <c r="F22" s="74"/>
      <c r="G22" s="74"/>
      <c r="H22" s="74"/>
    </row>
    <row r="23" ht="27.95" customHeight="1" spans="1:8">
      <c r="A23" s="233" t="s">
        <v>701</v>
      </c>
      <c r="B23" s="229">
        <f>B21-B22</f>
        <v>35516.99</v>
      </c>
      <c r="C23" s="74"/>
      <c r="D23" s="74"/>
      <c r="E23" s="74"/>
      <c r="F23" s="74"/>
      <c r="G23" s="74"/>
      <c r="H23" s="74"/>
    </row>
    <row r="24" ht="27.95" customHeight="1" spans="6:8">
      <c r="F24" s="6" t="s">
        <v>703</v>
      </c>
      <c r="G24" s="6"/>
      <c r="H24" s="55"/>
    </row>
    <row r="25" ht="27.95" customHeight="1" spans="2:7">
      <c r="B25" s="80"/>
      <c r="F25" s="41" t="s">
        <v>705</v>
      </c>
      <c r="G25" s="41"/>
    </row>
    <row r="26" ht="27.95" customHeight="1" spans="1:8">
      <c r="A26" s="82" t="s">
        <v>707</v>
      </c>
      <c r="B26" s="82"/>
      <c r="C26" s="82"/>
      <c r="D26" s="82"/>
      <c r="E26" s="82"/>
      <c r="F26" s="82"/>
      <c r="G26" s="82"/>
      <c r="H26" s="82"/>
    </row>
    <row r="30" customHeight="1" spans="1:5">
      <c r="A30" s="693" t="s">
        <v>1295</v>
      </c>
      <c r="B30" s="693"/>
      <c r="C30" s="693"/>
      <c r="D30" s="694"/>
      <c r="E30" s="694"/>
    </row>
    <row r="31" spans="1:3">
      <c r="A31" s="695" t="s">
        <v>654</v>
      </c>
      <c r="B31" s="695" t="s">
        <v>655</v>
      </c>
      <c r="C31" s="695" t="s">
        <v>656</v>
      </c>
    </row>
    <row r="32" spans="1:3">
      <c r="A32" s="695" t="s">
        <v>1296</v>
      </c>
      <c r="B32" s="695" t="s">
        <v>1297</v>
      </c>
      <c r="C32" s="696">
        <v>10000</v>
      </c>
    </row>
    <row r="33" spans="1:3">
      <c r="A33" s="695" t="s">
        <v>1296</v>
      </c>
      <c r="B33" s="695" t="s">
        <v>1298</v>
      </c>
      <c r="C33" s="696">
        <v>10000</v>
      </c>
    </row>
    <row r="34" spans="1:3">
      <c r="A34" s="695" t="s">
        <v>1296</v>
      </c>
      <c r="B34" s="695" t="s">
        <v>1299</v>
      </c>
      <c r="C34" s="696">
        <v>20000</v>
      </c>
    </row>
    <row r="35" spans="1:3">
      <c r="A35" s="695" t="s">
        <v>1296</v>
      </c>
      <c r="B35" s="695" t="s">
        <v>1300</v>
      </c>
      <c r="C35" s="696">
        <v>20000</v>
      </c>
    </row>
    <row r="36" spans="1:3">
      <c r="A36" s="695" t="s">
        <v>1296</v>
      </c>
      <c r="B36" s="695" t="s">
        <v>1301</v>
      </c>
      <c r="C36" s="696">
        <v>20000</v>
      </c>
    </row>
    <row r="37" spans="1:3">
      <c r="A37" s="695" t="s">
        <v>1296</v>
      </c>
      <c r="B37" s="695" t="s">
        <v>1302</v>
      </c>
      <c r="C37" s="696">
        <v>10000</v>
      </c>
    </row>
    <row r="38" spans="1:3">
      <c r="A38" s="695" t="s">
        <v>1296</v>
      </c>
      <c r="B38" s="695" t="s">
        <v>1303</v>
      </c>
      <c r="C38" s="696">
        <v>10000</v>
      </c>
    </row>
    <row r="39" spans="1:3">
      <c r="A39" s="695" t="s">
        <v>1296</v>
      </c>
      <c r="B39" s="695" t="s">
        <v>1304</v>
      </c>
      <c r="C39" s="696">
        <v>10000</v>
      </c>
    </row>
    <row r="40" spans="1:3">
      <c r="A40" s="695" t="s">
        <v>1296</v>
      </c>
      <c r="B40" s="695" t="s">
        <v>1305</v>
      </c>
      <c r="C40" s="696">
        <v>10000</v>
      </c>
    </row>
    <row r="41" spans="1:3">
      <c r="A41" s="695" t="s">
        <v>1296</v>
      </c>
      <c r="B41" s="697" t="s">
        <v>1306</v>
      </c>
      <c r="C41" s="698">
        <v>5000</v>
      </c>
    </row>
    <row r="42" spans="1:3">
      <c r="A42" s="699"/>
      <c r="B42" s="700" t="s">
        <v>389</v>
      </c>
      <c r="C42" s="696">
        <f>SUM(C32:C41)</f>
        <v>125000</v>
      </c>
    </row>
  </sheetData>
  <mergeCells count="13">
    <mergeCell ref="A1:H1"/>
    <mergeCell ref="B3:E3"/>
    <mergeCell ref="G3:H3"/>
    <mergeCell ref="A4:H4"/>
    <mergeCell ref="A5:D5"/>
    <mergeCell ref="E5:H5"/>
    <mergeCell ref="C21:H21"/>
    <mergeCell ref="C22:H22"/>
    <mergeCell ref="C23:H23"/>
    <mergeCell ref="F24:G24"/>
    <mergeCell ref="F25:G25"/>
    <mergeCell ref="A26:G26"/>
    <mergeCell ref="A30:C30"/>
  </mergeCells>
  <pageMargins left="0.511805555555556" right="0.511805555555556" top="0.747916666666667" bottom="0.747916666666667" header="0.313888888888889" footer="0.313888888888889"/>
  <pageSetup paperSize="9" scale="67"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S54"/>
  <sheetViews>
    <sheetView zoomScale="85" zoomScaleNormal="85" topLeftCell="A4" workbookViewId="0">
      <selection activeCell="F27" sqref="F27:G27"/>
    </sheetView>
  </sheetViews>
  <sheetFormatPr defaultColWidth="9" defaultRowHeight="13.5"/>
  <cols>
    <col min="1" max="2" width="18.625" style="41" customWidth="1"/>
    <col min="3" max="3" width="18.625" style="42" customWidth="1"/>
    <col min="4" max="5" width="18.625" style="41" customWidth="1"/>
    <col min="6" max="6" width="45.15" style="41" customWidth="1"/>
    <col min="7" max="7" width="18.625" style="42" customWidth="1"/>
    <col min="8" max="8" width="18.625" style="41" customWidth="1"/>
    <col min="9" max="10" width="9" style="41"/>
    <col min="11" max="11" width="9.9" style="41"/>
    <col min="12" max="12" width="9" style="41"/>
    <col min="13" max="13" width="12.25" style="41" customWidth="1"/>
    <col min="14" max="14" width="22.375" style="41" customWidth="1"/>
    <col min="15" max="15" width="22.75" style="41" customWidth="1"/>
    <col min="16" max="16" width="17.625" style="41" customWidth="1"/>
    <col min="17" max="16384" width="9" style="41"/>
  </cols>
  <sheetData>
    <row r="1" ht="42" customHeight="1" spans="1:8">
      <c r="A1" s="5" t="s">
        <v>1307</v>
      </c>
      <c r="B1" s="5"/>
      <c r="C1" s="5"/>
      <c r="D1" s="5"/>
      <c r="E1" s="5"/>
      <c r="F1" s="5"/>
      <c r="G1" s="5"/>
      <c r="H1" s="5"/>
    </row>
    <row r="2" ht="23.25" customHeight="1" spans="1:8">
      <c r="A2" s="6" t="s">
        <v>647</v>
      </c>
      <c r="B2" s="6"/>
      <c r="C2" s="7"/>
      <c r="D2" s="6"/>
      <c r="E2" s="6"/>
      <c r="F2" s="6"/>
      <c r="G2" s="7"/>
      <c r="H2" s="6"/>
    </row>
    <row r="3" ht="22.5" customHeight="1" spans="1:8">
      <c r="A3" s="124" t="s">
        <v>648</v>
      </c>
      <c r="B3" s="11" t="s">
        <v>1308</v>
      </c>
      <c r="C3" s="11"/>
      <c r="D3" s="11"/>
      <c r="E3" s="11"/>
      <c r="F3" s="12" t="s">
        <v>650</v>
      </c>
      <c r="G3" s="11" t="s">
        <v>56</v>
      </c>
      <c r="H3" s="11"/>
    </row>
    <row r="4" ht="16.5" customHeight="1" spans="1:8">
      <c r="A4" s="125" t="s">
        <v>652</v>
      </c>
      <c r="B4" s="125"/>
      <c r="C4" s="125"/>
      <c r="D4" s="125"/>
      <c r="E4" s="125"/>
      <c r="F4" s="125"/>
      <c r="G4" s="125"/>
      <c r="H4" s="125"/>
    </row>
    <row r="5" ht="21.75" customHeight="1" spans="1:8">
      <c r="A5" s="17" t="s">
        <v>657</v>
      </c>
      <c r="B5" s="18"/>
      <c r="C5" s="18"/>
      <c r="D5" s="19"/>
      <c r="E5" s="17" t="s">
        <v>658</v>
      </c>
      <c r="F5" s="18"/>
      <c r="G5" s="18"/>
      <c r="H5" s="19"/>
    </row>
    <row r="6" s="120" customFormat="1" ht="29.25" customHeight="1" spans="1:8">
      <c r="A6" s="22" t="s">
        <v>6</v>
      </c>
      <c r="B6" s="22" t="s">
        <v>5</v>
      </c>
      <c r="C6" s="23" t="s">
        <v>662</v>
      </c>
      <c r="D6" s="22" t="s">
        <v>13</v>
      </c>
      <c r="E6" s="22" t="s">
        <v>663</v>
      </c>
      <c r="F6" s="22" t="s">
        <v>7</v>
      </c>
      <c r="G6" s="23" t="s">
        <v>664</v>
      </c>
      <c r="H6" s="22" t="s">
        <v>13</v>
      </c>
    </row>
    <row r="7" ht="28" customHeight="1" spans="1:11">
      <c r="A7" s="108">
        <v>41275</v>
      </c>
      <c r="B7" s="127" t="s">
        <v>58</v>
      </c>
      <c r="C7" s="27">
        <v>300000</v>
      </c>
      <c r="D7" s="28"/>
      <c r="E7" s="108" t="s">
        <v>1309</v>
      </c>
      <c r="F7" s="155" t="s">
        <v>1310</v>
      </c>
      <c r="G7" s="27">
        <v>203852.36</v>
      </c>
      <c r="H7" s="28"/>
      <c r="J7" s="46" t="s">
        <v>14</v>
      </c>
      <c r="K7" s="47">
        <f>B23</f>
        <v>600000</v>
      </c>
    </row>
    <row r="8" ht="28" customHeight="1" spans="1:11">
      <c r="A8" s="108">
        <v>41487</v>
      </c>
      <c r="B8" s="127" t="s">
        <v>58</v>
      </c>
      <c r="C8" s="27">
        <v>300000</v>
      </c>
      <c r="D8" s="28"/>
      <c r="E8" s="108">
        <v>44498</v>
      </c>
      <c r="F8" s="127" t="s">
        <v>1311</v>
      </c>
      <c r="G8" s="28">
        <v>1200</v>
      </c>
      <c r="H8" s="127"/>
      <c r="J8" s="46" t="s">
        <v>669</v>
      </c>
      <c r="K8" s="47">
        <f>SUM(G18:G22)</f>
        <v>18711.77</v>
      </c>
    </row>
    <row r="9" ht="28" customHeight="1" spans="1:11">
      <c r="A9" s="129"/>
      <c r="B9" s="130"/>
      <c r="C9" s="27"/>
      <c r="D9" s="28"/>
      <c r="E9" s="108">
        <v>44530</v>
      </c>
      <c r="F9" s="127" t="s">
        <v>1312</v>
      </c>
      <c r="G9" s="28">
        <v>500</v>
      </c>
      <c r="H9" s="127"/>
      <c r="J9" s="46" t="s">
        <v>16</v>
      </c>
      <c r="K9" s="47">
        <f>B24</f>
        <v>259457.19</v>
      </c>
    </row>
    <row r="10" ht="28" customHeight="1" spans="1:19">
      <c r="A10" s="129"/>
      <c r="B10" s="130"/>
      <c r="C10" s="27"/>
      <c r="D10" s="28"/>
      <c r="E10" s="26" t="s">
        <v>1313</v>
      </c>
      <c r="F10" s="127" t="s">
        <v>1314</v>
      </c>
      <c r="G10" s="28">
        <v>340</v>
      </c>
      <c r="H10" s="127"/>
      <c r="J10" s="46" t="s">
        <v>17</v>
      </c>
      <c r="K10" s="47">
        <f>B25</f>
        <v>340542.81</v>
      </c>
      <c r="P10" s="176"/>
      <c r="S10" s="176"/>
    </row>
    <row r="11" ht="28" customHeight="1" spans="1:8">
      <c r="A11" s="129"/>
      <c r="B11" s="130"/>
      <c r="C11" s="27"/>
      <c r="D11" s="28"/>
      <c r="E11" s="173">
        <v>45014</v>
      </c>
      <c r="F11" s="155" t="s">
        <v>1315</v>
      </c>
      <c r="G11" s="27">
        <v>8699.06</v>
      </c>
      <c r="H11" s="28"/>
    </row>
    <row r="12" ht="28" customHeight="1" spans="1:8">
      <c r="A12" s="108"/>
      <c r="B12" s="127"/>
      <c r="C12" s="27"/>
      <c r="D12" s="28"/>
      <c r="E12" s="108">
        <v>45199</v>
      </c>
      <c r="F12" s="155" t="s">
        <v>1316</v>
      </c>
      <c r="G12" s="27">
        <v>1884</v>
      </c>
      <c r="H12" s="28"/>
    </row>
    <row r="13" ht="28" customHeight="1" spans="1:8">
      <c r="A13" s="108"/>
      <c r="B13" s="127"/>
      <c r="C13" s="27"/>
      <c r="D13" s="28"/>
      <c r="E13" s="108">
        <v>45260</v>
      </c>
      <c r="F13" s="155" t="s">
        <v>1317</v>
      </c>
      <c r="G13" s="27">
        <v>14400</v>
      </c>
      <c r="H13" s="28"/>
    </row>
    <row r="14" ht="28" customHeight="1" spans="1:8">
      <c r="A14" s="108"/>
      <c r="B14" s="127"/>
      <c r="C14" s="27"/>
      <c r="D14" s="28"/>
      <c r="E14" s="108">
        <v>45291</v>
      </c>
      <c r="F14" s="155" t="s">
        <v>1318</v>
      </c>
      <c r="G14" s="27">
        <v>600</v>
      </c>
      <c r="H14" s="28"/>
    </row>
    <row r="15" ht="28" customHeight="1" spans="1:8">
      <c r="A15" s="108"/>
      <c r="B15" s="127"/>
      <c r="C15" s="27"/>
      <c r="D15" s="28"/>
      <c r="E15" s="108">
        <v>45444</v>
      </c>
      <c r="F15" s="155" t="s">
        <v>1319</v>
      </c>
      <c r="G15" s="27">
        <v>3670</v>
      </c>
      <c r="H15" s="28"/>
    </row>
    <row r="16" ht="28" customHeight="1" spans="1:8">
      <c r="A16" s="108"/>
      <c r="B16" s="127"/>
      <c r="C16" s="27"/>
      <c r="D16" s="28"/>
      <c r="E16" s="108">
        <v>45536</v>
      </c>
      <c r="F16" s="155" t="s">
        <v>1320</v>
      </c>
      <c r="G16" s="27">
        <v>3220</v>
      </c>
      <c r="H16" s="28"/>
    </row>
    <row r="17" ht="28" customHeight="1" spans="1:8">
      <c r="A17" s="108"/>
      <c r="B17" s="127"/>
      <c r="C17" s="27"/>
      <c r="D17" s="28"/>
      <c r="E17" s="108">
        <v>45627</v>
      </c>
      <c r="F17" s="155" t="s">
        <v>1321</v>
      </c>
      <c r="G17" s="27">
        <v>2380</v>
      </c>
      <c r="H17" s="28"/>
    </row>
    <row r="18" ht="28" customHeight="1" spans="1:8">
      <c r="A18" s="108"/>
      <c r="B18" s="127"/>
      <c r="C18" s="27"/>
      <c r="D18" s="28"/>
      <c r="E18" s="108">
        <v>45748</v>
      </c>
      <c r="F18" s="155" t="s">
        <v>1318</v>
      </c>
      <c r="G18" s="27">
        <v>7920</v>
      </c>
      <c r="H18" s="28"/>
    </row>
    <row r="19" ht="28" customHeight="1" spans="1:8">
      <c r="A19" s="108"/>
      <c r="B19" s="127"/>
      <c r="C19" s="27"/>
      <c r="D19" s="28"/>
      <c r="E19" s="108">
        <v>45748</v>
      </c>
      <c r="F19" s="155" t="s">
        <v>1322</v>
      </c>
      <c r="G19" s="27">
        <f>3530+1200</f>
        <v>4730</v>
      </c>
      <c r="H19" s="28"/>
    </row>
    <row r="20" ht="28" customHeight="1" spans="1:8">
      <c r="A20" s="108"/>
      <c r="B20" s="127"/>
      <c r="C20" s="27"/>
      <c r="D20" s="28"/>
      <c r="E20" s="108">
        <v>45778</v>
      </c>
      <c r="F20" s="155" t="s">
        <v>1323</v>
      </c>
      <c r="G20" s="27">
        <v>2220</v>
      </c>
      <c r="H20" s="28"/>
    </row>
    <row r="21" ht="28" customHeight="1" spans="1:8">
      <c r="A21" s="108"/>
      <c r="B21" s="127"/>
      <c r="C21" s="27"/>
      <c r="D21" s="28"/>
      <c r="E21" s="108">
        <v>45962</v>
      </c>
      <c r="F21" s="155" t="s">
        <v>1324</v>
      </c>
      <c r="G21" s="27">
        <v>3588.57</v>
      </c>
      <c r="H21" s="28"/>
    </row>
    <row r="22" ht="28" customHeight="1" spans="1:8">
      <c r="A22" s="108"/>
      <c r="B22" s="127"/>
      <c r="C22" s="27"/>
      <c r="D22" s="28"/>
      <c r="E22" s="108">
        <v>45992</v>
      </c>
      <c r="F22" s="155" t="s">
        <v>1325</v>
      </c>
      <c r="G22" s="27">
        <v>253.2</v>
      </c>
      <c r="H22" s="28"/>
    </row>
    <row r="23" ht="27.95" customHeight="1" spans="1:8">
      <c r="A23" s="36" t="s">
        <v>697</v>
      </c>
      <c r="B23" s="37">
        <f>SUM(C7:C15)</f>
        <v>600000</v>
      </c>
      <c r="C23" s="190"/>
      <c r="D23" s="191"/>
      <c r="E23" s="191"/>
      <c r="F23" s="191"/>
      <c r="G23" s="191"/>
      <c r="H23" s="192"/>
    </row>
    <row r="24" ht="27.95" customHeight="1" spans="1:8">
      <c r="A24" s="36" t="s">
        <v>699</v>
      </c>
      <c r="B24" s="37">
        <f>SUM(G7:H22)</f>
        <v>259457.19</v>
      </c>
      <c r="C24" s="540"/>
      <c r="D24" s="540"/>
      <c r="E24" s="540"/>
      <c r="F24" s="540"/>
      <c r="G24" s="540"/>
      <c r="H24" s="540"/>
    </row>
    <row r="25" ht="27.95" customHeight="1" spans="1:8">
      <c r="A25" s="36" t="s">
        <v>701</v>
      </c>
      <c r="B25" s="37">
        <f>B23-B24</f>
        <v>340542.81</v>
      </c>
      <c r="C25" s="190"/>
      <c r="D25" s="191"/>
      <c r="E25" s="191"/>
      <c r="F25" s="191"/>
      <c r="G25" s="191"/>
      <c r="H25" s="192"/>
    </row>
    <row r="26" ht="22.5" customHeight="1" spans="6:8">
      <c r="F26" s="6" t="s">
        <v>703</v>
      </c>
      <c r="G26" s="6"/>
      <c r="H26" s="6"/>
    </row>
    <row r="27" spans="2:7">
      <c r="B27" s="42"/>
      <c r="F27" s="41" t="s">
        <v>705</v>
      </c>
      <c r="G27" s="41"/>
    </row>
    <row r="28" spans="1:8">
      <c r="A28" s="44" t="s">
        <v>707</v>
      </c>
      <c r="B28" s="44"/>
      <c r="C28" s="44"/>
      <c r="D28" s="44"/>
      <c r="E28" s="44"/>
      <c r="F28" s="44"/>
      <c r="G28" s="44"/>
      <c r="H28" s="44"/>
    </row>
    <row r="29" spans="13:16">
      <c r="M29" s="683" t="s">
        <v>1326</v>
      </c>
      <c r="N29" s="684"/>
      <c r="O29" s="684"/>
      <c r="P29" s="685"/>
    </row>
    <row r="30" spans="13:16">
      <c r="M30" s="22" t="s">
        <v>663</v>
      </c>
      <c r="N30" s="22" t="s">
        <v>7</v>
      </c>
      <c r="O30" s="23" t="s">
        <v>664</v>
      </c>
      <c r="P30" s="22" t="s">
        <v>13</v>
      </c>
    </row>
    <row r="31" spans="13:16">
      <c r="M31" s="108">
        <v>41275</v>
      </c>
      <c r="N31" s="155" t="s">
        <v>1327</v>
      </c>
      <c r="O31" s="27">
        <v>82621.26</v>
      </c>
      <c r="P31" s="28" t="s">
        <v>1328</v>
      </c>
    </row>
    <row r="32" spans="13:16">
      <c r="M32" s="108">
        <v>41275</v>
      </c>
      <c r="N32" s="155" t="s">
        <v>1329</v>
      </c>
      <c r="O32" s="27">
        <v>7600</v>
      </c>
      <c r="P32" s="28" t="s">
        <v>1330</v>
      </c>
    </row>
    <row r="33" spans="13:16">
      <c r="M33" s="108">
        <v>41456</v>
      </c>
      <c r="N33" s="155" t="s">
        <v>1331</v>
      </c>
      <c r="O33" s="27">
        <v>3520</v>
      </c>
      <c r="P33" s="28" t="s">
        <v>1332</v>
      </c>
    </row>
    <row r="34" spans="13:16">
      <c r="M34" s="108">
        <v>41640</v>
      </c>
      <c r="N34" s="155" t="s">
        <v>1333</v>
      </c>
      <c r="O34" s="27">
        <v>37630.5</v>
      </c>
      <c r="P34" s="28" t="s">
        <v>1334</v>
      </c>
    </row>
    <row r="35" ht="27" spans="13:16">
      <c r="M35" s="108">
        <v>41852</v>
      </c>
      <c r="N35" s="155" t="s">
        <v>1335</v>
      </c>
      <c r="O35" s="27">
        <v>8800</v>
      </c>
      <c r="P35" s="28" t="s">
        <v>1336</v>
      </c>
    </row>
    <row r="36" spans="13:16">
      <c r="M36" s="108">
        <v>41974</v>
      </c>
      <c r="N36" s="155" t="s">
        <v>1337</v>
      </c>
      <c r="O36" s="27">
        <v>4448</v>
      </c>
      <c r="P36" s="28" t="s">
        <v>1338</v>
      </c>
    </row>
    <row r="37" spans="13:16">
      <c r="M37" s="108">
        <v>42005</v>
      </c>
      <c r="N37" s="155" t="s">
        <v>1339</v>
      </c>
      <c r="O37" s="27">
        <v>11600</v>
      </c>
      <c r="P37" s="28" t="s">
        <v>1340</v>
      </c>
    </row>
    <row r="38" spans="13:16">
      <c r="M38" s="108">
        <v>42217</v>
      </c>
      <c r="N38" s="155" t="s">
        <v>1341</v>
      </c>
      <c r="O38" s="27">
        <v>6862.6</v>
      </c>
      <c r="P38" s="28" t="s">
        <v>1342</v>
      </c>
    </row>
    <row r="39" spans="13:16">
      <c r="M39" s="108">
        <v>42248</v>
      </c>
      <c r="N39" s="155" t="s">
        <v>1343</v>
      </c>
      <c r="O39" s="27">
        <v>18360</v>
      </c>
      <c r="P39" s="28" t="s">
        <v>1344</v>
      </c>
    </row>
    <row r="40" spans="13:16">
      <c r="M40" s="108">
        <v>42249</v>
      </c>
      <c r="N40" s="155" t="s">
        <v>1345</v>
      </c>
      <c r="O40" s="27">
        <v>7014</v>
      </c>
      <c r="P40" s="28" t="s">
        <v>1346</v>
      </c>
    </row>
    <row r="41" ht="27" spans="13:16">
      <c r="M41" s="108">
        <v>42248</v>
      </c>
      <c r="N41" s="155" t="s">
        <v>1347</v>
      </c>
      <c r="O41" s="27">
        <v>4400</v>
      </c>
      <c r="P41" s="28" t="s">
        <v>1348</v>
      </c>
    </row>
    <row r="42" ht="27" spans="13:16">
      <c r="M42" s="108">
        <v>42370</v>
      </c>
      <c r="N42" s="155" t="s">
        <v>1349</v>
      </c>
      <c r="O42" s="27">
        <v>2525</v>
      </c>
      <c r="P42" s="28" t="s">
        <v>1350</v>
      </c>
    </row>
    <row r="43" ht="27" spans="13:16">
      <c r="M43" s="108">
        <v>42583</v>
      </c>
      <c r="N43" s="155" t="s">
        <v>1351</v>
      </c>
      <c r="O43" s="27">
        <v>225</v>
      </c>
      <c r="P43" s="28" t="s">
        <v>1352</v>
      </c>
    </row>
    <row r="44" ht="27" spans="13:16">
      <c r="M44" s="108">
        <v>42675</v>
      </c>
      <c r="N44" s="155" t="s">
        <v>1353</v>
      </c>
      <c r="O44" s="27">
        <v>180</v>
      </c>
      <c r="P44" s="28" t="s">
        <v>1354</v>
      </c>
    </row>
    <row r="45" ht="27" spans="13:16">
      <c r="M45" s="108">
        <v>42736</v>
      </c>
      <c r="N45" s="155" t="s">
        <v>1355</v>
      </c>
      <c r="O45" s="27">
        <v>180</v>
      </c>
      <c r="P45" s="28" t="s">
        <v>1356</v>
      </c>
    </row>
    <row r="46" ht="27" spans="13:16">
      <c r="M46" s="108">
        <v>42917</v>
      </c>
      <c r="N46" s="155" t="s">
        <v>1357</v>
      </c>
      <c r="O46" s="27">
        <v>3640</v>
      </c>
      <c r="P46" s="28" t="s">
        <v>1358</v>
      </c>
    </row>
    <row r="47" ht="27" spans="13:16">
      <c r="M47" s="108">
        <v>42917</v>
      </c>
      <c r="N47" s="155" t="s">
        <v>1355</v>
      </c>
      <c r="O47" s="27">
        <v>180</v>
      </c>
      <c r="P47" s="28" t="s">
        <v>1359</v>
      </c>
    </row>
    <row r="48" ht="27" spans="13:16">
      <c r="M48" s="108">
        <v>43160</v>
      </c>
      <c r="N48" s="155" t="s">
        <v>1360</v>
      </c>
      <c r="O48" s="27">
        <v>2300</v>
      </c>
      <c r="P48" s="28" t="s">
        <v>1361</v>
      </c>
    </row>
    <row r="49" ht="27" spans="13:16">
      <c r="M49" s="108">
        <v>43221</v>
      </c>
      <c r="N49" s="155" t="s">
        <v>1362</v>
      </c>
      <c r="O49" s="27">
        <v>180</v>
      </c>
      <c r="P49" s="28" t="s">
        <v>1363</v>
      </c>
    </row>
    <row r="50" ht="27" spans="13:16">
      <c r="M50" s="108">
        <v>43282</v>
      </c>
      <c r="N50" s="155" t="s">
        <v>1364</v>
      </c>
      <c r="O50" s="27">
        <v>180</v>
      </c>
      <c r="P50" s="28" t="s">
        <v>1365</v>
      </c>
    </row>
    <row r="51" ht="27" spans="13:16">
      <c r="M51" s="108">
        <v>43405</v>
      </c>
      <c r="N51" s="155" t="s">
        <v>1355</v>
      </c>
      <c r="O51" s="27">
        <v>180</v>
      </c>
      <c r="P51" s="28" t="s">
        <v>1366</v>
      </c>
    </row>
    <row r="52" ht="27" spans="13:16">
      <c r="M52" s="108">
        <v>43749</v>
      </c>
      <c r="N52" s="49" t="s">
        <v>1367</v>
      </c>
      <c r="O52" s="28">
        <v>918</v>
      </c>
      <c r="P52" s="28" t="s">
        <v>1368</v>
      </c>
    </row>
    <row r="53" ht="27" spans="13:16">
      <c r="M53" s="515">
        <v>43970</v>
      </c>
      <c r="N53" s="518" t="s">
        <v>1369</v>
      </c>
      <c r="O53" s="514">
        <v>308</v>
      </c>
      <c r="P53" s="514" t="s">
        <v>1370</v>
      </c>
    </row>
    <row r="54" spans="13:16">
      <c r="M54" s="28"/>
      <c r="N54" s="28" t="s">
        <v>389</v>
      </c>
      <c r="O54" s="28">
        <f>SUM(O31:O53)</f>
        <v>203852.36</v>
      </c>
      <c r="P54" s="28"/>
    </row>
  </sheetData>
  <mergeCells count="13">
    <mergeCell ref="A1:H1"/>
    <mergeCell ref="B3:E3"/>
    <mergeCell ref="G3:H3"/>
    <mergeCell ref="A4:G4"/>
    <mergeCell ref="A5:D5"/>
    <mergeCell ref="E5:H5"/>
    <mergeCell ref="C23:H23"/>
    <mergeCell ref="C24:H24"/>
    <mergeCell ref="C25:H25"/>
    <mergeCell ref="F26:G26"/>
    <mergeCell ref="F27:G27"/>
    <mergeCell ref="A28:G28"/>
    <mergeCell ref="M29:P29"/>
  </mergeCells>
  <printOptions horizontalCentered="1" verticalCentered="1"/>
  <pageMargins left="0.511805555555556" right="0.511805555555556" top="0.747916666666667" bottom="0.747916666666667" header="0.313888888888889" footer="0.313888888888889"/>
  <pageSetup paperSize="9" scale="67" orientation="landscape"/>
  <headerFooter/>
  <rowBreaks count="1" manualBreakCount="1">
    <brk id="14" max="16383" man="1"/>
  </rowBreaks>
  <colBreaks count="1" manualBreakCount="1">
    <brk id="2"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22"/>
  <sheetViews>
    <sheetView showGridLines="0" zoomScale="70" zoomScaleNormal="70"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25.7166666666667" style="2" customWidth="1"/>
    <col min="7" max="7" width="18.625" style="3" customWidth="1"/>
    <col min="8" max="10" width="18.625" style="2" customWidth="1"/>
    <col min="11" max="11" width="9.9" style="2"/>
    <col min="12" max="13" width="9" style="2"/>
    <col min="14" max="14" width="42.625" style="2" customWidth="1"/>
    <col min="15" max="15" width="11.625" style="2" customWidth="1"/>
    <col min="16" max="16384" width="9" style="2"/>
  </cols>
  <sheetData>
    <row r="1" ht="44.25" customHeight="1" spans="1:10">
      <c r="A1" s="5" t="s">
        <v>1371</v>
      </c>
      <c r="B1" s="5"/>
      <c r="C1" s="5"/>
      <c r="D1" s="5"/>
      <c r="E1" s="5"/>
      <c r="F1" s="5"/>
      <c r="G1" s="5"/>
      <c r="H1" s="5"/>
      <c r="I1" s="134"/>
      <c r="J1" s="134"/>
    </row>
    <row r="2" ht="23.25" customHeight="1" spans="1:15">
      <c r="A2" s="6" t="s">
        <v>647</v>
      </c>
      <c r="B2" s="6"/>
      <c r="C2" s="7"/>
      <c r="D2" s="6"/>
      <c r="E2" s="6"/>
      <c r="F2" s="6"/>
      <c r="G2" s="7"/>
      <c r="H2" s="6"/>
      <c r="I2" s="41"/>
      <c r="J2" s="41"/>
      <c r="L2" s="674" t="s">
        <v>1372</v>
      </c>
      <c r="M2" s="674"/>
      <c r="N2" s="674"/>
      <c r="O2" s="674"/>
    </row>
    <row r="3" ht="24" customHeight="1" spans="1:15">
      <c r="A3" s="124" t="s">
        <v>648</v>
      </c>
      <c r="B3" s="11" t="s">
        <v>1373</v>
      </c>
      <c r="C3" s="11"/>
      <c r="D3" s="11"/>
      <c r="E3" s="11"/>
      <c r="F3" s="12" t="s">
        <v>650</v>
      </c>
      <c r="G3" s="11" t="s">
        <v>61</v>
      </c>
      <c r="H3" s="13"/>
      <c r="I3" s="626"/>
      <c r="J3" s="626"/>
      <c r="L3" s="675" t="s">
        <v>973</v>
      </c>
      <c r="M3" s="675" t="s">
        <v>654</v>
      </c>
      <c r="N3" s="675" t="s">
        <v>655</v>
      </c>
      <c r="O3" s="675" t="s">
        <v>661</v>
      </c>
    </row>
    <row r="4" ht="16.5" customHeight="1" spans="1:15">
      <c r="A4" s="14" t="s">
        <v>652</v>
      </c>
      <c r="B4" s="15"/>
      <c r="C4" s="15"/>
      <c r="D4" s="15"/>
      <c r="E4" s="15"/>
      <c r="F4" s="15"/>
      <c r="G4" s="15"/>
      <c r="H4" s="16"/>
      <c r="I4" s="139"/>
      <c r="J4" s="139"/>
      <c r="L4" s="676" t="s">
        <v>1197</v>
      </c>
      <c r="M4" s="675" t="s">
        <v>1198</v>
      </c>
      <c r="N4" s="675" t="s">
        <v>1374</v>
      </c>
      <c r="O4" s="677">
        <v>15000</v>
      </c>
    </row>
    <row r="5" ht="24" customHeight="1" spans="1:15">
      <c r="A5" s="17" t="s">
        <v>657</v>
      </c>
      <c r="B5" s="18"/>
      <c r="C5" s="18"/>
      <c r="D5" s="19"/>
      <c r="E5" s="20" t="s">
        <v>658</v>
      </c>
      <c r="F5" s="21"/>
      <c r="G5" s="21"/>
      <c r="H5" s="13"/>
      <c r="I5" s="626"/>
      <c r="J5" s="626"/>
      <c r="L5" s="676" t="s">
        <v>1375</v>
      </c>
      <c r="M5" s="675" t="s">
        <v>1108</v>
      </c>
      <c r="N5" s="675" t="s">
        <v>1376</v>
      </c>
      <c r="O5" s="677">
        <v>10000</v>
      </c>
    </row>
    <row r="6" ht="26.25" customHeight="1" spans="1:15">
      <c r="A6" s="22" t="s">
        <v>6</v>
      </c>
      <c r="B6" s="22" t="s">
        <v>5</v>
      </c>
      <c r="C6" s="23" t="s">
        <v>662</v>
      </c>
      <c r="D6" s="22" t="s">
        <v>13</v>
      </c>
      <c r="E6" s="22" t="s">
        <v>663</v>
      </c>
      <c r="F6" s="22" t="s">
        <v>7</v>
      </c>
      <c r="G6" s="23" t="s">
        <v>664</v>
      </c>
      <c r="H6" s="22" t="s">
        <v>13</v>
      </c>
      <c r="I6" s="678"/>
      <c r="J6" s="678"/>
      <c r="L6" s="676" t="s">
        <v>1377</v>
      </c>
      <c r="M6" s="675" t="s">
        <v>1378</v>
      </c>
      <c r="N6" s="675" t="s">
        <v>1379</v>
      </c>
      <c r="O6" s="677">
        <v>10000</v>
      </c>
    </row>
    <row r="7" ht="30" customHeight="1" spans="1:15">
      <c r="A7" s="25">
        <v>41518</v>
      </c>
      <c r="B7" s="127" t="s">
        <v>64</v>
      </c>
      <c r="C7" s="27">
        <v>200000</v>
      </c>
      <c r="D7" s="28"/>
      <c r="E7" s="108">
        <v>41579</v>
      </c>
      <c r="F7" s="155" t="s">
        <v>1380</v>
      </c>
      <c r="G7" s="27">
        <v>15000</v>
      </c>
      <c r="H7" s="28"/>
      <c r="I7" s="579"/>
      <c r="J7" s="46" t="s">
        <v>14</v>
      </c>
      <c r="K7" s="47">
        <f>B12</f>
        <v>200000</v>
      </c>
      <c r="L7" s="676" t="s">
        <v>1381</v>
      </c>
      <c r="M7" s="675" t="s">
        <v>1382</v>
      </c>
      <c r="N7" s="675" t="s">
        <v>1383</v>
      </c>
      <c r="O7" s="677">
        <v>10000</v>
      </c>
    </row>
    <row r="8" ht="30" customHeight="1" spans="1:15">
      <c r="A8" s="129"/>
      <c r="B8" s="412"/>
      <c r="C8" s="27"/>
      <c r="D8" s="393"/>
      <c r="E8" s="108" t="s">
        <v>1384</v>
      </c>
      <c r="F8" s="155" t="s">
        <v>1380</v>
      </c>
      <c r="G8" s="27">
        <v>75000</v>
      </c>
      <c r="H8" s="49"/>
      <c r="I8" s="580"/>
      <c r="J8" s="46" t="s">
        <v>669</v>
      </c>
      <c r="K8" s="47">
        <v>0</v>
      </c>
      <c r="L8" s="676" t="s">
        <v>1385</v>
      </c>
      <c r="M8" s="675" t="s">
        <v>1386</v>
      </c>
      <c r="N8" s="675" t="s">
        <v>1387</v>
      </c>
      <c r="O8" s="677">
        <v>10000</v>
      </c>
    </row>
    <row r="9" ht="30" customHeight="1" spans="1:15">
      <c r="A9" s="528"/>
      <c r="B9" s="529"/>
      <c r="C9" s="168"/>
      <c r="D9" s="393"/>
      <c r="E9" s="672" t="s">
        <v>1388</v>
      </c>
      <c r="F9" s="155" t="s">
        <v>1380</v>
      </c>
      <c r="G9" s="27">
        <v>55000</v>
      </c>
      <c r="H9" s="49"/>
      <c r="I9" s="580"/>
      <c r="J9" s="46" t="s">
        <v>16</v>
      </c>
      <c r="K9" s="47">
        <f>B13</f>
        <v>180000</v>
      </c>
      <c r="L9" s="676" t="s">
        <v>1389</v>
      </c>
      <c r="M9" s="675" t="s">
        <v>1390</v>
      </c>
      <c r="N9" s="675" t="s">
        <v>1391</v>
      </c>
      <c r="O9" s="677">
        <v>15000</v>
      </c>
    </row>
    <row r="10" ht="30" customHeight="1" spans="1:15">
      <c r="A10" s="528"/>
      <c r="B10" s="529"/>
      <c r="C10" s="168"/>
      <c r="D10" s="393"/>
      <c r="E10" s="108">
        <v>43024</v>
      </c>
      <c r="F10" s="155" t="s">
        <v>1380</v>
      </c>
      <c r="G10" s="27">
        <v>15000</v>
      </c>
      <c r="H10" s="28"/>
      <c r="I10" s="579"/>
      <c r="J10" s="46" t="s">
        <v>17</v>
      </c>
      <c r="K10" s="47">
        <f>B14</f>
        <v>20000</v>
      </c>
      <c r="L10" s="676" t="s">
        <v>1392</v>
      </c>
      <c r="M10" s="675" t="s">
        <v>1393</v>
      </c>
      <c r="N10" s="675" t="s">
        <v>1394</v>
      </c>
      <c r="O10" s="677">
        <v>10000</v>
      </c>
    </row>
    <row r="11" ht="30" customHeight="1" spans="1:15">
      <c r="A11" s="673"/>
      <c r="B11" s="530"/>
      <c r="C11" s="168"/>
      <c r="D11" s="530"/>
      <c r="E11" s="25">
        <v>45352</v>
      </c>
      <c r="F11" s="155" t="s">
        <v>1380</v>
      </c>
      <c r="G11" s="168">
        <v>20000</v>
      </c>
      <c r="H11" s="396"/>
      <c r="I11" s="303"/>
      <c r="J11" s="303"/>
      <c r="L11" s="676" t="s">
        <v>1395</v>
      </c>
      <c r="M11" s="675" t="s">
        <v>1396</v>
      </c>
      <c r="N11" s="675" t="s">
        <v>1397</v>
      </c>
      <c r="O11" s="677">
        <v>10000</v>
      </c>
    </row>
    <row r="12" ht="27" customHeight="1" spans="1:15">
      <c r="A12" s="36" t="s">
        <v>697</v>
      </c>
      <c r="B12" s="37">
        <f>SUM(C7:C11)</f>
        <v>200000</v>
      </c>
      <c r="C12" s="190"/>
      <c r="D12" s="191"/>
      <c r="E12" s="191"/>
      <c r="F12" s="191"/>
      <c r="G12" s="191"/>
      <c r="H12" s="192"/>
      <c r="I12" s="527"/>
      <c r="J12" s="527"/>
      <c r="L12" s="676" t="s">
        <v>1398</v>
      </c>
      <c r="M12" s="675" t="s">
        <v>1399</v>
      </c>
      <c r="N12" s="675" t="s">
        <v>1400</v>
      </c>
      <c r="O12" s="677">
        <v>10000</v>
      </c>
    </row>
    <row r="13" ht="27" customHeight="1" spans="1:15">
      <c r="A13" s="36" t="s">
        <v>699</v>
      </c>
      <c r="B13" s="37">
        <f>SUM(G7:G11)</f>
        <v>180000</v>
      </c>
      <c r="C13" s="190"/>
      <c r="D13" s="191"/>
      <c r="E13" s="191"/>
      <c r="F13" s="191"/>
      <c r="G13" s="191"/>
      <c r="H13" s="192"/>
      <c r="I13" s="527"/>
      <c r="J13" s="527"/>
      <c r="L13" s="676" t="s">
        <v>1401</v>
      </c>
      <c r="M13" s="675" t="s">
        <v>1402</v>
      </c>
      <c r="N13" s="675" t="s">
        <v>1403</v>
      </c>
      <c r="O13" s="677">
        <v>15000</v>
      </c>
    </row>
    <row r="14" ht="25.5" customHeight="1" spans="1:15">
      <c r="A14" s="36" t="s">
        <v>701</v>
      </c>
      <c r="B14" s="37">
        <f>B12-B13</f>
        <v>20000</v>
      </c>
      <c r="C14" s="190"/>
      <c r="D14" s="191"/>
      <c r="E14" s="191"/>
      <c r="F14" s="191"/>
      <c r="G14" s="191"/>
      <c r="H14" s="192"/>
      <c r="I14" s="527"/>
      <c r="J14" s="527"/>
      <c r="L14" s="676" t="s">
        <v>1404</v>
      </c>
      <c r="M14" s="675" t="s">
        <v>1405</v>
      </c>
      <c r="N14" s="675" t="s">
        <v>1406</v>
      </c>
      <c r="O14" s="677">
        <v>10000</v>
      </c>
    </row>
    <row r="15" ht="22.5" customHeight="1" spans="1:15">
      <c r="A15" s="41"/>
      <c r="B15" s="41"/>
      <c r="C15" s="42"/>
      <c r="D15" s="41"/>
      <c r="E15" s="41"/>
      <c r="F15" s="6" t="s">
        <v>703</v>
      </c>
      <c r="G15" s="6"/>
      <c r="H15" s="6"/>
      <c r="I15" s="41"/>
      <c r="J15" s="41"/>
      <c r="L15" s="676" t="s">
        <v>1407</v>
      </c>
      <c r="M15" s="675" t="s">
        <v>1408</v>
      </c>
      <c r="N15" s="675" t="s">
        <v>1409</v>
      </c>
      <c r="O15" s="677">
        <v>10000</v>
      </c>
    </row>
    <row r="16" spans="1:15">
      <c r="A16" s="41"/>
      <c r="B16" s="43"/>
      <c r="C16" s="42"/>
      <c r="D16" s="41"/>
      <c r="E16" s="41"/>
      <c r="F16" s="41" t="s">
        <v>705</v>
      </c>
      <c r="G16" s="41"/>
      <c r="H16" s="41"/>
      <c r="I16" s="41"/>
      <c r="J16" s="41"/>
      <c r="L16" s="676" t="s">
        <v>1410</v>
      </c>
      <c r="M16" s="675" t="s">
        <v>1411</v>
      </c>
      <c r="N16" s="675" t="s">
        <v>1412</v>
      </c>
      <c r="O16" s="677">
        <v>10000</v>
      </c>
    </row>
    <row r="17" spans="1:15">
      <c r="A17" s="44" t="s">
        <v>707</v>
      </c>
      <c r="B17" s="44"/>
      <c r="C17" s="44"/>
      <c r="D17" s="44"/>
      <c r="E17" s="44"/>
      <c r="F17" s="44"/>
      <c r="G17" s="44"/>
      <c r="H17" s="44"/>
      <c r="I17" s="679"/>
      <c r="J17" s="679"/>
      <c r="L17" s="676" t="s">
        <v>1413</v>
      </c>
      <c r="M17" s="675" t="s">
        <v>1414</v>
      </c>
      <c r="N17" s="675" t="s">
        <v>1415</v>
      </c>
      <c r="O17" s="677">
        <v>15000</v>
      </c>
    </row>
    <row r="18" spans="1:15">
      <c r="A18" s="41"/>
      <c r="B18" s="41"/>
      <c r="C18" s="42"/>
      <c r="D18" s="41"/>
      <c r="E18" s="41"/>
      <c r="F18" s="41"/>
      <c r="G18" s="42"/>
      <c r="H18" s="41"/>
      <c r="I18" s="41"/>
      <c r="J18" s="41"/>
      <c r="L18" s="680" t="s">
        <v>389</v>
      </c>
      <c r="M18" s="681"/>
      <c r="N18" s="681"/>
      <c r="O18" s="682">
        <f>SUM(O4:O17)</f>
        <v>160000</v>
      </c>
    </row>
    <row r="19" spans="1:10">
      <c r="A19" s="41"/>
      <c r="B19" s="41"/>
      <c r="C19" s="42"/>
      <c r="D19" s="41"/>
      <c r="E19" s="41"/>
      <c r="F19" s="41"/>
      <c r="G19" s="42"/>
      <c r="H19" s="41"/>
      <c r="I19" s="41"/>
      <c r="J19" s="41"/>
    </row>
    <row r="20" spans="1:10">
      <c r="A20" s="41"/>
      <c r="B20" s="41"/>
      <c r="C20" s="42"/>
      <c r="D20" s="41"/>
      <c r="E20" s="41"/>
      <c r="F20" s="41"/>
      <c r="G20" s="42"/>
      <c r="H20" s="41"/>
      <c r="I20" s="41"/>
      <c r="J20" s="41"/>
    </row>
    <row r="21" spans="1:10">
      <c r="A21" s="41"/>
      <c r="B21" s="41"/>
      <c r="C21" s="42"/>
      <c r="D21" s="41"/>
      <c r="E21" s="41"/>
      <c r="F21" s="41"/>
      <c r="G21" s="42"/>
      <c r="H21" s="41"/>
      <c r="I21" s="41"/>
      <c r="J21" s="41"/>
    </row>
    <row r="22" spans="1:10">
      <c r="A22" s="41"/>
      <c r="B22" s="41"/>
      <c r="C22" s="42"/>
      <c r="D22" s="41"/>
      <c r="E22" s="41"/>
      <c r="F22" s="41"/>
      <c r="G22" s="42"/>
      <c r="H22" s="41"/>
      <c r="I22" s="41"/>
      <c r="J22" s="41"/>
    </row>
  </sheetData>
  <mergeCells count="13">
    <mergeCell ref="A1:H1"/>
    <mergeCell ref="L2:O2"/>
    <mergeCell ref="B3:E3"/>
    <mergeCell ref="G3:H3"/>
    <mergeCell ref="A4:H4"/>
    <mergeCell ref="A5:D5"/>
    <mergeCell ref="E5:H5"/>
    <mergeCell ref="C12:H12"/>
    <mergeCell ref="C13:H13"/>
    <mergeCell ref="C14:H14"/>
    <mergeCell ref="F15:G15"/>
    <mergeCell ref="F16:G16"/>
    <mergeCell ref="A17:G17"/>
  </mergeCells>
  <pageMargins left="0.511805555555556" right="0.511805555555556" top="0.747916666666667" bottom="0.747916666666667" header="0.313888888888889" footer="0.313888888888889"/>
  <pageSetup paperSize="9" scale="8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6"/>
  <sheetViews>
    <sheetView showGridLines="0" zoomScale="70" zoomScaleNormal="70"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32.875" style="2" customWidth="1"/>
    <col min="7" max="7" width="18.625" style="3" customWidth="1"/>
    <col min="8" max="8" width="21.625" style="2" customWidth="1"/>
    <col min="9" max="10" width="9" style="2"/>
    <col min="11" max="11" width="11.4" style="2"/>
    <col min="12" max="13" width="9" style="2"/>
    <col min="14" max="14" width="29.5" style="2" customWidth="1"/>
    <col min="15" max="15" width="14.625" style="2" customWidth="1"/>
    <col min="16" max="16384" width="9" style="2"/>
  </cols>
  <sheetData>
    <row r="1" ht="44.25" customHeight="1" spans="1:8">
      <c r="A1" s="5" t="s">
        <v>1416</v>
      </c>
      <c r="B1" s="5"/>
      <c r="C1" s="5"/>
      <c r="D1" s="5"/>
      <c r="E1" s="5"/>
      <c r="F1" s="5"/>
      <c r="G1" s="5"/>
      <c r="H1" s="5"/>
    </row>
    <row r="2" ht="23.25" customHeight="1" spans="1:8">
      <c r="A2" s="6" t="s">
        <v>647</v>
      </c>
      <c r="B2" s="6"/>
      <c r="C2" s="7"/>
      <c r="D2" s="6"/>
      <c r="E2" s="6"/>
      <c r="F2" s="6"/>
      <c r="G2" s="7"/>
      <c r="H2" s="6"/>
    </row>
    <row r="3" ht="20.25" customHeight="1" spans="1:8">
      <c r="A3" s="124" t="s">
        <v>648</v>
      </c>
      <c r="B3" s="11" t="s">
        <v>68</v>
      </c>
      <c r="C3" s="11"/>
      <c r="D3" s="11"/>
      <c r="E3" s="11"/>
      <c r="F3" s="12" t="s">
        <v>650</v>
      </c>
      <c r="G3" s="11" t="s">
        <v>66</v>
      </c>
      <c r="H3" s="13"/>
    </row>
    <row r="4" ht="22.5" customHeight="1" spans="1:8">
      <c r="A4" s="14" t="s">
        <v>652</v>
      </c>
      <c r="B4" s="15"/>
      <c r="C4" s="15"/>
      <c r="D4" s="15"/>
      <c r="E4" s="15"/>
      <c r="F4" s="15"/>
      <c r="G4" s="15"/>
      <c r="H4" s="16"/>
    </row>
    <row r="5" ht="19.5" customHeight="1" spans="1:8">
      <c r="A5" s="17" t="s">
        <v>657</v>
      </c>
      <c r="B5" s="18"/>
      <c r="C5" s="18"/>
      <c r="D5" s="19"/>
      <c r="E5" s="20" t="s">
        <v>658</v>
      </c>
      <c r="F5" s="21"/>
      <c r="G5" s="21"/>
      <c r="H5" s="13"/>
    </row>
    <row r="6" ht="21.75" customHeight="1" spans="1:8">
      <c r="A6" s="22" t="s">
        <v>6</v>
      </c>
      <c r="B6" s="22" t="s">
        <v>5</v>
      </c>
      <c r="C6" s="23" t="s">
        <v>662</v>
      </c>
      <c r="D6" s="22" t="s">
        <v>13</v>
      </c>
      <c r="E6" s="22" t="s">
        <v>663</v>
      </c>
      <c r="F6" s="22" t="s">
        <v>7</v>
      </c>
      <c r="G6" s="23" t="s">
        <v>664</v>
      </c>
      <c r="H6" s="22" t="s">
        <v>13</v>
      </c>
    </row>
    <row r="7" ht="28" customHeight="1" spans="1:11">
      <c r="A7" s="25">
        <v>41730</v>
      </c>
      <c r="B7" s="652" t="s">
        <v>30</v>
      </c>
      <c r="C7" s="168">
        <v>1578968.43</v>
      </c>
      <c r="D7" s="394"/>
      <c r="E7" s="50" t="s">
        <v>756</v>
      </c>
      <c r="F7" s="394" t="s">
        <v>1417</v>
      </c>
      <c r="G7" s="671">
        <v>937368</v>
      </c>
      <c r="H7" s="394"/>
      <c r="J7" s="46" t="s">
        <v>14</v>
      </c>
      <c r="K7" s="47">
        <f>B11</f>
        <v>1578968.43</v>
      </c>
    </row>
    <row r="8" ht="28" customHeight="1" spans="1:11">
      <c r="A8" s="25"/>
      <c r="B8" s="652"/>
      <c r="C8" s="168"/>
      <c r="D8" s="394"/>
      <c r="E8" s="50" t="s">
        <v>685</v>
      </c>
      <c r="F8" s="394" t="s">
        <v>1417</v>
      </c>
      <c r="G8" s="671">
        <v>498115</v>
      </c>
      <c r="H8" s="394"/>
      <c r="J8" s="46" t="s">
        <v>669</v>
      </c>
      <c r="K8" s="47">
        <v>0</v>
      </c>
    </row>
    <row r="9" ht="28" customHeight="1" spans="1:11">
      <c r="A9" s="394"/>
      <c r="B9" s="394"/>
      <c r="C9" s="394"/>
      <c r="D9" s="394"/>
      <c r="E9" s="50"/>
      <c r="F9" s="394"/>
      <c r="G9" s="671"/>
      <c r="H9" s="394"/>
      <c r="J9" s="46" t="s">
        <v>16</v>
      </c>
      <c r="K9" s="47">
        <f>B12</f>
        <v>1435483</v>
      </c>
    </row>
    <row r="10" ht="28" customHeight="1" spans="1:11">
      <c r="A10" s="394"/>
      <c r="B10" s="394"/>
      <c r="C10" s="394"/>
      <c r="D10" s="394"/>
      <c r="E10" s="50"/>
      <c r="F10" s="394"/>
      <c r="G10" s="671"/>
      <c r="H10" s="394"/>
      <c r="J10" s="46" t="s">
        <v>17</v>
      </c>
      <c r="K10" s="47">
        <f>B13</f>
        <v>143485.43</v>
      </c>
    </row>
    <row r="11" ht="28" customHeight="1" spans="1:8">
      <c r="A11" s="543" t="s">
        <v>697</v>
      </c>
      <c r="B11" s="37">
        <f>SUM(C7:C7)</f>
        <v>1578968.43</v>
      </c>
      <c r="C11" s="38"/>
      <c r="D11" s="39"/>
      <c r="E11" s="39"/>
      <c r="F11" s="39"/>
      <c r="G11" s="39"/>
      <c r="H11" s="40"/>
    </row>
    <row r="12" ht="28" customHeight="1" spans="1:8">
      <c r="A12" s="543" t="s">
        <v>699</v>
      </c>
      <c r="B12" s="37">
        <f>SUM(G7:G10)</f>
        <v>1435483</v>
      </c>
      <c r="C12" s="38"/>
      <c r="D12" s="39"/>
      <c r="E12" s="39"/>
      <c r="F12" s="39"/>
      <c r="G12" s="39"/>
      <c r="H12" s="40"/>
    </row>
    <row r="13" ht="28" customHeight="1" spans="1:8">
      <c r="A13" s="543" t="s">
        <v>701</v>
      </c>
      <c r="B13" s="32">
        <f>B11-B12</f>
        <v>143485.43</v>
      </c>
      <c r="C13" s="33"/>
      <c r="D13" s="34"/>
      <c r="E13" s="34"/>
      <c r="F13" s="34"/>
      <c r="G13" s="34"/>
      <c r="H13" s="35"/>
    </row>
    <row r="14" ht="22.5" customHeight="1" spans="1:8">
      <c r="A14" s="41"/>
      <c r="B14" s="41"/>
      <c r="C14" s="42"/>
      <c r="D14" s="41"/>
      <c r="E14" s="41"/>
      <c r="F14" s="6" t="s">
        <v>703</v>
      </c>
      <c r="G14" s="6"/>
      <c r="H14" s="6"/>
    </row>
    <row r="15" spans="1:8">
      <c r="A15" s="41"/>
      <c r="B15" s="42"/>
      <c r="C15" s="42"/>
      <c r="D15" s="41"/>
      <c r="E15" s="41"/>
      <c r="F15" s="41" t="s">
        <v>705</v>
      </c>
      <c r="G15" s="41"/>
      <c r="H15" s="41"/>
    </row>
    <row r="16" spans="1:8">
      <c r="A16" s="44" t="s">
        <v>707</v>
      </c>
      <c r="B16" s="44"/>
      <c r="C16" s="44"/>
      <c r="D16" s="44"/>
      <c r="E16" s="44"/>
      <c r="F16" s="44"/>
      <c r="G16" s="44"/>
      <c r="H16" s="44"/>
    </row>
    <row r="17" spans="1:8">
      <c r="A17" s="41"/>
      <c r="B17" s="41"/>
      <c r="C17" s="42"/>
      <c r="D17" s="41"/>
      <c r="E17" s="41"/>
      <c r="F17" s="41"/>
      <c r="G17" s="42"/>
      <c r="H17" s="41"/>
    </row>
    <row r="18" spans="1:8">
      <c r="A18" s="41"/>
      <c r="B18" s="41"/>
      <c r="C18" s="42"/>
      <c r="D18" s="41"/>
      <c r="E18" s="41"/>
      <c r="F18" s="41"/>
      <c r="G18" s="42"/>
      <c r="H18" s="41"/>
    </row>
    <row r="19" ht="18.75" spans="1:15">
      <c r="A19" s="41"/>
      <c r="B19" s="41"/>
      <c r="C19" s="42"/>
      <c r="D19" s="41"/>
      <c r="E19" s="41"/>
      <c r="F19" s="41"/>
      <c r="G19" s="42"/>
      <c r="H19" s="41"/>
      <c r="K19" s="197" t="s">
        <v>1418</v>
      </c>
      <c r="L19" s="198"/>
      <c r="M19" s="198"/>
      <c r="N19" s="198"/>
      <c r="O19" s="199"/>
    </row>
    <row r="20" spans="1:15">
      <c r="A20" s="41"/>
      <c r="B20" s="41"/>
      <c r="C20" s="42"/>
      <c r="D20" s="41"/>
      <c r="E20" s="41"/>
      <c r="F20" s="41"/>
      <c r="G20" s="42"/>
      <c r="H20" s="41"/>
      <c r="K20" s="200" t="s">
        <v>756</v>
      </c>
      <c r="L20" s="201"/>
      <c r="M20" s="202" t="s">
        <v>654</v>
      </c>
      <c r="N20" s="202" t="s">
        <v>7</v>
      </c>
      <c r="O20" s="202" t="s">
        <v>664</v>
      </c>
    </row>
    <row r="21" spans="1:15">
      <c r="A21" s="41"/>
      <c r="B21" s="41"/>
      <c r="C21" s="42"/>
      <c r="D21" s="41"/>
      <c r="E21" s="41"/>
      <c r="F21" s="41"/>
      <c r="G21" s="42"/>
      <c r="H21" s="41"/>
      <c r="K21" s="177" t="s">
        <v>659</v>
      </c>
      <c r="L21" s="177" t="s">
        <v>660</v>
      </c>
      <c r="M21" s="203" t="s">
        <v>654</v>
      </c>
      <c r="N21" s="204" t="s">
        <v>655</v>
      </c>
      <c r="O21" s="203" t="s">
        <v>661</v>
      </c>
    </row>
    <row r="22" spans="1:15">
      <c r="A22" s="41"/>
      <c r="B22" s="41"/>
      <c r="C22" s="42"/>
      <c r="D22" s="41"/>
      <c r="E22" s="41"/>
      <c r="F22" s="41"/>
      <c r="G22" s="42"/>
      <c r="H22" s="41"/>
      <c r="K22" s="144" t="s">
        <v>708</v>
      </c>
      <c r="L22" s="146">
        <v>30</v>
      </c>
      <c r="M22" s="144" t="s">
        <v>1419</v>
      </c>
      <c r="N22" s="144" t="s">
        <v>1417</v>
      </c>
      <c r="O22" s="145">
        <v>89650</v>
      </c>
    </row>
    <row r="23" spans="1:15">
      <c r="A23" s="41"/>
      <c r="B23" s="41"/>
      <c r="C23" s="42"/>
      <c r="D23" s="41"/>
      <c r="E23" s="41"/>
      <c r="F23" s="41"/>
      <c r="G23" s="42"/>
      <c r="H23" s="41"/>
      <c r="K23" s="144" t="s">
        <v>721</v>
      </c>
      <c r="L23" s="144" t="s">
        <v>665</v>
      </c>
      <c r="M23" s="144" t="s">
        <v>1420</v>
      </c>
      <c r="N23" s="144" t="s">
        <v>1417</v>
      </c>
      <c r="O23" s="145">
        <v>4140</v>
      </c>
    </row>
    <row r="24" spans="1:15">
      <c r="A24" s="41"/>
      <c r="B24" s="41"/>
      <c r="C24" s="42"/>
      <c r="D24" s="41"/>
      <c r="E24" s="41"/>
      <c r="F24" s="41"/>
      <c r="G24" s="42"/>
      <c r="H24" s="41"/>
      <c r="K24" s="144" t="s">
        <v>721</v>
      </c>
      <c r="L24" s="144" t="s">
        <v>665</v>
      </c>
      <c r="M24" s="144" t="s">
        <v>1420</v>
      </c>
      <c r="N24" s="144" t="s">
        <v>1417</v>
      </c>
      <c r="O24" s="145">
        <v>194500</v>
      </c>
    </row>
    <row r="25" spans="1:15">
      <c r="A25" s="41"/>
      <c r="B25" s="41"/>
      <c r="C25" s="42"/>
      <c r="D25" s="41"/>
      <c r="E25" s="41"/>
      <c r="F25" s="41"/>
      <c r="G25" s="42"/>
      <c r="H25" s="41"/>
      <c r="K25" s="144" t="s">
        <v>721</v>
      </c>
      <c r="L25" s="144" t="s">
        <v>677</v>
      </c>
      <c r="M25" s="144" t="s">
        <v>1421</v>
      </c>
      <c r="N25" s="144" t="s">
        <v>1417</v>
      </c>
      <c r="O25" s="145">
        <v>85900</v>
      </c>
    </row>
    <row r="26" spans="11:15">
      <c r="K26" s="144" t="s">
        <v>721</v>
      </c>
      <c r="L26" s="144" t="s">
        <v>721</v>
      </c>
      <c r="M26" s="144" t="s">
        <v>1422</v>
      </c>
      <c r="N26" s="144" t="s">
        <v>1417</v>
      </c>
      <c r="O26" s="145">
        <v>118018</v>
      </c>
    </row>
    <row r="27" spans="11:15">
      <c r="K27" s="144" t="s">
        <v>721</v>
      </c>
      <c r="L27" s="146">
        <v>11</v>
      </c>
      <c r="M27" s="144" t="s">
        <v>1423</v>
      </c>
      <c r="N27" s="144" t="s">
        <v>1417</v>
      </c>
      <c r="O27" s="145">
        <v>85400</v>
      </c>
    </row>
    <row r="28" spans="11:15">
      <c r="K28" s="144" t="s">
        <v>721</v>
      </c>
      <c r="L28" s="146">
        <v>21</v>
      </c>
      <c r="M28" s="144" t="s">
        <v>1424</v>
      </c>
      <c r="N28" s="144" t="s">
        <v>1417</v>
      </c>
      <c r="O28" s="145">
        <v>281000</v>
      </c>
    </row>
    <row r="29" spans="11:15">
      <c r="K29" s="144" t="s">
        <v>721</v>
      </c>
      <c r="L29" s="146">
        <v>21</v>
      </c>
      <c r="M29" s="144" t="s">
        <v>1424</v>
      </c>
      <c r="N29" s="144" t="s">
        <v>1417</v>
      </c>
      <c r="O29" s="145">
        <v>78760</v>
      </c>
    </row>
    <row r="30" spans="11:15">
      <c r="K30" s="144" t="s">
        <v>1425</v>
      </c>
      <c r="L30" s="144"/>
      <c r="M30" s="144"/>
      <c r="N30" s="144" t="s">
        <v>1426</v>
      </c>
      <c r="O30" s="145">
        <v>937368</v>
      </c>
    </row>
    <row r="33" ht="18.75" spans="11:15">
      <c r="K33" s="197" t="s">
        <v>1427</v>
      </c>
      <c r="L33" s="198"/>
      <c r="M33" s="198"/>
      <c r="N33" s="198"/>
      <c r="O33" s="199"/>
    </row>
    <row r="34" spans="11:15">
      <c r="K34" s="200" t="s">
        <v>685</v>
      </c>
      <c r="L34" s="201"/>
      <c r="M34" s="202" t="s">
        <v>654</v>
      </c>
      <c r="N34" s="202" t="s">
        <v>7</v>
      </c>
      <c r="O34" s="202" t="s">
        <v>664</v>
      </c>
    </row>
    <row r="35" spans="11:15">
      <c r="K35" s="177" t="s">
        <v>659</v>
      </c>
      <c r="L35" s="177" t="s">
        <v>660</v>
      </c>
      <c r="M35" s="203" t="s">
        <v>654</v>
      </c>
      <c r="N35" s="204" t="s">
        <v>655</v>
      </c>
      <c r="O35" s="203" t="s">
        <v>661</v>
      </c>
    </row>
    <row r="36" spans="11:15">
      <c r="K36" s="144">
        <v>6</v>
      </c>
      <c r="L36" s="146">
        <v>29</v>
      </c>
      <c r="M36" s="144" t="s">
        <v>1428</v>
      </c>
      <c r="N36" s="144" t="s">
        <v>1417</v>
      </c>
      <c r="O36" s="145">
        <v>5712</v>
      </c>
    </row>
    <row r="37" spans="11:15">
      <c r="K37" s="144">
        <v>6</v>
      </c>
      <c r="L37" s="144">
        <v>29</v>
      </c>
      <c r="M37" s="144" t="s">
        <v>1428</v>
      </c>
      <c r="N37" s="144" t="s">
        <v>1417</v>
      </c>
      <c r="O37" s="145">
        <v>444395</v>
      </c>
    </row>
    <row r="38" spans="11:15">
      <c r="K38" s="144">
        <v>6</v>
      </c>
      <c r="L38" s="144">
        <v>29</v>
      </c>
      <c r="M38" s="144" t="s">
        <v>1428</v>
      </c>
      <c r="N38" s="144" t="s">
        <v>1417</v>
      </c>
      <c r="O38" s="145">
        <v>48008</v>
      </c>
    </row>
    <row r="39" spans="11:15">
      <c r="K39" s="144" t="s">
        <v>1425</v>
      </c>
      <c r="L39" s="144"/>
      <c r="M39" s="144"/>
      <c r="N39" s="144" t="s">
        <v>1426</v>
      </c>
      <c r="O39" s="145">
        <f>SUM(O36:O38)</f>
        <v>498115</v>
      </c>
    </row>
    <row r="44" spans="18:21">
      <c r="R44" s="219"/>
      <c r="U44" s="219"/>
    </row>
    <row r="45" spans="18:21">
      <c r="R45" s="219"/>
      <c r="U45" s="219"/>
    </row>
    <row r="46" spans="18:21">
      <c r="R46" s="219"/>
      <c r="U46" s="219"/>
    </row>
  </sheetData>
  <mergeCells count="22">
    <mergeCell ref="A1:H1"/>
    <mergeCell ref="B3:E3"/>
    <mergeCell ref="G3:H3"/>
    <mergeCell ref="A4:H4"/>
    <mergeCell ref="A5:D5"/>
    <mergeCell ref="E5:H5"/>
    <mergeCell ref="C11:H11"/>
    <mergeCell ref="C12:H12"/>
    <mergeCell ref="C13:H13"/>
    <mergeCell ref="F14:G14"/>
    <mergeCell ref="F15:G15"/>
    <mergeCell ref="A16:G16"/>
    <mergeCell ref="K19:O19"/>
    <mergeCell ref="K20:L20"/>
    <mergeCell ref="K33:O33"/>
    <mergeCell ref="K34:L34"/>
    <mergeCell ref="M20:M21"/>
    <mergeCell ref="M34:M35"/>
    <mergeCell ref="N20:N21"/>
    <mergeCell ref="N34:N35"/>
    <mergeCell ref="O20:O21"/>
    <mergeCell ref="O34:O35"/>
  </mergeCells>
  <pageMargins left="0.511805555555556" right="0.511805555555556" top="0.747916666666667" bottom="0.747916666666667" header="0.313888888888889" footer="0.313888888888889"/>
  <pageSetup paperSize="9" scale="7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20"/>
  <sheetViews>
    <sheetView showGridLines="0" zoomScale="80" zoomScaleNormal="80" workbookViewId="0">
      <selection activeCell="G27" sqref="G27"/>
    </sheetView>
  </sheetViews>
  <sheetFormatPr defaultColWidth="9" defaultRowHeight="13.5"/>
  <cols>
    <col min="1" max="2" width="18.625" style="41" customWidth="1"/>
    <col min="3" max="3" width="18.625" style="42" customWidth="1"/>
    <col min="4" max="5" width="18.625" style="41" customWidth="1"/>
    <col min="6" max="6" width="22" style="41" customWidth="1"/>
    <col min="7" max="7" width="18.625" style="42" customWidth="1"/>
    <col min="8" max="8" width="18.625" style="41" customWidth="1"/>
    <col min="9" max="10" width="9" style="41"/>
    <col min="11" max="11" width="9.9" style="41"/>
    <col min="12" max="12" width="12.5" style="41" customWidth="1"/>
    <col min="13" max="13" width="9" style="41"/>
    <col min="14" max="14" width="18.25" style="41" customWidth="1"/>
    <col min="15" max="15" width="18.25" style="665" customWidth="1"/>
    <col min="16" max="16384" width="9" style="41"/>
  </cols>
  <sheetData>
    <row r="1" ht="42" customHeight="1" spans="1:8">
      <c r="A1" s="5" t="s">
        <v>1429</v>
      </c>
      <c r="B1" s="5"/>
      <c r="C1" s="5"/>
      <c r="D1" s="5"/>
      <c r="E1" s="5"/>
      <c r="F1" s="5"/>
      <c r="G1" s="5"/>
      <c r="H1" s="5"/>
    </row>
    <row r="2" ht="23.25" customHeight="1" spans="1:8">
      <c r="A2" s="6" t="s">
        <v>647</v>
      </c>
      <c r="B2" s="6"/>
      <c r="C2" s="7"/>
      <c r="D2" s="6"/>
      <c r="E2" s="6"/>
      <c r="F2" s="6"/>
      <c r="G2" s="7"/>
      <c r="H2" s="6"/>
    </row>
    <row r="3" ht="27.95" customHeight="1" spans="1:15">
      <c r="A3" s="124" t="s">
        <v>648</v>
      </c>
      <c r="B3" s="11" t="s">
        <v>1430</v>
      </c>
      <c r="C3" s="11"/>
      <c r="D3" s="11"/>
      <c r="E3" s="11"/>
      <c r="F3" s="12" t="s">
        <v>650</v>
      </c>
      <c r="G3" s="11" t="s">
        <v>71</v>
      </c>
      <c r="H3" s="11"/>
      <c r="L3" s="666" t="s">
        <v>1431</v>
      </c>
      <c r="M3" s="666"/>
      <c r="N3" s="666"/>
      <c r="O3" s="666"/>
    </row>
    <row r="4" ht="27.95" customHeight="1" spans="1:15">
      <c r="A4" s="14" t="s">
        <v>652</v>
      </c>
      <c r="B4" s="15"/>
      <c r="C4" s="15"/>
      <c r="D4" s="15"/>
      <c r="E4" s="15"/>
      <c r="F4" s="15"/>
      <c r="G4" s="15"/>
      <c r="H4" s="16"/>
      <c r="L4" s="667" t="s">
        <v>973</v>
      </c>
      <c r="M4" s="667" t="s">
        <v>654</v>
      </c>
      <c r="N4" s="667" t="s">
        <v>655</v>
      </c>
      <c r="O4" s="668" t="s">
        <v>658</v>
      </c>
    </row>
    <row r="5" ht="27.95" customHeight="1" spans="1:15">
      <c r="A5" s="17" t="s">
        <v>657</v>
      </c>
      <c r="B5" s="18"/>
      <c r="C5" s="18"/>
      <c r="D5" s="19"/>
      <c r="E5" s="20" t="s">
        <v>658</v>
      </c>
      <c r="F5" s="21"/>
      <c r="G5" s="21"/>
      <c r="H5" s="13"/>
      <c r="L5" s="669" t="s">
        <v>1432</v>
      </c>
      <c r="M5" s="669" t="s">
        <v>1433</v>
      </c>
      <c r="N5" s="669" t="s">
        <v>1434</v>
      </c>
      <c r="O5" s="670">
        <v>4623.59</v>
      </c>
    </row>
    <row r="6" ht="27.95" customHeight="1" spans="1:15">
      <c r="A6" s="22" t="s">
        <v>6</v>
      </c>
      <c r="B6" s="22" t="s">
        <v>5</v>
      </c>
      <c r="C6" s="23" t="s">
        <v>662</v>
      </c>
      <c r="D6" s="22" t="s">
        <v>13</v>
      </c>
      <c r="E6" s="22" t="s">
        <v>663</v>
      </c>
      <c r="F6" s="22" t="s">
        <v>7</v>
      </c>
      <c r="G6" s="23" t="s">
        <v>664</v>
      </c>
      <c r="H6" s="22" t="s">
        <v>13</v>
      </c>
      <c r="L6" s="669" t="s">
        <v>1435</v>
      </c>
      <c r="M6" s="669" t="s">
        <v>1436</v>
      </c>
      <c r="N6" s="669" t="s">
        <v>1437</v>
      </c>
      <c r="O6" s="670">
        <v>2500</v>
      </c>
    </row>
    <row r="7" ht="31" customHeight="1" spans="1:15">
      <c r="A7" s="25">
        <v>41944</v>
      </c>
      <c r="B7" s="127" t="s">
        <v>73</v>
      </c>
      <c r="C7" s="27">
        <v>100000</v>
      </c>
      <c r="D7" s="28"/>
      <c r="E7" s="25">
        <v>41944</v>
      </c>
      <c r="F7" s="127" t="s">
        <v>1438</v>
      </c>
      <c r="G7" s="27">
        <v>6000</v>
      </c>
      <c r="H7" s="28"/>
      <c r="J7" s="46" t="s">
        <v>14</v>
      </c>
      <c r="K7" s="47">
        <f>B15</f>
        <v>100000</v>
      </c>
      <c r="L7" s="669" t="s">
        <v>1439</v>
      </c>
      <c r="M7" s="669" t="s">
        <v>1440</v>
      </c>
      <c r="N7" s="669" t="s">
        <v>1441</v>
      </c>
      <c r="O7" s="670">
        <v>21000</v>
      </c>
    </row>
    <row r="8" ht="27.95" customHeight="1" spans="1:15">
      <c r="A8" s="25"/>
      <c r="B8" s="127"/>
      <c r="C8" s="27"/>
      <c r="D8" s="28"/>
      <c r="E8" s="108" t="s">
        <v>1442</v>
      </c>
      <c r="F8" s="155" t="s">
        <v>1443</v>
      </c>
      <c r="G8" s="27">
        <v>51193.39</v>
      </c>
      <c r="H8" s="28"/>
      <c r="J8" s="46" t="s">
        <v>669</v>
      </c>
      <c r="K8" s="47">
        <f>G14</f>
        <v>200</v>
      </c>
      <c r="L8" s="669" t="s">
        <v>1444</v>
      </c>
      <c r="M8" s="669" t="s">
        <v>1445</v>
      </c>
      <c r="N8" s="669" t="s">
        <v>1446</v>
      </c>
      <c r="O8" s="670">
        <v>7606</v>
      </c>
    </row>
    <row r="9" ht="34" customHeight="1" spans="1:15">
      <c r="A9" s="25"/>
      <c r="B9" s="127"/>
      <c r="C9" s="27"/>
      <c r="D9" s="28"/>
      <c r="E9" s="108">
        <v>43617</v>
      </c>
      <c r="F9" s="155" t="s">
        <v>1447</v>
      </c>
      <c r="G9" s="27">
        <v>46.7</v>
      </c>
      <c r="H9" s="28"/>
      <c r="J9" s="46" t="s">
        <v>16</v>
      </c>
      <c r="K9" s="47">
        <f>B16</f>
        <v>70890.79</v>
      </c>
      <c r="L9" s="669" t="s">
        <v>1448</v>
      </c>
      <c r="M9" s="669" t="s">
        <v>1449</v>
      </c>
      <c r="N9" s="669" t="s">
        <v>1450</v>
      </c>
      <c r="O9" s="670">
        <v>1200</v>
      </c>
    </row>
    <row r="10" ht="27.95" customHeight="1" spans="1:15">
      <c r="A10" s="25"/>
      <c r="B10" s="127"/>
      <c r="C10" s="27"/>
      <c r="D10" s="28"/>
      <c r="E10" s="108">
        <v>43836</v>
      </c>
      <c r="F10" s="155" t="s">
        <v>1451</v>
      </c>
      <c r="G10" s="27">
        <v>850</v>
      </c>
      <c r="H10" s="49"/>
      <c r="J10" s="46" t="s">
        <v>17</v>
      </c>
      <c r="K10" s="47">
        <f>B17</f>
        <v>29109.21</v>
      </c>
      <c r="L10" s="669" t="s">
        <v>1452</v>
      </c>
      <c r="M10" s="669" t="s">
        <v>1453</v>
      </c>
      <c r="N10" s="669" t="s">
        <v>1454</v>
      </c>
      <c r="O10" s="670">
        <v>10800</v>
      </c>
    </row>
    <row r="11" ht="27.95" customHeight="1" spans="1:15">
      <c r="A11" s="25"/>
      <c r="B11" s="127"/>
      <c r="C11" s="27"/>
      <c r="D11" s="28"/>
      <c r="E11" s="108">
        <v>44778</v>
      </c>
      <c r="F11" s="155" t="s">
        <v>1455</v>
      </c>
      <c r="G11" s="27">
        <v>600.7</v>
      </c>
      <c r="H11" s="28"/>
      <c r="L11" s="669" t="s">
        <v>1456</v>
      </c>
      <c r="M11" s="669" t="s">
        <v>1457</v>
      </c>
      <c r="N11" s="669" t="s">
        <v>1458</v>
      </c>
      <c r="O11" s="670">
        <v>1200</v>
      </c>
    </row>
    <row r="12" ht="27.95" customHeight="1" spans="1:15">
      <c r="A12" s="25"/>
      <c r="B12" s="127"/>
      <c r="C12" s="27"/>
      <c r="D12" s="28"/>
      <c r="E12" s="108">
        <v>44887</v>
      </c>
      <c r="F12" s="155" t="s">
        <v>1459</v>
      </c>
      <c r="G12" s="27">
        <v>6000</v>
      </c>
      <c r="H12" s="28"/>
      <c r="L12" s="669" t="s">
        <v>1460</v>
      </c>
      <c r="M12" s="669" t="s">
        <v>1461</v>
      </c>
      <c r="N12" s="669" t="s">
        <v>1462</v>
      </c>
      <c r="O12" s="670">
        <v>230.2</v>
      </c>
    </row>
    <row r="13" ht="27.95" customHeight="1" spans="1:15">
      <c r="A13" s="25"/>
      <c r="B13" s="127"/>
      <c r="C13" s="27"/>
      <c r="D13" s="28"/>
      <c r="E13" s="108">
        <v>44978</v>
      </c>
      <c r="F13" s="155" t="s">
        <v>1459</v>
      </c>
      <c r="G13" s="27">
        <v>6000</v>
      </c>
      <c r="H13" s="49"/>
      <c r="L13" s="669" t="s">
        <v>1463</v>
      </c>
      <c r="M13" s="669" t="s">
        <v>1464</v>
      </c>
      <c r="N13" s="669" t="s">
        <v>1465</v>
      </c>
      <c r="O13" s="670">
        <v>130.8</v>
      </c>
    </row>
    <row r="14" ht="27.95" customHeight="1" spans="1:15">
      <c r="A14" s="25"/>
      <c r="B14" s="127"/>
      <c r="C14" s="27"/>
      <c r="D14" s="28"/>
      <c r="E14" s="108">
        <v>45866</v>
      </c>
      <c r="F14" s="155" t="s">
        <v>1466</v>
      </c>
      <c r="G14" s="27">
        <v>200</v>
      </c>
      <c r="H14" s="49"/>
      <c r="L14" s="669"/>
      <c r="M14" s="669"/>
      <c r="N14" s="669"/>
      <c r="O14" s="670"/>
    </row>
    <row r="15" ht="27.95" customHeight="1" spans="1:15">
      <c r="A15" s="36" t="s">
        <v>697</v>
      </c>
      <c r="B15" s="37">
        <f>SUM(C7:C9)</f>
        <v>100000</v>
      </c>
      <c r="C15" s="190"/>
      <c r="D15" s="191"/>
      <c r="E15" s="191"/>
      <c r="F15" s="191"/>
      <c r="G15" s="191"/>
      <c r="H15" s="192"/>
      <c r="L15" s="669" t="s">
        <v>1467</v>
      </c>
      <c r="M15" s="669" t="s">
        <v>1468</v>
      </c>
      <c r="N15" s="669" t="s">
        <v>1469</v>
      </c>
      <c r="O15" s="670">
        <v>1764.6</v>
      </c>
    </row>
    <row r="16" ht="27.95" customHeight="1" spans="1:15">
      <c r="A16" s="36" t="s">
        <v>699</v>
      </c>
      <c r="B16" s="37">
        <f>SUM(G7:G14)</f>
        <v>70890.79</v>
      </c>
      <c r="C16" s="190"/>
      <c r="D16" s="191"/>
      <c r="E16" s="191"/>
      <c r="F16" s="191"/>
      <c r="G16" s="191"/>
      <c r="H16" s="192"/>
      <c r="L16" s="669" t="s">
        <v>1470</v>
      </c>
      <c r="M16" s="669" t="s">
        <v>1471</v>
      </c>
      <c r="N16" s="669" t="s">
        <v>1472</v>
      </c>
      <c r="O16" s="670">
        <v>138.2</v>
      </c>
    </row>
    <row r="17" ht="27.95" customHeight="1" spans="1:15">
      <c r="A17" s="36" t="s">
        <v>701</v>
      </c>
      <c r="B17" s="32">
        <f>B15-B16</f>
        <v>29109.21</v>
      </c>
      <c r="C17" s="566"/>
      <c r="D17" s="567"/>
      <c r="E17" s="567"/>
      <c r="F17" s="567"/>
      <c r="G17" s="567"/>
      <c r="H17" s="568"/>
      <c r="L17" s="669" t="s">
        <v>1473</v>
      </c>
      <c r="M17" s="669" t="s">
        <v>1473</v>
      </c>
      <c r="N17" s="669" t="s">
        <v>389</v>
      </c>
      <c r="O17" s="670">
        <f>SUM(O5:O16)</f>
        <v>51193.39</v>
      </c>
    </row>
    <row r="18" ht="27.95" customHeight="1" spans="6:8">
      <c r="F18" s="6" t="s">
        <v>703</v>
      </c>
      <c r="G18" s="6"/>
      <c r="H18" s="6"/>
    </row>
    <row r="19" ht="27.95" customHeight="1" spans="6:8">
      <c r="F19" s="41" t="s">
        <v>705</v>
      </c>
      <c r="G19" s="41"/>
      <c r="H19" s="196"/>
    </row>
    <row r="20" spans="1:7">
      <c r="A20" s="44" t="s">
        <v>707</v>
      </c>
      <c r="B20" s="44"/>
      <c r="C20" s="44"/>
      <c r="D20" s="44"/>
      <c r="E20" s="44"/>
      <c r="F20" s="44"/>
      <c r="G20" s="44"/>
    </row>
  </sheetData>
  <mergeCells count="13">
    <mergeCell ref="A1:H1"/>
    <mergeCell ref="B3:E3"/>
    <mergeCell ref="G3:H3"/>
    <mergeCell ref="L3:O3"/>
    <mergeCell ref="A4:H4"/>
    <mergeCell ref="A5:D5"/>
    <mergeCell ref="E5:H5"/>
    <mergeCell ref="C15:H15"/>
    <mergeCell ref="C16:H16"/>
    <mergeCell ref="C17:H17"/>
    <mergeCell ref="F18:G18"/>
    <mergeCell ref="F19:G19"/>
    <mergeCell ref="A20:G20"/>
  </mergeCells>
  <pageMargins left="1" right="1" top="1" bottom="1" header="0.5" footer="0.5"/>
  <pageSetup paperSize="9" scale="7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P35"/>
  <sheetViews>
    <sheetView showGridLines="0" zoomScale="70" zoomScaleNormal="70" workbookViewId="0">
      <selection activeCell="G27" sqref="G27"/>
    </sheetView>
  </sheetViews>
  <sheetFormatPr defaultColWidth="9" defaultRowHeight="13.5"/>
  <cols>
    <col min="1" max="1" width="18.625" style="41" customWidth="1"/>
    <col min="2" max="2" width="22.425" style="41" customWidth="1"/>
    <col min="3" max="3" width="18.625" style="42" customWidth="1"/>
    <col min="4" max="4" width="14.1416666666667" style="41" customWidth="1"/>
    <col min="5" max="5" width="18.625" style="41" customWidth="1"/>
    <col min="6" max="6" width="53.575" style="41" customWidth="1"/>
    <col min="7" max="7" width="18.625" style="42" customWidth="1"/>
    <col min="8" max="8" width="15.425" style="41" customWidth="1"/>
    <col min="9" max="11" width="12.375" style="41" customWidth="1"/>
    <col min="12" max="12" width="11" style="41" customWidth="1"/>
    <col min="13" max="13" width="11.5" style="41" customWidth="1"/>
    <col min="14" max="14" width="11.625" style="41" customWidth="1"/>
    <col min="15" max="15" width="41.125" style="42" customWidth="1"/>
    <col min="16" max="16" width="16.625" style="41" customWidth="1"/>
    <col min="17" max="16384" width="9" style="41"/>
  </cols>
  <sheetData>
    <row r="1" ht="43.5" customHeight="1" spans="1:8">
      <c r="A1" s="5" t="s">
        <v>1474</v>
      </c>
      <c r="B1" s="5"/>
      <c r="C1" s="5"/>
      <c r="D1" s="5"/>
      <c r="E1" s="5"/>
      <c r="F1" s="5"/>
      <c r="G1" s="5"/>
      <c r="H1" s="5"/>
    </row>
    <row r="2" ht="24" customHeight="1" spans="1:16">
      <c r="A2" s="6" t="s">
        <v>647</v>
      </c>
      <c r="B2" s="6"/>
      <c r="C2" s="7"/>
      <c r="D2" s="6"/>
      <c r="E2" s="6"/>
      <c r="F2" s="6"/>
      <c r="G2" s="7"/>
      <c r="H2" s="6"/>
      <c r="L2" s="654" t="s">
        <v>1475</v>
      </c>
      <c r="M2" s="654"/>
      <c r="N2" s="654"/>
      <c r="O2" s="654"/>
      <c r="P2" s="654"/>
    </row>
    <row r="3" ht="27.95" customHeight="1" spans="1:16">
      <c r="A3" s="124" t="s">
        <v>648</v>
      </c>
      <c r="B3" s="11" t="s">
        <v>1476</v>
      </c>
      <c r="C3" s="11"/>
      <c r="D3" s="11"/>
      <c r="E3" s="11"/>
      <c r="F3" s="12" t="s">
        <v>650</v>
      </c>
      <c r="G3" s="11" t="s">
        <v>75</v>
      </c>
      <c r="H3" s="13"/>
      <c r="I3" s="655"/>
      <c r="J3" s="656"/>
      <c r="K3" s="656"/>
      <c r="L3" s="192" t="s">
        <v>973</v>
      </c>
      <c r="M3" s="652" t="s">
        <v>1477</v>
      </c>
      <c r="N3" s="652" t="s">
        <v>1478</v>
      </c>
      <c r="O3" s="652" t="s">
        <v>1479</v>
      </c>
      <c r="P3" s="657" t="s">
        <v>656</v>
      </c>
    </row>
    <row r="4" ht="27.95" customHeight="1" spans="1:16">
      <c r="A4" s="14" t="s">
        <v>652</v>
      </c>
      <c r="B4" s="15"/>
      <c r="C4" s="15"/>
      <c r="D4" s="15"/>
      <c r="E4" s="15"/>
      <c r="F4" s="15"/>
      <c r="G4" s="15"/>
      <c r="H4" s="16"/>
      <c r="I4" s="658"/>
      <c r="J4" s="659"/>
      <c r="K4" s="659"/>
      <c r="L4" s="660" t="s">
        <v>1480</v>
      </c>
      <c r="M4" s="530" t="s">
        <v>1481</v>
      </c>
      <c r="N4" s="530" t="s">
        <v>1482</v>
      </c>
      <c r="O4" s="530" t="s">
        <v>1483</v>
      </c>
      <c r="P4" s="30">
        <v>50000</v>
      </c>
    </row>
    <row r="5" ht="27.95" customHeight="1" spans="1:16">
      <c r="A5" s="17" t="s">
        <v>657</v>
      </c>
      <c r="B5" s="18"/>
      <c r="C5" s="18"/>
      <c r="D5" s="19"/>
      <c r="E5" s="17" t="s">
        <v>658</v>
      </c>
      <c r="F5" s="18"/>
      <c r="G5" s="18"/>
      <c r="H5" s="19"/>
      <c r="I5" s="658"/>
      <c r="J5" s="659"/>
      <c r="K5" s="659"/>
      <c r="L5" s="660" t="s">
        <v>1480</v>
      </c>
      <c r="M5" s="530" t="s">
        <v>1484</v>
      </c>
      <c r="N5" s="530" t="s">
        <v>1485</v>
      </c>
      <c r="O5" s="530" t="s">
        <v>1483</v>
      </c>
      <c r="P5" s="30">
        <v>45199.23</v>
      </c>
    </row>
    <row r="6" ht="27.95" customHeight="1" spans="1:16">
      <c r="A6" s="22" t="s">
        <v>6</v>
      </c>
      <c r="B6" s="22" t="s">
        <v>5</v>
      </c>
      <c r="C6" s="23" t="s">
        <v>662</v>
      </c>
      <c r="D6" s="22" t="s">
        <v>13</v>
      </c>
      <c r="E6" s="22" t="s">
        <v>663</v>
      </c>
      <c r="F6" s="22" t="s">
        <v>7</v>
      </c>
      <c r="G6" s="23" t="s">
        <v>664</v>
      </c>
      <c r="H6" s="22" t="s">
        <v>13</v>
      </c>
      <c r="I6" s="658"/>
      <c r="J6" s="659"/>
      <c r="K6" s="659"/>
      <c r="L6" s="660" t="s">
        <v>1486</v>
      </c>
      <c r="M6" s="530" t="s">
        <v>1487</v>
      </c>
      <c r="N6" s="530" t="s">
        <v>1488</v>
      </c>
      <c r="O6" s="530" t="s">
        <v>1483</v>
      </c>
      <c r="P6" s="30">
        <v>50000</v>
      </c>
    </row>
    <row r="7" ht="30" customHeight="1" spans="1:16">
      <c r="A7" s="25">
        <v>41974</v>
      </c>
      <c r="B7" s="127" t="s">
        <v>78</v>
      </c>
      <c r="C7" s="27">
        <v>500000</v>
      </c>
      <c r="D7" s="28"/>
      <c r="E7" s="653">
        <v>42278</v>
      </c>
      <c r="F7" s="155" t="s">
        <v>1489</v>
      </c>
      <c r="G7" s="27">
        <v>50000</v>
      </c>
      <c r="H7" s="28"/>
      <c r="I7" s="658"/>
      <c r="J7" s="46" t="s">
        <v>14</v>
      </c>
      <c r="K7" s="47">
        <f>B14</f>
        <v>1000000</v>
      </c>
      <c r="L7" s="660" t="s">
        <v>1490</v>
      </c>
      <c r="M7" s="530" t="s">
        <v>1491</v>
      </c>
      <c r="N7" s="530" t="s">
        <v>1492</v>
      </c>
      <c r="O7" s="29" t="s">
        <v>1493</v>
      </c>
      <c r="P7" s="30">
        <v>48950.9</v>
      </c>
    </row>
    <row r="8" ht="30" customHeight="1" spans="1:16">
      <c r="A8" s="108">
        <v>42614</v>
      </c>
      <c r="B8" s="127" t="s">
        <v>78</v>
      </c>
      <c r="C8" s="27">
        <v>500000</v>
      </c>
      <c r="D8" s="28"/>
      <c r="E8" s="565">
        <v>42278</v>
      </c>
      <c r="F8" s="155" t="s">
        <v>1494</v>
      </c>
      <c r="G8" s="27">
        <v>45199.23</v>
      </c>
      <c r="H8" s="28"/>
      <c r="I8" s="658"/>
      <c r="J8" s="46" t="s">
        <v>669</v>
      </c>
      <c r="K8" s="47">
        <f>G14</f>
        <v>0</v>
      </c>
      <c r="L8" s="660" t="s">
        <v>1495</v>
      </c>
      <c r="M8" s="530" t="s">
        <v>1496</v>
      </c>
      <c r="N8" s="530" t="s">
        <v>1497</v>
      </c>
      <c r="O8" s="29" t="s">
        <v>1498</v>
      </c>
      <c r="P8" s="30">
        <v>24648.76</v>
      </c>
    </row>
    <row r="9" ht="30" customHeight="1" spans="1:16">
      <c r="A9" s="108"/>
      <c r="B9" s="127"/>
      <c r="C9" s="27"/>
      <c r="D9" s="28"/>
      <c r="E9" s="565">
        <v>42430</v>
      </c>
      <c r="F9" s="155" t="s">
        <v>1499</v>
      </c>
      <c r="G9" s="27">
        <v>50000</v>
      </c>
      <c r="H9" s="28"/>
      <c r="I9" s="658"/>
      <c r="J9" s="46" t="s">
        <v>16</v>
      </c>
      <c r="K9" s="47">
        <f>B15</f>
        <v>307278.75</v>
      </c>
      <c r="L9" s="660" t="s">
        <v>1500</v>
      </c>
      <c r="M9" s="530" t="s">
        <v>1501</v>
      </c>
      <c r="N9" s="530" t="s">
        <v>1502</v>
      </c>
      <c r="O9" s="29" t="s">
        <v>1483</v>
      </c>
      <c r="P9" s="30">
        <v>38479.86</v>
      </c>
    </row>
    <row r="10" ht="30" customHeight="1" spans="1:16">
      <c r="A10" s="108"/>
      <c r="B10" s="127"/>
      <c r="C10" s="27"/>
      <c r="D10" s="28"/>
      <c r="E10" s="565">
        <v>42461</v>
      </c>
      <c r="F10" s="155" t="s">
        <v>1503</v>
      </c>
      <c r="G10" s="27">
        <v>48950.9</v>
      </c>
      <c r="H10" s="28"/>
      <c r="I10" s="658"/>
      <c r="J10" s="46" t="s">
        <v>17</v>
      </c>
      <c r="K10" s="47">
        <f>B16</f>
        <v>692721.25</v>
      </c>
      <c r="L10" s="660" t="s">
        <v>1504</v>
      </c>
      <c r="M10" s="530" t="s">
        <v>1505</v>
      </c>
      <c r="N10" s="530" t="s">
        <v>1506</v>
      </c>
      <c r="O10" s="530" t="s">
        <v>1483</v>
      </c>
      <c r="P10" s="30">
        <v>50000</v>
      </c>
    </row>
    <row r="11" ht="30" customHeight="1" spans="1:16">
      <c r="A11" s="108"/>
      <c r="B11" s="127"/>
      <c r="C11" s="27"/>
      <c r="D11" s="28"/>
      <c r="E11" s="565">
        <v>42491</v>
      </c>
      <c r="F11" s="155" t="s">
        <v>1507</v>
      </c>
      <c r="G11" s="27">
        <v>24648.76</v>
      </c>
      <c r="H11" s="28"/>
      <c r="I11" s="658"/>
      <c r="J11" s="659"/>
      <c r="K11" s="659"/>
      <c r="L11" s="660" t="s">
        <v>389</v>
      </c>
      <c r="M11" s="530"/>
      <c r="N11" s="530"/>
      <c r="O11" s="530"/>
      <c r="P11" s="30">
        <f>SUM(P4:P10)</f>
        <v>307278.75</v>
      </c>
    </row>
    <row r="12" ht="30" customHeight="1" spans="1:16">
      <c r="A12" s="108"/>
      <c r="B12" s="127"/>
      <c r="C12" s="27"/>
      <c r="D12" s="28"/>
      <c r="E12" s="565">
        <v>42767</v>
      </c>
      <c r="F12" s="155" t="s">
        <v>1508</v>
      </c>
      <c r="G12" s="27">
        <v>38479.86</v>
      </c>
      <c r="H12" s="28"/>
      <c r="I12" s="661"/>
      <c r="J12" s="6"/>
      <c r="K12" s="6"/>
      <c r="L12" s="662"/>
      <c r="M12" s="662"/>
      <c r="N12" s="663"/>
      <c r="O12" s="664"/>
      <c r="P12" s="662"/>
    </row>
    <row r="13" ht="30" customHeight="1" spans="1:16">
      <c r="A13" s="25"/>
      <c r="B13" s="127"/>
      <c r="C13" s="27"/>
      <c r="D13" s="28"/>
      <c r="E13" s="653">
        <v>42795</v>
      </c>
      <c r="F13" s="155" t="s">
        <v>1509</v>
      </c>
      <c r="G13" s="27">
        <v>50000</v>
      </c>
      <c r="H13" s="28"/>
      <c r="I13" s="661"/>
      <c r="J13" s="6"/>
      <c r="K13" s="6"/>
      <c r="L13" s="6"/>
      <c r="M13" s="6"/>
      <c r="N13" s="8"/>
      <c r="O13" s="7"/>
      <c r="P13" s="6"/>
    </row>
    <row r="14" ht="27.95" customHeight="1" spans="1:16">
      <c r="A14" s="36" t="s">
        <v>697</v>
      </c>
      <c r="B14" s="37">
        <f>SUM(C7:C13)</f>
        <v>1000000</v>
      </c>
      <c r="C14" s="38"/>
      <c r="D14" s="39"/>
      <c r="E14" s="39"/>
      <c r="F14" s="39"/>
      <c r="G14" s="39"/>
      <c r="H14" s="40"/>
      <c r="I14" s="661"/>
      <c r="J14" s="6"/>
      <c r="K14" s="6"/>
      <c r="L14" s="6"/>
      <c r="M14" s="6"/>
      <c r="N14" s="6"/>
      <c r="O14" s="7"/>
      <c r="P14" s="6"/>
    </row>
    <row r="15" ht="27.95" customHeight="1" spans="1:8">
      <c r="A15" s="36" t="s">
        <v>699</v>
      </c>
      <c r="B15" s="37">
        <f>SUM(G7:G13)</f>
        <v>307278.75</v>
      </c>
      <c r="C15" s="38"/>
      <c r="D15" s="39"/>
      <c r="E15" s="39"/>
      <c r="F15" s="39"/>
      <c r="G15" s="39"/>
      <c r="H15" s="40"/>
    </row>
    <row r="16" ht="27.95" customHeight="1" spans="1:8">
      <c r="A16" s="36" t="s">
        <v>701</v>
      </c>
      <c r="B16" s="37">
        <f>B14-B15</f>
        <v>692721.25</v>
      </c>
      <c r="C16" s="38"/>
      <c r="D16" s="39"/>
      <c r="E16" s="39"/>
      <c r="F16" s="39"/>
      <c r="G16" s="39"/>
      <c r="H16" s="40"/>
    </row>
    <row r="17" ht="27.95" customHeight="1" spans="6:8">
      <c r="F17" s="6" t="s">
        <v>703</v>
      </c>
      <c r="G17" s="6"/>
      <c r="H17" s="6"/>
    </row>
    <row r="18" ht="27.95" customHeight="1" spans="2:7">
      <c r="B18" s="43"/>
      <c r="F18" s="41" t="s">
        <v>705</v>
      </c>
      <c r="G18" s="41"/>
    </row>
    <row r="19" ht="27.95" customHeight="1" spans="1:8">
      <c r="A19" s="44" t="s">
        <v>707</v>
      </c>
      <c r="B19" s="44"/>
      <c r="C19" s="44"/>
      <c r="D19" s="44"/>
      <c r="E19" s="44"/>
      <c r="F19" s="44"/>
      <c r="G19" s="44"/>
      <c r="H19" s="44"/>
    </row>
    <row r="32" ht="14.25" spans="3:4">
      <c r="C32" s="46"/>
      <c r="D32" s="47"/>
    </row>
    <row r="33" ht="14.25" spans="3:4">
      <c r="C33" s="46"/>
      <c r="D33" s="47"/>
    </row>
    <row r="34" ht="14.25" spans="3:4">
      <c r="C34" s="46"/>
      <c r="D34" s="47"/>
    </row>
    <row r="35" ht="14.25" spans="3:4">
      <c r="C35" s="46"/>
      <c r="D35" s="47"/>
    </row>
  </sheetData>
  <mergeCells count="13">
    <mergeCell ref="A1:H1"/>
    <mergeCell ref="L2:P2"/>
    <mergeCell ref="B3:E3"/>
    <mergeCell ref="G3:H3"/>
    <mergeCell ref="A4:H4"/>
    <mergeCell ref="A5:D5"/>
    <mergeCell ref="E5:H5"/>
    <mergeCell ref="C14:H14"/>
    <mergeCell ref="C15:H15"/>
    <mergeCell ref="C16:H16"/>
    <mergeCell ref="F17:G17"/>
    <mergeCell ref="F18:G18"/>
    <mergeCell ref="A19:G19"/>
  </mergeCells>
  <pageMargins left="0.511805555555556" right="0.511805555555556" top="0.747916666666667" bottom="0.747916666666667" header="0.313888888888889" footer="0.313888888888889"/>
  <pageSetup paperSize="9" scale="71"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S24"/>
  <sheetViews>
    <sheetView showGridLines="0" zoomScale="80" zoomScaleNormal="80" workbookViewId="0">
      <selection activeCell="G27" sqref="G27"/>
    </sheetView>
  </sheetViews>
  <sheetFormatPr defaultColWidth="9" defaultRowHeight="13.5"/>
  <cols>
    <col min="1" max="2" width="18.625" style="120" customWidth="1"/>
    <col min="3" max="3" width="18.625" style="121" customWidth="1"/>
    <col min="4" max="5" width="18.625" style="120" customWidth="1"/>
    <col min="6" max="6" width="32.25" style="120" customWidth="1"/>
    <col min="7" max="7" width="18.625" style="121" customWidth="1"/>
    <col min="8" max="8" width="18.625" style="120" customWidth="1"/>
    <col min="9" max="10" width="9" style="120"/>
    <col min="11" max="11" width="11.4" style="120"/>
    <col min="12" max="16384" width="9" style="120"/>
  </cols>
  <sheetData>
    <row r="1" ht="39.75" customHeight="1" spans="1:8">
      <c r="A1" s="5" t="s">
        <v>1510</v>
      </c>
      <c r="B1" s="5"/>
      <c r="C1" s="5"/>
      <c r="D1" s="5"/>
      <c r="E1" s="5"/>
      <c r="F1" s="5"/>
      <c r="G1" s="5"/>
      <c r="H1" s="5"/>
    </row>
    <row r="2" ht="23.25" customHeight="1" spans="1:8">
      <c r="A2" s="6" t="s">
        <v>647</v>
      </c>
      <c r="B2" s="6"/>
      <c r="C2" s="7"/>
      <c r="D2" s="6"/>
      <c r="E2" s="6"/>
      <c r="F2" s="6"/>
      <c r="G2" s="7"/>
      <c r="H2" s="6"/>
    </row>
    <row r="3" ht="27.95" customHeight="1" spans="1:8">
      <c r="A3" s="124" t="s">
        <v>648</v>
      </c>
      <c r="B3" s="11" t="s">
        <v>1511</v>
      </c>
      <c r="C3" s="11"/>
      <c r="D3" s="11"/>
      <c r="E3" s="11"/>
      <c r="F3" s="12" t="s">
        <v>650</v>
      </c>
      <c r="G3" s="11" t="s">
        <v>81</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40" customHeight="1" spans="1:11">
      <c r="A7" s="25">
        <v>42064</v>
      </c>
      <c r="B7" s="29" t="s">
        <v>84</v>
      </c>
      <c r="C7" s="168">
        <v>6000000</v>
      </c>
      <c r="D7" s="652"/>
      <c r="E7" s="25">
        <v>45138</v>
      </c>
      <c r="F7" s="29" t="s">
        <v>1512</v>
      </c>
      <c r="G7" s="168">
        <v>4190000</v>
      </c>
      <c r="H7" s="29"/>
      <c r="J7" s="46" t="s">
        <v>14</v>
      </c>
      <c r="K7" s="47">
        <f>B10</f>
        <v>6000000</v>
      </c>
    </row>
    <row r="8" ht="30" customHeight="1" spans="1:11">
      <c r="A8" s="25"/>
      <c r="B8" s="29"/>
      <c r="C8" s="531"/>
      <c r="D8" s="29"/>
      <c r="E8" s="212"/>
      <c r="F8" s="29"/>
      <c r="G8" s="168"/>
      <c r="H8" s="29"/>
      <c r="J8" s="46" t="s">
        <v>669</v>
      </c>
      <c r="K8" s="47">
        <f>G8</f>
        <v>0</v>
      </c>
    </row>
    <row r="9" ht="30" customHeight="1" spans="1:11">
      <c r="A9" s="25"/>
      <c r="B9" s="29"/>
      <c r="C9" s="531"/>
      <c r="D9" s="29"/>
      <c r="E9" s="25"/>
      <c r="F9" s="29"/>
      <c r="G9" s="168"/>
      <c r="H9" s="29"/>
      <c r="J9" s="46" t="s">
        <v>16</v>
      </c>
      <c r="K9" s="47">
        <f>B11</f>
        <v>4190000</v>
      </c>
    </row>
    <row r="10" ht="27.95" customHeight="1" spans="1:19">
      <c r="A10" s="36" t="s">
        <v>697</v>
      </c>
      <c r="B10" s="37">
        <f>SUM(C7:C7)</f>
        <v>6000000</v>
      </c>
      <c r="C10" s="190"/>
      <c r="D10" s="191"/>
      <c r="E10" s="191"/>
      <c r="F10" s="191"/>
      <c r="G10" s="191"/>
      <c r="H10" s="192"/>
      <c r="J10" s="46" t="s">
        <v>17</v>
      </c>
      <c r="K10" s="47">
        <f>B12</f>
        <v>1810000</v>
      </c>
      <c r="P10" s="147"/>
      <c r="S10" s="147"/>
    </row>
    <row r="11" ht="27.95" customHeight="1" spans="1:8">
      <c r="A11" s="36" t="s">
        <v>699</v>
      </c>
      <c r="B11" s="37">
        <f>SUM(G7:G9)</f>
        <v>4190000</v>
      </c>
      <c r="C11" s="190"/>
      <c r="D11" s="191"/>
      <c r="E11" s="191"/>
      <c r="F11" s="191"/>
      <c r="G11" s="191"/>
      <c r="H11" s="192"/>
    </row>
    <row r="12" ht="27.95" customHeight="1" spans="1:8">
      <c r="A12" s="36" t="s">
        <v>701</v>
      </c>
      <c r="B12" s="37">
        <f>B10-B11</f>
        <v>1810000</v>
      </c>
      <c r="C12" s="190"/>
      <c r="D12" s="191"/>
      <c r="E12" s="191"/>
      <c r="F12" s="191"/>
      <c r="G12" s="191"/>
      <c r="H12" s="192"/>
    </row>
    <row r="13" ht="22.5" customHeight="1" spans="1:8">
      <c r="A13" s="41"/>
      <c r="B13" s="41"/>
      <c r="C13" s="42"/>
      <c r="D13" s="41"/>
      <c r="E13" s="41"/>
      <c r="F13" s="6" t="s">
        <v>703</v>
      </c>
      <c r="G13" s="6"/>
      <c r="H13" s="6"/>
    </row>
    <row r="14" spans="1:8">
      <c r="A14" s="41"/>
      <c r="B14" s="43"/>
      <c r="C14" s="42"/>
      <c r="D14" s="41"/>
      <c r="E14" s="41"/>
      <c r="F14" s="41" t="s">
        <v>705</v>
      </c>
      <c r="G14" s="41"/>
      <c r="H14" s="41"/>
    </row>
    <row r="15" spans="1:8">
      <c r="A15" s="44" t="s">
        <v>707</v>
      </c>
      <c r="B15" s="44"/>
      <c r="C15" s="44"/>
      <c r="D15" s="44"/>
      <c r="E15" s="44"/>
      <c r="F15" s="44"/>
      <c r="G15" s="44"/>
      <c r="H15" s="44"/>
    </row>
    <row r="16" spans="1:8">
      <c r="A16" s="41"/>
      <c r="B16" s="41"/>
      <c r="C16" s="42"/>
      <c r="D16" s="41"/>
      <c r="E16" s="41"/>
      <c r="F16" s="41"/>
      <c r="G16" s="42"/>
      <c r="H16" s="41"/>
    </row>
    <row r="17" spans="1:8">
      <c r="A17" s="41"/>
      <c r="B17" s="41"/>
      <c r="C17" s="42"/>
      <c r="D17" s="41"/>
      <c r="E17" s="41"/>
      <c r="F17" s="41"/>
      <c r="G17" s="42"/>
      <c r="H17" s="41"/>
    </row>
    <row r="18" spans="1:8">
      <c r="A18" s="41"/>
      <c r="B18" s="41"/>
      <c r="C18" s="42"/>
      <c r="D18" s="41"/>
      <c r="E18" s="41"/>
      <c r="F18" s="41"/>
      <c r="G18" s="42"/>
      <c r="H18" s="41"/>
    </row>
    <row r="19" spans="1:8">
      <c r="A19" s="41"/>
      <c r="B19" s="41"/>
      <c r="C19" s="42"/>
      <c r="D19" s="41"/>
      <c r="E19" s="41"/>
      <c r="F19" s="41"/>
      <c r="G19" s="42"/>
      <c r="H19" s="41"/>
    </row>
    <row r="20" spans="1:8">
      <c r="A20" s="41"/>
      <c r="B20" s="41"/>
      <c r="C20" s="42"/>
      <c r="D20" s="41"/>
      <c r="E20" s="41"/>
      <c r="F20" s="41"/>
      <c r="G20" s="42"/>
      <c r="H20" s="41"/>
    </row>
    <row r="21" spans="1:8">
      <c r="A21" s="41"/>
      <c r="B21" s="41"/>
      <c r="C21" s="42"/>
      <c r="D21" s="41"/>
      <c r="E21" s="41"/>
      <c r="F21" s="41"/>
      <c r="G21" s="42"/>
      <c r="H21" s="41"/>
    </row>
    <row r="22" spans="1:8">
      <c r="A22" s="41"/>
      <c r="B22" s="41"/>
      <c r="C22" s="42"/>
      <c r="D22" s="41"/>
      <c r="E22" s="41"/>
      <c r="F22" s="41"/>
      <c r="G22" s="42"/>
      <c r="H22" s="41"/>
    </row>
    <row r="23" spans="1:8">
      <c r="A23" s="41"/>
      <c r="B23" s="41"/>
      <c r="C23" s="42"/>
      <c r="D23" s="41"/>
      <c r="E23" s="41"/>
      <c r="F23" s="41"/>
      <c r="G23" s="42"/>
      <c r="H23" s="41"/>
    </row>
    <row r="24" spans="1:8">
      <c r="A24" s="41"/>
      <c r="B24" s="41"/>
      <c r="C24" s="42"/>
      <c r="D24" s="41"/>
      <c r="E24" s="41"/>
      <c r="F24" s="41"/>
      <c r="G24" s="42"/>
      <c r="H24" s="41"/>
    </row>
  </sheetData>
  <mergeCells count="12">
    <mergeCell ref="A1:H1"/>
    <mergeCell ref="B3:E3"/>
    <mergeCell ref="G3:H3"/>
    <mergeCell ref="A4:H4"/>
    <mergeCell ref="A5:D5"/>
    <mergeCell ref="E5:H5"/>
    <mergeCell ref="C10:H10"/>
    <mergeCell ref="C11:H11"/>
    <mergeCell ref="C12:H12"/>
    <mergeCell ref="F13:G13"/>
    <mergeCell ref="F14:G14"/>
    <mergeCell ref="A15:G15"/>
  </mergeCells>
  <pageMargins left="1" right="1" top="1" bottom="1" header="0.5" footer="0.5"/>
  <pageSetup paperSize="9" scale="7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64"/>
  <sheetViews>
    <sheetView showGridLines="0" zoomScale="85" zoomScaleNormal="85" workbookViewId="0">
      <selection activeCell="G27" sqref="G27"/>
    </sheetView>
  </sheetViews>
  <sheetFormatPr defaultColWidth="9" defaultRowHeight="13.5"/>
  <cols>
    <col min="1" max="1" width="16" style="41" customWidth="1"/>
    <col min="2" max="2" width="18.625" style="41" customWidth="1"/>
    <col min="3" max="3" width="18.625" style="42" customWidth="1"/>
    <col min="4" max="4" width="14.2333333333333" style="41" customWidth="1"/>
    <col min="5" max="5" width="18.625" style="41" customWidth="1"/>
    <col min="6" max="6" width="51.7583333333333" style="41" customWidth="1"/>
    <col min="7" max="7" width="18.625" style="42" customWidth="1"/>
    <col min="8" max="8" width="12.4666666666667" style="41" customWidth="1"/>
    <col min="9" max="11" width="12.875" style="41" customWidth="1"/>
    <col min="12" max="13" width="3.25" style="41" customWidth="1"/>
    <col min="14" max="14" width="23.25" style="41" customWidth="1"/>
    <col min="15" max="15" width="9.125" style="41" customWidth="1"/>
    <col min="16" max="16" width="36.625" style="41" customWidth="1"/>
    <col min="17" max="17" width="15.75" style="41" customWidth="1"/>
    <col min="18" max="16384" width="9" style="41"/>
  </cols>
  <sheetData>
    <row r="1" ht="40.5" customHeight="1" spans="1:11">
      <c r="A1" s="5" t="s">
        <v>1513</v>
      </c>
      <c r="B1" s="5"/>
      <c r="C1" s="5"/>
      <c r="D1" s="5"/>
      <c r="E1" s="5"/>
      <c r="F1" s="5"/>
      <c r="G1" s="5"/>
      <c r="H1" s="5"/>
      <c r="I1" s="5"/>
      <c r="J1" s="134"/>
      <c r="K1" s="134"/>
    </row>
    <row r="2" ht="23.25" customHeight="1" spans="1:9">
      <c r="A2" s="6" t="s">
        <v>647</v>
      </c>
      <c r="B2" s="6"/>
      <c r="C2" s="7"/>
      <c r="D2" s="6"/>
      <c r="E2" s="6"/>
      <c r="F2" s="6"/>
      <c r="G2" s="7"/>
      <c r="H2" s="6"/>
      <c r="I2" s="6"/>
    </row>
    <row r="3" ht="27.95" customHeight="1" spans="1:17">
      <c r="A3" s="124" t="s">
        <v>648</v>
      </c>
      <c r="B3" s="11" t="s">
        <v>1514</v>
      </c>
      <c r="C3" s="11"/>
      <c r="D3" s="11"/>
      <c r="E3" s="11"/>
      <c r="F3" s="12" t="s">
        <v>650</v>
      </c>
      <c r="G3" s="11" t="s">
        <v>27</v>
      </c>
      <c r="H3" s="13"/>
      <c r="I3" s="577"/>
      <c r="J3" s="577"/>
      <c r="K3" s="577"/>
      <c r="L3" s="125" t="s">
        <v>1515</v>
      </c>
      <c r="M3" s="125"/>
      <c r="N3" s="125"/>
      <c r="O3" s="125"/>
      <c r="P3" s="125"/>
      <c r="Q3" s="125"/>
    </row>
    <row r="4" ht="27.95" customHeight="1" spans="1:17">
      <c r="A4" s="14" t="s">
        <v>652</v>
      </c>
      <c r="B4" s="15"/>
      <c r="C4" s="15"/>
      <c r="D4" s="15"/>
      <c r="E4" s="15"/>
      <c r="F4" s="15"/>
      <c r="G4" s="15"/>
      <c r="H4" s="16"/>
      <c r="I4" s="576"/>
      <c r="J4" s="576"/>
      <c r="K4" s="576"/>
      <c r="L4" s="581" t="s">
        <v>1516</v>
      </c>
      <c r="M4" s="581"/>
      <c r="N4" s="589" t="s">
        <v>1517</v>
      </c>
      <c r="O4" s="581" t="s">
        <v>654</v>
      </c>
      <c r="P4" s="581" t="s">
        <v>7</v>
      </c>
      <c r="Q4" s="581" t="s">
        <v>664</v>
      </c>
    </row>
    <row r="5" ht="27.95" customHeight="1" spans="1:17">
      <c r="A5" s="17" t="s">
        <v>657</v>
      </c>
      <c r="B5" s="18"/>
      <c r="C5" s="18"/>
      <c r="D5" s="19"/>
      <c r="E5" s="20" t="s">
        <v>658</v>
      </c>
      <c r="F5" s="21"/>
      <c r="G5" s="21"/>
      <c r="H5" s="13"/>
      <c r="I5" s="577"/>
      <c r="J5" s="577"/>
      <c r="K5" s="577"/>
      <c r="L5" s="581" t="s">
        <v>659</v>
      </c>
      <c r="M5" s="581" t="s">
        <v>660</v>
      </c>
      <c r="N5" s="648"/>
      <c r="O5" s="581" t="s">
        <v>654</v>
      </c>
      <c r="P5" s="581" t="s">
        <v>655</v>
      </c>
      <c r="Q5" s="581" t="s">
        <v>661</v>
      </c>
    </row>
    <row r="6" ht="27.95" customHeight="1" spans="1:17">
      <c r="A6" s="22" t="s">
        <v>6</v>
      </c>
      <c r="B6" s="22" t="s">
        <v>5</v>
      </c>
      <c r="C6" s="23" t="s">
        <v>662</v>
      </c>
      <c r="D6" s="22" t="s">
        <v>13</v>
      </c>
      <c r="E6" s="22" t="s">
        <v>663</v>
      </c>
      <c r="F6" s="22" t="s">
        <v>7</v>
      </c>
      <c r="G6" s="23" t="s">
        <v>664</v>
      </c>
      <c r="H6" s="22" t="s">
        <v>13</v>
      </c>
      <c r="I6" s="578"/>
      <c r="J6" s="578"/>
      <c r="K6" s="578"/>
      <c r="L6" s="582" t="s">
        <v>676</v>
      </c>
      <c r="M6" s="583">
        <v>28</v>
      </c>
      <c r="N6" s="585" t="s">
        <v>1518</v>
      </c>
      <c r="O6" s="582" t="s">
        <v>1519</v>
      </c>
      <c r="P6" s="582" t="s">
        <v>1520</v>
      </c>
      <c r="Q6" s="586">
        <v>15000</v>
      </c>
    </row>
    <row r="7" ht="27.95" customHeight="1" spans="1:17">
      <c r="A7" s="25">
        <v>42186</v>
      </c>
      <c r="B7" s="127" t="s">
        <v>30</v>
      </c>
      <c r="C7" s="27">
        <v>1596568.06</v>
      </c>
      <c r="D7" s="154"/>
      <c r="E7" s="108">
        <v>43191</v>
      </c>
      <c r="F7" s="394" t="s">
        <v>1521</v>
      </c>
      <c r="G7" s="27">
        <v>120000</v>
      </c>
      <c r="H7" s="393"/>
      <c r="I7" s="649"/>
      <c r="J7" s="46" t="s">
        <v>14</v>
      </c>
      <c r="K7" s="47">
        <f>B16</f>
        <v>1596568.06</v>
      </c>
      <c r="L7" s="582" t="s">
        <v>676</v>
      </c>
      <c r="M7" s="583">
        <v>28</v>
      </c>
      <c r="N7" s="585" t="s">
        <v>1518</v>
      </c>
      <c r="O7" s="582" t="s">
        <v>1519</v>
      </c>
      <c r="P7" s="582" t="s">
        <v>1522</v>
      </c>
      <c r="Q7" s="586">
        <v>15000</v>
      </c>
    </row>
    <row r="8" ht="42" customHeight="1" spans="1:17">
      <c r="A8" s="108"/>
      <c r="B8" s="393"/>
      <c r="C8" s="27"/>
      <c r="D8" s="393"/>
      <c r="E8" s="108">
        <v>43221</v>
      </c>
      <c r="F8" s="394" t="s">
        <v>1523</v>
      </c>
      <c r="G8" s="27">
        <v>15000</v>
      </c>
      <c r="H8" s="28"/>
      <c r="I8" s="650"/>
      <c r="J8" s="46" t="s">
        <v>669</v>
      </c>
      <c r="K8" s="47">
        <f>G16</f>
        <v>0</v>
      </c>
      <c r="L8" s="582" t="s">
        <v>676</v>
      </c>
      <c r="M8" s="583">
        <v>28</v>
      </c>
      <c r="N8" s="585" t="s">
        <v>1518</v>
      </c>
      <c r="O8" s="582" t="s">
        <v>1519</v>
      </c>
      <c r="P8" s="582" t="s">
        <v>1524</v>
      </c>
      <c r="Q8" s="586">
        <v>15000</v>
      </c>
    </row>
    <row r="9" ht="27.95" customHeight="1" spans="1:17">
      <c r="A9" s="108"/>
      <c r="B9" s="393"/>
      <c r="C9" s="27"/>
      <c r="D9" s="393"/>
      <c r="E9" s="108">
        <v>43222</v>
      </c>
      <c r="F9" s="394" t="s">
        <v>1525</v>
      </c>
      <c r="G9" s="27">
        <v>45000</v>
      </c>
      <c r="H9" s="28"/>
      <c r="I9" s="650"/>
      <c r="J9" s="46" t="s">
        <v>16</v>
      </c>
      <c r="K9" s="47">
        <f>B17</f>
        <v>1450012.68</v>
      </c>
      <c r="L9" s="582" t="s">
        <v>676</v>
      </c>
      <c r="M9" s="583">
        <v>28</v>
      </c>
      <c r="N9" s="585" t="s">
        <v>1518</v>
      </c>
      <c r="O9" s="582" t="s">
        <v>1519</v>
      </c>
      <c r="P9" s="582" t="s">
        <v>1526</v>
      </c>
      <c r="Q9" s="586">
        <v>15000</v>
      </c>
    </row>
    <row r="10" ht="27.95" customHeight="1" spans="1:17">
      <c r="A10" s="108"/>
      <c r="B10" s="393"/>
      <c r="C10" s="27"/>
      <c r="D10" s="393"/>
      <c r="E10" s="108">
        <v>43223</v>
      </c>
      <c r="F10" s="394" t="s">
        <v>1527</v>
      </c>
      <c r="G10" s="27">
        <v>263582.07</v>
      </c>
      <c r="H10" s="28"/>
      <c r="I10" s="650"/>
      <c r="J10" s="46" t="s">
        <v>17</v>
      </c>
      <c r="K10" s="47">
        <f>B18</f>
        <v>146555.38</v>
      </c>
      <c r="L10" s="582" t="s">
        <v>716</v>
      </c>
      <c r="M10" s="583">
        <v>31</v>
      </c>
      <c r="N10" s="585" t="s">
        <v>1518</v>
      </c>
      <c r="O10" s="582" t="s">
        <v>1528</v>
      </c>
      <c r="P10" s="582" t="s">
        <v>1529</v>
      </c>
      <c r="Q10" s="586">
        <v>35000</v>
      </c>
    </row>
    <row r="11" ht="27.95" customHeight="1" spans="1:17">
      <c r="A11" s="108"/>
      <c r="B11" s="393"/>
      <c r="C11" s="27"/>
      <c r="D11" s="393"/>
      <c r="E11" s="108">
        <v>43282</v>
      </c>
      <c r="F11" s="394" t="s">
        <v>1530</v>
      </c>
      <c r="G11" s="27">
        <v>178947.38</v>
      </c>
      <c r="H11" s="28"/>
      <c r="I11" s="650"/>
      <c r="J11" s="650"/>
      <c r="K11" s="650"/>
      <c r="L11" s="582" t="s">
        <v>716</v>
      </c>
      <c r="M11" s="583">
        <v>31</v>
      </c>
      <c r="N11" s="585" t="s">
        <v>1518</v>
      </c>
      <c r="O11" s="582" t="s">
        <v>1528</v>
      </c>
      <c r="P11" s="582" t="s">
        <v>1531</v>
      </c>
      <c r="Q11" s="586">
        <v>15000</v>
      </c>
    </row>
    <row r="12" ht="27.95" customHeight="1" spans="1:17">
      <c r="A12" s="108"/>
      <c r="B12" s="393"/>
      <c r="C12" s="27"/>
      <c r="D12" s="393"/>
      <c r="E12" s="565" t="s">
        <v>1532</v>
      </c>
      <c r="F12" s="394" t="s">
        <v>1533</v>
      </c>
      <c r="G12" s="27">
        <f>C46</f>
        <v>140000</v>
      </c>
      <c r="H12" s="28"/>
      <c r="I12" s="579"/>
      <c r="J12" s="579"/>
      <c r="K12" s="579"/>
      <c r="L12" s="582" t="s">
        <v>716</v>
      </c>
      <c r="M12" s="583">
        <v>31</v>
      </c>
      <c r="N12" s="585" t="s">
        <v>1518</v>
      </c>
      <c r="O12" s="582" t="s">
        <v>1528</v>
      </c>
      <c r="P12" s="582" t="s">
        <v>1534</v>
      </c>
      <c r="Q12" s="586">
        <v>15000</v>
      </c>
    </row>
    <row r="13" ht="36" customHeight="1" spans="1:17">
      <c r="A13" s="108"/>
      <c r="B13" s="393"/>
      <c r="C13" s="27"/>
      <c r="D13" s="393"/>
      <c r="E13" s="565" t="s">
        <v>1516</v>
      </c>
      <c r="F13" s="394" t="s">
        <v>1535</v>
      </c>
      <c r="G13" s="27">
        <v>673750.13</v>
      </c>
      <c r="H13" s="259"/>
      <c r="I13" s="579"/>
      <c r="J13" s="579"/>
      <c r="K13" s="579"/>
      <c r="L13" s="582" t="s">
        <v>708</v>
      </c>
      <c r="M13" s="583">
        <v>30</v>
      </c>
      <c r="N13" s="582" t="s">
        <v>1518</v>
      </c>
      <c r="O13" s="582" t="s">
        <v>1536</v>
      </c>
      <c r="P13" s="582" t="s">
        <v>1537</v>
      </c>
      <c r="Q13" s="586">
        <v>35000</v>
      </c>
    </row>
    <row r="14" ht="36" customHeight="1" spans="1:17">
      <c r="A14" s="108"/>
      <c r="B14" s="393"/>
      <c r="C14" s="393"/>
      <c r="D14" s="393"/>
      <c r="E14" s="602">
        <v>43831</v>
      </c>
      <c r="F14" s="394" t="s">
        <v>1538</v>
      </c>
      <c r="G14" s="27">
        <v>8333.34</v>
      </c>
      <c r="H14" s="393"/>
      <c r="I14" s="579"/>
      <c r="J14" s="579"/>
      <c r="K14" s="579"/>
      <c r="L14" s="582"/>
      <c r="M14" s="583"/>
      <c r="N14" s="582"/>
      <c r="O14" s="582"/>
      <c r="P14" s="582"/>
      <c r="Q14" s="586"/>
    </row>
    <row r="15" ht="36" customHeight="1" spans="1:17">
      <c r="A15" s="108"/>
      <c r="B15" s="393"/>
      <c r="C15" s="393"/>
      <c r="D15" s="393"/>
      <c r="E15" s="602">
        <v>45261</v>
      </c>
      <c r="F15" s="394" t="s">
        <v>1539</v>
      </c>
      <c r="G15" s="27">
        <v>5399.76</v>
      </c>
      <c r="H15" s="393"/>
      <c r="I15" s="579"/>
      <c r="J15" s="579"/>
      <c r="K15" s="579"/>
      <c r="L15" s="582"/>
      <c r="M15" s="583"/>
      <c r="N15" s="582"/>
      <c r="O15" s="582"/>
      <c r="P15" s="582"/>
      <c r="Q15" s="586"/>
    </row>
    <row r="16" ht="27.95" customHeight="1" spans="1:17">
      <c r="A16" s="542" t="s">
        <v>697</v>
      </c>
      <c r="B16" s="32">
        <f>SUM(C7:C12)</f>
        <v>1596568.06</v>
      </c>
      <c r="C16" s="33"/>
      <c r="D16" s="34"/>
      <c r="E16" s="34"/>
      <c r="F16" s="34"/>
      <c r="G16" s="34"/>
      <c r="H16" s="35"/>
      <c r="I16" s="579"/>
      <c r="J16" s="579"/>
      <c r="K16" s="579"/>
      <c r="L16" s="582" t="s">
        <v>721</v>
      </c>
      <c r="M16" s="583">
        <v>12</v>
      </c>
      <c r="N16" s="585" t="s">
        <v>1518</v>
      </c>
      <c r="O16" s="582" t="s">
        <v>1540</v>
      </c>
      <c r="P16" s="582" t="s">
        <v>1541</v>
      </c>
      <c r="Q16" s="586">
        <v>15000</v>
      </c>
    </row>
    <row r="17" ht="27.95" customHeight="1" spans="1:17">
      <c r="A17" s="543" t="s">
        <v>699</v>
      </c>
      <c r="B17" s="37">
        <f>SUM(G7:G15)</f>
        <v>1450012.68</v>
      </c>
      <c r="C17" s="38"/>
      <c r="D17" s="39"/>
      <c r="E17" s="39"/>
      <c r="F17" s="39"/>
      <c r="G17" s="39"/>
      <c r="H17" s="40"/>
      <c r="I17" s="579"/>
      <c r="J17" s="579"/>
      <c r="K17" s="579"/>
      <c r="L17" s="582" t="s">
        <v>721</v>
      </c>
      <c r="M17" s="583">
        <v>31</v>
      </c>
      <c r="N17" s="585" t="s">
        <v>1518</v>
      </c>
      <c r="O17" s="582" t="s">
        <v>1542</v>
      </c>
      <c r="P17" s="582" t="s">
        <v>1543</v>
      </c>
      <c r="Q17" s="586">
        <v>15000</v>
      </c>
    </row>
    <row r="18" ht="27.95" customHeight="1" spans="1:17">
      <c r="A18" s="36" t="s">
        <v>701</v>
      </c>
      <c r="B18" s="32">
        <f>B16-B17</f>
        <v>146555.38</v>
      </c>
      <c r="C18" s="33"/>
      <c r="D18" s="34"/>
      <c r="E18" s="34"/>
      <c r="F18" s="34"/>
      <c r="G18" s="34"/>
      <c r="H18" s="35"/>
      <c r="I18" s="509"/>
      <c r="J18" s="509"/>
      <c r="K18" s="509"/>
      <c r="L18" s="582" t="s">
        <v>721</v>
      </c>
      <c r="M18" s="583">
        <v>31</v>
      </c>
      <c r="N18" s="585" t="s">
        <v>1518</v>
      </c>
      <c r="O18" s="582" t="s">
        <v>1542</v>
      </c>
      <c r="P18" s="582" t="s">
        <v>1544</v>
      </c>
      <c r="Q18" s="586">
        <v>15000</v>
      </c>
    </row>
    <row r="19" ht="27.95" customHeight="1" spans="6:17">
      <c r="F19" s="6" t="s">
        <v>703</v>
      </c>
      <c r="G19" s="6"/>
      <c r="H19" s="6"/>
      <c r="I19" s="509"/>
      <c r="J19" s="509"/>
      <c r="K19" s="509"/>
      <c r="L19" s="582" t="s">
        <v>721</v>
      </c>
      <c r="M19" s="583">
        <v>31</v>
      </c>
      <c r="N19" s="585" t="s">
        <v>1518</v>
      </c>
      <c r="O19" s="582" t="s">
        <v>1542</v>
      </c>
      <c r="P19" s="582" t="s">
        <v>1545</v>
      </c>
      <c r="Q19" s="586">
        <v>15000</v>
      </c>
    </row>
    <row r="20" ht="27.95" customHeight="1" spans="2:17">
      <c r="B20" s="43"/>
      <c r="F20" s="41" t="s">
        <v>705</v>
      </c>
      <c r="G20" s="41"/>
      <c r="I20" s="509"/>
      <c r="J20" s="509"/>
      <c r="K20" s="509"/>
      <c r="L20" s="582" t="s">
        <v>721</v>
      </c>
      <c r="M20" s="583">
        <v>31</v>
      </c>
      <c r="N20" s="585" t="s">
        <v>1518</v>
      </c>
      <c r="O20" s="582" t="s">
        <v>1542</v>
      </c>
      <c r="P20" s="582" t="s">
        <v>1546</v>
      </c>
      <c r="Q20" s="586">
        <v>15000</v>
      </c>
    </row>
    <row r="21" ht="27.95" customHeight="1" spans="1:17">
      <c r="A21" s="44" t="s">
        <v>707</v>
      </c>
      <c r="B21" s="44"/>
      <c r="C21" s="44"/>
      <c r="D21" s="44"/>
      <c r="E21" s="44"/>
      <c r="F21" s="44"/>
      <c r="G21" s="44"/>
      <c r="H21" s="44"/>
      <c r="I21" s="6"/>
      <c r="J21" s="6"/>
      <c r="K21" s="6"/>
      <c r="L21" s="582" t="s">
        <v>721</v>
      </c>
      <c r="M21" s="583">
        <v>31</v>
      </c>
      <c r="N21" s="585" t="s">
        <v>1518</v>
      </c>
      <c r="O21" s="582" t="s">
        <v>1542</v>
      </c>
      <c r="P21" s="582" t="s">
        <v>1547</v>
      </c>
      <c r="Q21" s="586">
        <v>15000</v>
      </c>
    </row>
    <row r="22" ht="27.95" customHeight="1" spans="3:17">
      <c r="C22" s="41"/>
      <c r="H22" s="42"/>
      <c r="L22" s="582" t="s">
        <v>721</v>
      </c>
      <c r="M22" s="583">
        <v>31</v>
      </c>
      <c r="N22" s="585" t="s">
        <v>1518</v>
      </c>
      <c r="O22" s="582" t="s">
        <v>1542</v>
      </c>
      <c r="P22" s="582" t="s">
        <v>1548</v>
      </c>
      <c r="Q22" s="586">
        <v>15000</v>
      </c>
    </row>
    <row r="23" ht="27.95" customHeight="1" spans="1:17">
      <c r="A23" s="629" t="s">
        <v>1549</v>
      </c>
      <c r="B23" s="630"/>
      <c r="C23" s="630"/>
      <c r="D23" s="631"/>
      <c r="F23" s="46"/>
      <c r="G23" s="47"/>
      <c r="H23" s="42"/>
      <c r="I23" s="44"/>
      <c r="J23" s="44"/>
      <c r="K23" s="44"/>
      <c r="L23" s="582" t="s">
        <v>721</v>
      </c>
      <c r="M23" s="583">
        <v>31</v>
      </c>
      <c r="N23" s="585" t="s">
        <v>1518</v>
      </c>
      <c r="O23" s="582" t="s">
        <v>1542</v>
      </c>
      <c r="P23" s="582" t="s">
        <v>1550</v>
      </c>
      <c r="Q23" s="586">
        <v>15000</v>
      </c>
    </row>
    <row r="24" ht="27.95" customHeight="1" spans="1:17">
      <c r="A24" s="571" t="s">
        <v>1478</v>
      </c>
      <c r="B24" s="571" t="s">
        <v>1551</v>
      </c>
      <c r="C24" s="571" t="s">
        <v>1552</v>
      </c>
      <c r="D24" s="632" t="s">
        <v>1553</v>
      </c>
      <c r="F24" s="46"/>
      <c r="G24" s="47"/>
      <c r="H24" s="633"/>
      <c r="L24" s="582" t="s">
        <v>721</v>
      </c>
      <c r="M24" s="583">
        <v>31</v>
      </c>
      <c r="N24" s="585" t="s">
        <v>1518</v>
      </c>
      <c r="O24" s="582" t="s">
        <v>1542</v>
      </c>
      <c r="P24" s="582" t="s">
        <v>1554</v>
      </c>
      <c r="Q24" s="586">
        <v>15000</v>
      </c>
    </row>
    <row r="25" ht="27.95" customHeight="1" spans="1:17">
      <c r="A25" s="207" t="s">
        <v>1555</v>
      </c>
      <c r="B25" s="207" t="s">
        <v>1556</v>
      </c>
      <c r="C25" s="634">
        <v>15000</v>
      </c>
      <c r="D25" s="635">
        <v>263582.07</v>
      </c>
      <c r="F25" s="46"/>
      <c r="G25" s="47"/>
      <c r="H25" s="633"/>
      <c r="L25" s="582" t="s">
        <v>721</v>
      </c>
      <c r="M25" s="583">
        <v>31</v>
      </c>
      <c r="N25" s="585" t="s">
        <v>1518</v>
      </c>
      <c r="O25" s="582" t="s">
        <v>1542</v>
      </c>
      <c r="P25" s="582" t="s">
        <v>1557</v>
      </c>
      <c r="Q25" s="586">
        <v>15000</v>
      </c>
    </row>
    <row r="26" ht="27.95" customHeight="1" spans="1:17">
      <c r="A26" s="207" t="s">
        <v>1558</v>
      </c>
      <c r="B26" s="207" t="s">
        <v>1556</v>
      </c>
      <c r="C26" s="634">
        <v>15000</v>
      </c>
      <c r="D26" s="635"/>
      <c r="F26" s="46"/>
      <c r="G26" s="47"/>
      <c r="H26" s="633"/>
      <c r="L26" s="582" t="s">
        <v>721</v>
      </c>
      <c r="M26" s="583">
        <v>31</v>
      </c>
      <c r="N26" s="585" t="s">
        <v>1518</v>
      </c>
      <c r="O26" s="582" t="s">
        <v>1542</v>
      </c>
      <c r="P26" s="582" t="s">
        <v>1559</v>
      </c>
      <c r="Q26" s="586">
        <v>15000</v>
      </c>
    </row>
    <row r="27" ht="27.95" customHeight="1" spans="1:17">
      <c r="A27" s="207" t="s">
        <v>1560</v>
      </c>
      <c r="B27" s="207" t="s">
        <v>1561</v>
      </c>
      <c r="C27" s="634">
        <v>15000</v>
      </c>
      <c r="D27" s="635"/>
      <c r="H27" s="633"/>
      <c r="L27" s="582" t="s">
        <v>710</v>
      </c>
      <c r="M27" s="583">
        <v>12</v>
      </c>
      <c r="N27" s="585" t="s">
        <v>1518</v>
      </c>
      <c r="O27" s="582" t="s">
        <v>1562</v>
      </c>
      <c r="P27" s="582" t="s">
        <v>1563</v>
      </c>
      <c r="Q27" s="586">
        <v>20000</v>
      </c>
    </row>
    <row r="28" ht="27.95" customHeight="1" spans="1:17">
      <c r="A28" s="207" t="s">
        <v>1564</v>
      </c>
      <c r="B28" s="207" t="s">
        <v>1561</v>
      </c>
      <c r="C28" s="634">
        <v>15000</v>
      </c>
      <c r="D28" s="635"/>
      <c r="H28" s="633"/>
      <c r="L28" s="582" t="s">
        <v>1565</v>
      </c>
      <c r="M28" s="583" t="s">
        <v>729</v>
      </c>
      <c r="N28" s="582" t="s">
        <v>1518</v>
      </c>
      <c r="O28" s="582" t="s">
        <v>1566</v>
      </c>
      <c r="P28" s="582" t="s">
        <v>1563</v>
      </c>
      <c r="Q28" s="586">
        <v>10000</v>
      </c>
    </row>
    <row r="29" ht="27.95" customHeight="1" spans="1:17">
      <c r="A29" s="207" t="s">
        <v>1567</v>
      </c>
      <c r="B29" s="207" t="s">
        <v>1561</v>
      </c>
      <c r="C29" s="634">
        <v>15000</v>
      </c>
      <c r="D29" s="635"/>
      <c r="H29" s="636"/>
      <c r="L29" s="582" t="s">
        <v>1565</v>
      </c>
      <c r="M29" s="583" t="s">
        <v>1568</v>
      </c>
      <c r="N29" s="582" t="s">
        <v>1518</v>
      </c>
      <c r="O29" s="582" t="s">
        <v>1569</v>
      </c>
      <c r="P29" s="582" t="s">
        <v>1570</v>
      </c>
      <c r="Q29" s="586">
        <v>30000</v>
      </c>
    </row>
    <row r="30" ht="27.95" customHeight="1" spans="1:17">
      <c r="A30" s="207" t="s">
        <v>1571</v>
      </c>
      <c r="B30" s="207" t="s">
        <v>1561</v>
      </c>
      <c r="C30" s="634">
        <v>15000</v>
      </c>
      <c r="D30" s="635"/>
      <c r="H30" s="42"/>
      <c r="L30" s="582" t="s">
        <v>1565</v>
      </c>
      <c r="M30" s="583" t="s">
        <v>1568</v>
      </c>
      <c r="N30" s="582" t="s">
        <v>1518</v>
      </c>
      <c r="O30" s="582" t="s">
        <v>1569</v>
      </c>
      <c r="P30" s="582" t="s">
        <v>1572</v>
      </c>
      <c r="Q30" s="586">
        <v>30000</v>
      </c>
    </row>
    <row r="31" ht="27.95" customHeight="1" spans="1:17">
      <c r="A31" s="207" t="s">
        <v>1573</v>
      </c>
      <c r="B31" s="207" t="s">
        <v>1561</v>
      </c>
      <c r="C31" s="634">
        <v>15000</v>
      </c>
      <c r="D31" s="635"/>
      <c r="H31" s="42"/>
      <c r="L31" s="582" t="s">
        <v>1565</v>
      </c>
      <c r="M31" s="583" t="s">
        <v>1568</v>
      </c>
      <c r="N31" s="582" t="s">
        <v>1518</v>
      </c>
      <c r="O31" s="582" t="s">
        <v>1569</v>
      </c>
      <c r="P31" s="582" t="s">
        <v>1574</v>
      </c>
      <c r="Q31" s="586">
        <v>30000</v>
      </c>
    </row>
    <row r="32" ht="27.95" customHeight="1" spans="1:17">
      <c r="A32" s="207" t="s">
        <v>1575</v>
      </c>
      <c r="B32" s="207" t="s">
        <v>1561</v>
      </c>
      <c r="C32" s="634">
        <v>15000</v>
      </c>
      <c r="D32" s="635"/>
      <c r="L32" s="582" t="s">
        <v>1565</v>
      </c>
      <c r="M32" s="583" t="s">
        <v>1568</v>
      </c>
      <c r="N32" s="582" t="s">
        <v>1518</v>
      </c>
      <c r="O32" s="582" t="s">
        <v>1569</v>
      </c>
      <c r="P32" s="582" t="s">
        <v>1576</v>
      </c>
      <c r="Q32" s="586">
        <v>30000</v>
      </c>
    </row>
    <row r="33" ht="27.95" customHeight="1" spans="1:17">
      <c r="A33" s="207" t="s">
        <v>1577</v>
      </c>
      <c r="B33" s="207" t="s">
        <v>1561</v>
      </c>
      <c r="C33" s="634">
        <v>15000</v>
      </c>
      <c r="D33" s="635"/>
      <c r="L33" s="582" t="s">
        <v>1565</v>
      </c>
      <c r="M33" s="583" t="s">
        <v>1568</v>
      </c>
      <c r="N33" s="582" t="s">
        <v>1518</v>
      </c>
      <c r="O33" s="582" t="s">
        <v>1569</v>
      </c>
      <c r="P33" s="582" t="s">
        <v>1578</v>
      </c>
      <c r="Q33" s="586">
        <v>30000</v>
      </c>
    </row>
    <row r="34" ht="27.95" customHeight="1" spans="1:17">
      <c r="A34" s="207" t="s">
        <v>1579</v>
      </c>
      <c r="B34" s="207" t="s">
        <v>1561</v>
      </c>
      <c r="C34" s="634">
        <v>15000</v>
      </c>
      <c r="D34" s="635"/>
      <c r="L34" s="582"/>
      <c r="M34" s="583"/>
      <c r="N34" s="582"/>
      <c r="O34" s="582"/>
      <c r="P34" s="582" t="s">
        <v>1580</v>
      </c>
      <c r="Q34" s="586">
        <v>50000.04</v>
      </c>
    </row>
    <row r="35" ht="27.95" customHeight="1" spans="1:17">
      <c r="A35" s="207" t="s">
        <v>1581</v>
      </c>
      <c r="B35" s="207" t="s">
        <v>1561</v>
      </c>
      <c r="C35" s="634">
        <v>15000</v>
      </c>
      <c r="D35" s="635"/>
      <c r="L35" s="582"/>
      <c r="M35" s="583"/>
      <c r="N35" s="582"/>
      <c r="O35" s="582"/>
      <c r="P35" s="582" t="s">
        <v>1582</v>
      </c>
      <c r="Q35" s="586">
        <v>50000.04</v>
      </c>
    </row>
    <row r="36" ht="27.95" customHeight="1" spans="1:17">
      <c r="A36" s="207" t="s">
        <v>1583</v>
      </c>
      <c r="B36" s="207" t="s">
        <v>1561</v>
      </c>
      <c r="C36" s="634">
        <v>15000</v>
      </c>
      <c r="D36" s="635"/>
      <c r="L36" s="582"/>
      <c r="M36" s="583"/>
      <c r="N36" s="582"/>
      <c r="O36" s="582"/>
      <c r="P36" s="582" t="s">
        <v>1584</v>
      </c>
      <c r="Q36" s="586">
        <v>50000.04</v>
      </c>
    </row>
    <row r="37" ht="24" spans="1:17">
      <c r="A37" s="207" t="s">
        <v>1585</v>
      </c>
      <c r="B37" s="637">
        <f>SUM(C25:C36)</f>
        <v>180000</v>
      </c>
      <c r="C37" s="638"/>
      <c r="D37" s="639">
        <v>263582.07</v>
      </c>
      <c r="L37" s="582"/>
      <c r="M37" s="583"/>
      <c r="N37" s="582"/>
      <c r="O37" s="582"/>
      <c r="P37" s="582" t="s">
        <v>1586</v>
      </c>
      <c r="Q37" s="586">
        <f>2083.33+4166.67*4</f>
        <v>18750.01</v>
      </c>
    </row>
    <row r="38" ht="40.5" spans="1:17">
      <c r="A38" s="207" t="s">
        <v>1587</v>
      </c>
      <c r="B38" s="640" t="s">
        <v>1588</v>
      </c>
      <c r="C38" s="641">
        <v>35000</v>
      </c>
      <c r="D38" s="642" t="s">
        <v>1589</v>
      </c>
      <c r="E38" s="640" t="s">
        <v>1590</v>
      </c>
      <c r="L38" s="36" t="s">
        <v>389</v>
      </c>
      <c r="M38" s="36"/>
      <c r="N38" s="36"/>
      <c r="O38" s="36"/>
      <c r="P38" s="36"/>
      <c r="Q38" s="651">
        <f>SUM(Q6:Q37)</f>
        <v>673750.13</v>
      </c>
    </row>
    <row r="39" spans="1:5">
      <c r="A39" s="207" t="s">
        <v>1591</v>
      </c>
      <c r="B39" s="640" t="s">
        <v>1588</v>
      </c>
      <c r="C39" s="641">
        <v>15000</v>
      </c>
      <c r="D39" s="336">
        <v>201811</v>
      </c>
      <c r="E39" s="643"/>
    </row>
    <row r="40" spans="1:5">
      <c r="A40" s="207" t="s">
        <v>1592</v>
      </c>
      <c r="B40" s="640" t="s">
        <v>1588</v>
      </c>
      <c r="C40" s="641">
        <v>15000</v>
      </c>
      <c r="D40" s="336">
        <v>201811</v>
      </c>
      <c r="E40" s="644"/>
    </row>
    <row r="41" spans="1:5">
      <c r="A41" s="207" t="s">
        <v>1593</v>
      </c>
      <c r="B41" s="640" t="s">
        <v>1588</v>
      </c>
      <c r="C41" s="641">
        <v>15000</v>
      </c>
      <c r="D41" s="336">
        <v>201811</v>
      </c>
      <c r="E41" s="644"/>
    </row>
    <row r="42" spans="1:5">
      <c r="A42" s="207" t="s">
        <v>1594</v>
      </c>
      <c r="B42" s="640" t="s">
        <v>1588</v>
      </c>
      <c r="C42" s="641">
        <v>15000</v>
      </c>
      <c r="D42" s="336">
        <v>201811</v>
      </c>
      <c r="E42" s="644"/>
    </row>
    <row r="43" spans="1:5">
      <c r="A43" s="207" t="s">
        <v>1595</v>
      </c>
      <c r="B43" s="640" t="s">
        <v>1588</v>
      </c>
      <c r="C43" s="641">
        <v>15000</v>
      </c>
      <c r="D43" s="336">
        <v>201811</v>
      </c>
      <c r="E43" s="644"/>
    </row>
    <row r="44" spans="1:5">
      <c r="A44" s="207" t="s">
        <v>1596</v>
      </c>
      <c r="B44" s="640" t="s">
        <v>1588</v>
      </c>
      <c r="C44" s="641">
        <v>15000</v>
      </c>
      <c r="D44" s="336">
        <v>201811</v>
      </c>
      <c r="E44" s="644"/>
    </row>
    <row r="45" spans="1:5">
      <c r="A45" s="207" t="s">
        <v>1597</v>
      </c>
      <c r="B45" s="640" t="s">
        <v>1588</v>
      </c>
      <c r="C45" s="641">
        <v>15000</v>
      </c>
      <c r="D45" s="336">
        <v>201811</v>
      </c>
      <c r="E45" s="644"/>
    </row>
    <row r="46" spans="1:5">
      <c r="A46" s="207" t="s">
        <v>1585</v>
      </c>
      <c r="B46" s="207"/>
      <c r="C46" s="641">
        <f>SUM(C38:C45)</f>
        <v>140000</v>
      </c>
      <c r="D46" s="336"/>
      <c r="E46" s="644"/>
    </row>
    <row r="47" spans="1:5">
      <c r="A47" s="207" t="s">
        <v>389</v>
      </c>
      <c r="B47" s="207"/>
      <c r="C47" s="645">
        <f>C46+B37</f>
        <v>320000</v>
      </c>
      <c r="D47" s="646">
        <f>D37</f>
        <v>263582.07</v>
      </c>
      <c r="E47" s="647"/>
    </row>
    <row r="57" spans="12:12">
      <c r="L57" s="44"/>
    </row>
    <row r="58" spans="3:7">
      <c r="C58" s="41"/>
      <c r="G58" s="41"/>
    </row>
    <row r="64" spans="3:7">
      <c r="C64" s="41"/>
      <c r="G64" s="41"/>
    </row>
  </sheetData>
  <mergeCells count="23">
    <mergeCell ref="A1:H1"/>
    <mergeCell ref="B3:E3"/>
    <mergeCell ref="G3:H3"/>
    <mergeCell ref="L3:Q3"/>
    <mergeCell ref="A4:H4"/>
    <mergeCell ref="L4:M4"/>
    <mergeCell ref="A5:D5"/>
    <mergeCell ref="E5:H5"/>
    <mergeCell ref="C16:H16"/>
    <mergeCell ref="C17:H17"/>
    <mergeCell ref="C18:H18"/>
    <mergeCell ref="F19:G19"/>
    <mergeCell ref="F20:G20"/>
    <mergeCell ref="A21:G21"/>
    <mergeCell ref="A23:D23"/>
    <mergeCell ref="B37:C37"/>
    <mergeCell ref="L38:P38"/>
    <mergeCell ref="D25:D36"/>
    <mergeCell ref="E39:E47"/>
    <mergeCell ref="N4:N5"/>
    <mergeCell ref="O4:O5"/>
    <mergeCell ref="P4:P5"/>
    <mergeCell ref="Q4:Q5"/>
  </mergeCells>
  <pageMargins left="1" right="1" top="1" bottom="1" header="0.5" footer="0.5"/>
  <pageSetup paperSize="9" scale="6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V54"/>
  <sheetViews>
    <sheetView showGridLines="0" zoomScale="90" zoomScaleNormal="90" workbookViewId="0">
      <selection activeCell="G27" sqref="G27"/>
    </sheetView>
  </sheetViews>
  <sheetFormatPr defaultColWidth="9" defaultRowHeight="13.5"/>
  <cols>
    <col min="1" max="2" width="18.625" style="41" customWidth="1"/>
    <col min="3" max="3" width="18.625" style="42" customWidth="1"/>
    <col min="4" max="6" width="18.625" style="41" customWidth="1"/>
    <col min="7" max="7" width="18.625" style="42" customWidth="1"/>
    <col min="8" max="8" width="18.625" style="41" customWidth="1"/>
    <col min="9" max="10" width="9" style="41"/>
    <col min="11" max="11" width="9.9" style="41"/>
    <col min="12" max="14" width="9" style="41"/>
    <col min="15" max="15" width="29.875" style="41" customWidth="1"/>
    <col min="16" max="16" width="10.6" style="41"/>
    <col min="17" max="18" width="9" style="41"/>
    <col min="19" max="19" width="10.6" style="41"/>
    <col min="20" max="21" width="9" style="41"/>
    <col min="22" max="22" width="10.6" style="41"/>
    <col min="23" max="16384" width="9" style="41"/>
  </cols>
  <sheetData>
    <row r="1" ht="39.75" customHeight="1" spans="1:8">
      <c r="A1" s="5" t="s">
        <v>1598</v>
      </c>
      <c r="B1" s="5"/>
      <c r="C1" s="5"/>
      <c r="D1" s="5"/>
      <c r="E1" s="5"/>
      <c r="F1" s="5"/>
      <c r="G1" s="5"/>
      <c r="H1" s="5"/>
    </row>
    <row r="2" ht="23.25" customHeight="1" spans="1:8">
      <c r="A2" s="6" t="s">
        <v>647</v>
      </c>
      <c r="B2" s="6"/>
      <c r="C2" s="7"/>
      <c r="D2" s="6"/>
      <c r="E2" s="6"/>
      <c r="F2" s="6"/>
      <c r="G2" s="7"/>
      <c r="H2" s="6"/>
    </row>
    <row r="3" ht="27" customHeight="1" spans="1:8">
      <c r="A3" s="124" t="s">
        <v>648</v>
      </c>
      <c r="B3" s="11" t="s">
        <v>1599</v>
      </c>
      <c r="C3" s="11"/>
      <c r="D3" s="11"/>
      <c r="E3" s="11"/>
      <c r="F3" s="12" t="s">
        <v>650</v>
      </c>
      <c r="G3" s="11" t="s">
        <v>90</v>
      </c>
      <c r="H3" s="13"/>
    </row>
    <row r="4" ht="16.5" customHeight="1" spans="1:8">
      <c r="A4" s="125" t="s">
        <v>652</v>
      </c>
      <c r="B4" s="125"/>
      <c r="C4" s="125"/>
      <c r="D4" s="125"/>
      <c r="E4" s="125"/>
      <c r="F4" s="125"/>
      <c r="G4" s="125"/>
      <c r="H4" s="125"/>
    </row>
    <row r="5" ht="21.75" customHeight="1" spans="1:8">
      <c r="A5" s="20" t="s">
        <v>657</v>
      </c>
      <c r="B5" s="21"/>
      <c r="C5" s="21"/>
      <c r="D5" s="21"/>
      <c r="E5" s="20" t="s">
        <v>658</v>
      </c>
      <c r="F5" s="21"/>
      <c r="G5" s="21"/>
      <c r="H5" s="13"/>
    </row>
    <row r="6" ht="27" customHeight="1" spans="1:8">
      <c r="A6" s="22" t="s">
        <v>6</v>
      </c>
      <c r="B6" s="22" t="s">
        <v>5</v>
      </c>
      <c r="C6" s="23" t="s">
        <v>662</v>
      </c>
      <c r="D6" s="22" t="s">
        <v>13</v>
      </c>
      <c r="E6" s="22" t="s">
        <v>663</v>
      </c>
      <c r="F6" s="22" t="s">
        <v>7</v>
      </c>
      <c r="G6" s="23" t="s">
        <v>664</v>
      </c>
      <c r="H6" s="22" t="s">
        <v>13</v>
      </c>
    </row>
    <row r="7" ht="41" customHeight="1" spans="1:11">
      <c r="A7" s="25">
        <v>42248</v>
      </c>
      <c r="B7" s="127" t="s">
        <v>93</v>
      </c>
      <c r="C7" s="27">
        <v>500000</v>
      </c>
      <c r="D7" s="28"/>
      <c r="E7" s="155" t="s">
        <v>756</v>
      </c>
      <c r="F7" s="41" t="s">
        <v>1600</v>
      </c>
      <c r="G7" s="27">
        <v>50000.01</v>
      </c>
      <c r="H7" s="28"/>
      <c r="J7" s="46" t="s">
        <v>14</v>
      </c>
      <c r="K7" s="47">
        <f>B11</f>
        <v>500000</v>
      </c>
    </row>
    <row r="8" ht="30" customHeight="1" spans="1:11">
      <c r="A8" s="25"/>
      <c r="B8" s="127"/>
      <c r="C8" s="127"/>
      <c r="D8" s="127"/>
      <c r="E8" s="127" t="s">
        <v>1601</v>
      </c>
      <c r="F8" s="127" t="s">
        <v>1600</v>
      </c>
      <c r="G8" s="27">
        <f>P41</f>
        <v>150000.03</v>
      </c>
      <c r="H8" s="28"/>
      <c r="J8" s="46" t="s">
        <v>669</v>
      </c>
      <c r="K8" s="47">
        <f>G9</f>
        <v>0</v>
      </c>
    </row>
    <row r="9" ht="30" customHeight="1" spans="1:11">
      <c r="A9" s="25"/>
      <c r="B9" s="127"/>
      <c r="C9" s="127"/>
      <c r="D9" s="127"/>
      <c r="E9" s="127"/>
      <c r="F9" s="127"/>
      <c r="G9" s="127"/>
      <c r="H9" s="127"/>
      <c r="J9" s="46" t="s">
        <v>16</v>
      </c>
      <c r="K9" s="47">
        <f>B12</f>
        <v>200000.04</v>
      </c>
    </row>
    <row r="10" ht="30" customHeight="1" spans="1:11">
      <c r="A10" s="25"/>
      <c r="B10" s="127"/>
      <c r="C10" s="127"/>
      <c r="D10" s="127"/>
      <c r="E10" s="127"/>
      <c r="F10" s="127"/>
      <c r="G10" s="127"/>
      <c r="H10" s="127"/>
      <c r="J10" s="46" t="s">
        <v>17</v>
      </c>
      <c r="K10" s="47">
        <f>B13</f>
        <v>299999.96</v>
      </c>
    </row>
    <row r="11" ht="27" customHeight="1" spans="1:8">
      <c r="A11" s="543" t="s">
        <v>697</v>
      </c>
      <c r="B11" s="37">
        <f>SUM(C7:C7)</f>
        <v>500000</v>
      </c>
      <c r="C11" s="38"/>
      <c r="D11" s="39"/>
      <c r="E11" s="39"/>
      <c r="F11" s="39"/>
      <c r="G11" s="39"/>
      <c r="H11" s="40"/>
    </row>
    <row r="12" ht="27" customHeight="1" spans="1:8">
      <c r="A12" s="543" t="s">
        <v>699</v>
      </c>
      <c r="B12" s="37">
        <f>SUM(G7:G10)</f>
        <v>200000.04</v>
      </c>
      <c r="C12" s="38"/>
      <c r="D12" s="39"/>
      <c r="E12" s="39"/>
      <c r="F12" s="39"/>
      <c r="G12" s="39"/>
      <c r="H12" s="40"/>
    </row>
    <row r="13" ht="25.5" customHeight="1" spans="1:8">
      <c r="A13" s="36" t="s">
        <v>701</v>
      </c>
      <c r="B13" s="37">
        <f>B11-B12</f>
        <v>299999.96</v>
      </c>
      <c r="C13" s="38"/>
      <c r="D13" s="39"/>
      <c r="E13" s="39"/>
      <c r="F13" s="39"/>
      <c r="G13" s="39"/>
      <c r="H13" s="40"/>
    </row>
    <row r="14" ht="22.5" customHeight="1" spans="6:8">
      <c r="F14" s="6" t="s">
        <v>703</v>
      </c>
      <c r="G14" s="6"/>
      <c r="H14" s="6"/>
    </row>
    <row r="15" spans="2:7">
      <c r="B15" s="43"/>
      <c r="F15" s="41" t="s">
        <v>705</v>
      </c>
      <c r="G15" s="41"/>
    </row>
    <row r="16" spans="1:8">
      <c r="A16" s="44" t="s">
        <v>707</v>
      </c>
      <c r="B16" s="44"/>
      <c r="C16" s="44"/>
      <c r="D16" s="44"/>
      <c r="E16" s="44"/>
      <c r="F16" s="44"/>
      <c r="G16" s="44"/>
      <c r="H16" s="44"/>
    </row>
    <row r="20" ht="18.75" spans="12:16">
      <c r="L20" s="628" t="s">
        <v>1602</v>
      </c>
      <c r="M20" s="628"/>
      <c r="N20" s="628"/>
      <c r="O20" s="628"/>
      <c r="P20" s="628"/>
    </row>
    <row r="21" spans="12:16">
      <c r="L21" s="184" t="s">
        <v>756</v>
      </c>
      <c r="M21" s="184"/>
      <c r="N21" s="184" t="s">
        <v>654</v>
      </c>
      <c r="O21" s="184" t="s">
        <v>655</v>
      </c>
      <c r="P21" s="184" t="s">
        <v>656</v>
      </c>
    </row>
    <row r="22" spans="12:16">
      <c r="L22" s="184" t="s">
        <v>659</v>
      </c>
      <c r="M22" s="184" t="s">
        <v>660</v>
      </c>
      <c r="N22" s="184" t="s">
        <v>654</v>
      </c>
      <c r="O22" s="184" t="s">
        <v>655</v>
      </c>
      <c r="P22" s="184" t="s">
        <v>661</v>
      </c>
    </row>
    <row r="23" ht="47" customHeight="1" spans="12:16">
      <c r="L23" s="146">
        <v>10</v>
      </c>
      <c r="M23" s="146">
        <v>31</v>
      </c>
      <c r="N23" s="144" t="s">
        <v>1603</v>
      </c>
      <c r="O23" s="144" t="s">
        <v>1604</v>
      </c>
      <c r="P23" s="145">
        <v>16666.67</v>
      </c>
    </row>
    <row r="24" ht="24" spans="12:16">
      <c r="L24" s="146">
        <v>11</v>
      </c>
      <c r="M24" s="146">
        <v>30</v>
      </c>
      <c r="N24" s="144" t="s">
        <v>1605</v>
      </c>
      <c r="O24" s="144" t="s">
        <v>1606</v>
      </c>
      <c r="P24" s="145">
        <v>16666.67</v>
      </c>
    </row>
    <row r="25" ht="39" customHeight="1" spans="12:16">
      <c r="L25" s="146">
        <v>12</v>
      </c>
      <c r="M25" s="146">
        <v>31</v>
      </c>
      <c r="N25" s="144" t="s">
        <v>1607</v>
      </c>
      <c r="O25" s="144" t="s">
        <v>1608</v>
      </c>
      <c r="P25" s="145">
        <v>16666.67</v>
      </c>
    </row>
    <row r="26" spans="12:16">
      <c r="L26" s="144" t="s">
        <v>1425</v>
      </c>
      <c r="M26" s="144"/>
      <c r="N26" s="144"/>
      <c r="O26" s="144" t="s">
        <v>1426</v>
      </c>
      <c r="P26" s="145">
        <v>50000.01</v>
      </c>
    </row>
    <row r="29" ht="18.75" spans="12:16">
      <c r="L29" s="628" t="s">
        <v>1609</v>
      </c>
      <c r="M29" s="628"/>
      <c r="N29" s="628"/>
      <c r="O29" s="628"/>
      <c r="P29" s="628"/>
    </row>
    <row r="30" spans="12:16">
      <c r="L30" s="184" t="s">
        <v>685</v>
      </c>
      <c r="M30" s="184"/>
      <c r="N30" s="184" t="s">
        <v>654</v>
      </c>
      <c r="O30" s="184" t="s">
        <v>655</v>
      </c>
      <c r="P30" s="184" t="s">
        <v>656</v>
      </c>
    </row>
    <row r="31" spans="12:16">
      <c r="L31" s="184" t="s">
        <v>659</v>
      </c>
      <c r="M31" s="184" t="s">
        <v>660</v>
      </c>
      <c r="N31" s="184" t="s">
        <v>654</v>
      </c>
      <c r="O31" s="184" t="s">
        <v>655</v>
      </c>
      <c r="P31" s="184" t="s">
        <v>661</v>
      </c>
    </row>
    <row r="32" ht="24" spans="12:16">
      <c r="L32" s="146">
        <v>1</v>
      </c>
      <c r="M32" s="146">
        <v>31</v>
      </c>
      <c r="N32" s="144" t="s">
        <v>1610</v>
      </c>
      <c r="O32" s="144" t="s">
        <v>1611</v>
      </c>
      <c r="P32" s="145">
        <v>16666.67</v>
      </c>
    </row>
    <row r="33" ht="24" spans="12:16">
      <c r="L33" s="146">
        <v>2</v>
      </c>
      <c r="M33" s="146">
        <v>28</v>
      </c>
      <c r="N33" s="144" t="s">
        <v>944</v>
      </c>
      <c r="O33" s="144" t="s">
        <v>1612</v>
      </c>
      <c r="P33" s="145">
        <v>16666.67</v>
      </c>
    </row>
    <row r="34" ht="24" spans="12:16">
      <c r="L34" s="146">
        <v>3</v>
      </c>
      <c r="M34" s="146">
        <v>31</v>
      </c>
      <c r="N34" s="144" t="s">
        <v>1613</v>
      </c>
      <c r="O34" s="144" t="s">
        <v>1614</v>
      </c>
      <c r="P34" s="145">
        <v>16666.67</v>
      </c>
    </row>
    <row r="35" ht="24" spans="12:16">
      <c r="L35" s="146">
        <v>4</v>
      </c>
      <c r="M35" s="146">
        <v>30</v>
      </c>
      <c r="N35" s="144" t="s">
        <v>1615</v>
      </c>
      <c r="O35" s="144" t="s">
        <v>1616</v>
      </c>
      <c r="P35" s="145">
        <v>16666.67</v>
      </c>
    </row>
    <row r="36" ht="24" spans="12:16">
      <c r="L36" s="146">
        <v>5</v>
      </c>
      <c r="M36" s="146">
        <v>31</v>
      </c>
      <c r="N36" s="144" t="s">
        <v>1617</v>
      </c>
      <c r="O36" s="144" t="s">
        <v>1618</v>
      </c>
      <c r="P36" s="145">
        <v>16666.67</v>
      </c>
    </row>
    <row r="37" ht="24" spans="12:16">
      <c r="L37" s="146">
        <v>6</v>
      </c>
      <c r="M37" s="146">
        <v>30</v>
      </c>
      <c r="N37" s="144" t="s">
        <v>1619</v>
      </c>
      <c r="O37" s="144" t="s">
        <v>1620</v>
      </c>
      <c r="P37" s="145">
        <v>16666.67</v>
      </c>
    </row>
    <row r="38" ht="24" spans="12:16">
      <c r="L38" s="146">
        <v>7</v>
      </c>
      <c r="M38" s="146">
        <v>31</v>
      </c>
      <c r="N38" s="144" t="s">
        <v>1621</v>
      </c>
      <c r="O38" s="144" t="s">
        <v>1622</v>
      </c>
      <c r="P38" s="145">
        <v>16666.67</v>
      </c>
    </row>
    <row r="39" ht="24" spans="12:16">
      <c r="L39" s="146">
        <v>8</v>
      </c>
      <c r="M39" s="146">
        <v>31</v>
      </c>
      <c r="N39" s="144" t="s">
        <v>1621</v>
      </c>
      <c r="O39" s="144" t="s">
        <v>1623</v>
      </c>
      <c r="P39" s="145">
        <v>16666.67</v>
      </c>
    </row>
    <row r="40" ht="24" spans="12:16">
      <c r="L40" s="146">
        <v>9</v>
      </c>
      <c r="M40" s="146">
        <v>30</v>
      </c>
      <c r="N40" s="144" t="s">
        <v>1621</v>
      </c>
      <c r="O40" s="144" t="s">
        <v>1624</v>
      </c>
      <c r="P40" s="145">
        <v>16666.67</v>
      </c>
    </row>
    <row r="41" spans="12:16">
      <c r="L41" s="144" t="s">
        <v>1425</v>
      </c>
      <c r="M41" s="144"/>
      <c r="N41" s="144"/>
      <c r="O41" s="144" t="s">
        <v>1426</v>
      </c>
      <c r="P41" s="145">
        <f>SUM(P32:P40)</f>
        <v>150000.03</v>
      </c>
    </row>
    <row r="46" spans="19:22">
      <c r="S46" s="176"/>
      <c r="V46" s="176"/>
    </row>
    <row r="47" spans="19:22">
      <c r="S47" s="176"/>
      <c r="V47" s="176"/>
    </row>
    <row r="48" spans="19:22">
      <c r="S48" s="176"/>
      <c r="V48" s="176"/>
    </row>
    <row r="49" spans="19:22">
      <c r="S49" s="176"/>
      <c r="V49" s="176"/>
    </row>
    <row r="50" spans="19:22">
      <c r="S50" s="176"/>
      <c r="V50" s="176"/>
    </row>
    <row r="51" spans="19:22">
      <c r="S51" s="176"/>
      <c r="V51" s="176"/>
    </row>
    <row r="52" spans="19:22">
      <c r="S52" s="176"/>
      <c r="V52" s="176"/>
    </row>
    <row r="53" spans="19:22">
      <c r="S53" s="176"/>
      <c r="V53" s="176"/>
    </row>
    <row r="54" spans="19:22">
      <c r="S54" s="176"/>
      <c r="V54" s="176"/>
    </row>
  </sheetData>
  <mergeCells count="22">
    <mergeCell ref="A1:H1"/>
    <mergeCell ref="B3:E3"/>
    <mergeCell ref="G3:H3"/>
    <mergeCell ref="A4:G4"/>
    <mergeCell ref="A5:C5"/>
    <mergeCell ref="E5:H5"/>
    <mergeCell ref="C11:H11"/>
    <mergeCell ref="C12:H12"/>
    <mergeCell ref="C13:H13"/>
    <mergeCell ref="F14:G14"/>
    <mergeCell ref="F15:G15"/>
    <mergeCell ref="A16:G16"/>
    <mergeCell ref="L20:P20"/>
    <mergeCell ref="L21:M21"/>
    <mergeCell ref="L29:P29"/>
    <mergeCell ref="L30:M30"/>
    <mergeCell ref="N21:N22"/>
    <mergeCell ref="N30:N31"/>
    <mergeCell ref="O21:O22"/>
    <mergeCell ref="O30:O31"/>
    <mergeCell ref="P21:P22"/>
    <mergeCell ref="P30:P31"/>
  </mergeCells>
  <pageMargins left="1" right="1" top="1" bottom="1" header="0.5" footer="0.5"/>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8" tint="-0.249977111117893"/>
    <pageSetUpPr fitToPage="1"/>
  </sheetPr>
  <dimension ref="A1:M203"/>
  <sheetViews>
    <sheetView zoomScale="70" zoomScaleNormal="70" topLeftCell="A69" workbookViewId="0">
      <selection activeCell="G27" sqref="G27"/>
    </sheetView>
  </sheetViews>
  <sheetFormatPr defaultColWidth="9" defaultRowHeight="30" customHeight="1"/>
  <cols>
    <col min="1" max="1" width="18.5666666666667" style="729" customWidth="1"/>
    <col min="2" max="2" width="36.7083333333333" style="730" customWidth="1"/>
    <col min="3" max="3" width="23.5" style="731" customWidth="1"/>
    <col min="4" max="4" width="61.25" style="732" customWidth="1"/>
    <col min="5" max="5" width="17.125" style="732" customWidth="1"/>
    <col min="6" max="6" width="16.875" style="732" customWidth="1"/>
    <col min="7" max="7" width="17.125" style="732" customWidth="1"/>
    <col min="8" max="8" width="26.75" style="732" customWidth="1"/>
    <col min="9" max="9" width="37" style="732" customWidth="1"/>
    <col min="10" max="11" width="9" style="733"/>
    <col min="12" max="12" width="9" style="734"/>
    <col min="13" max="16384" width="9" style="732"/>
  </cols>
  <sheetData>
    <row r="1" customHeight="1" spans="1:9">
      <c r="A1" s="735" t="s">
        <v>403</v>
      </c>
      <c r="B1" s="736"/>
      <c r="D1" s="737"/>
      <c r="E1" s="737"/>
      <c r="F1" s="737"/>
      <c r="G1" s="737"/>
      <c r="H1" s="737"/>
      <c r="I1" s="737"/>
    </row>
    <row r="2" customHeight="1" spans="1:13">
      <c r="A2" s="738" t="s">
        <v>404</v>
      </c>
      <c r="B2" s="738"/>
      <c r="C2" s="738"/>
      <c r="D2" s="738"/>
      <c r="E2" s="738"/>
      <c r="F2" s="738"/>
      <c r="G2" s="738"/>
      <c r="H2" s="738"/>
      <c r="I2" s="773"/>
      <c r="M2" s="732" t="s">
        <v>405</v>
      </c>
    </row>
    <row r="3" customHeight="1" spans="1:13">
      <c r="A3" s="739" t="s">
        <v>0</v>
      </c>
      <c r="B3" s="740" t="s">
        <v>5</v>
      </c>
      <c r="C3" s="741" t="s">
        <v>406</v>
      </c>
      <c r="D3" s="740" t="s">
        <v>407</v>
      </c>
      <c r="E3" s="740" t="s">
        <v>1</v>
      </c>
      <c r="F3" s="740" t="s">
        <v>14</v>
      </c>
      <c r="G3" s="740" t="s">
        <v>16</v>
      </c>
      <c r="H3" s="740" t="s">
        <v>17</v>
      </c>
      <c r="I3" s="740" t="s">
        <v>13</v>
      </c>
      <c r="M3" s="732">
        <v>10000</v>
      </c>
    </row>
    <row r="4" customHeight="1" spans="1:13">
      <c r="A4" s="742">
        <v>1</v>
      </c>
      <c r="B4" s="743" t="s">
        <v>408</v>
      </c>
      <c r="C4" s="744">
        <v>10000000</v>
      </c>
      <c r="D4" s="745" t="s">
        <v>409</v>
      </c>
      <c r="E4" s="746" t="s">
        <v>410</v>
      </c>
      <c r="F4" s="744">
        <v>10000000</v>
      </c>
      <c r="G4" s="744">
        <v>10000000</v>
      </c>
      <c r="H4" s="747">
        <f t="shared" ref="H4:H34" si="0">F4-G4</f>
        <v>0</v>
      </c>
      <c r="I4" s="762"/>
      <c r="M4" s="732">
        <v>9600</v>
      </c>
    </row>
    <row r="5" customHeight="1" spans="1:13">
      <c r="A5" s="742">
        <v>2</v>
      </c>
      <c r="B5" s="743" t="s">
        <v>411</v>
      </c>
      <c r="C5" s="744">
        <v>5000000</v>
      </c>
      <c r="D5" s="745" t="s">
        <v>409</v>
      </c>
      <c r="E5" s="748" t="s">
        <v>412</v>
      </c>
      <c r="F5" s="744">
        <v>5000000</v>
      </c>
      <c r="G5" s="744">
        <v>5000000</v>
      </c>
      <c r="H5" s="747">
        <f t="shared" si="0"/>
        <v>0</v>
      </c>
      <c r="I5" s="762"/>
      <c r="M5" s="732">
        <v>9017</v>
      </c>
    </row>
    <row r="6" customHeight="1" spans="1:13">
      <c r="A6" s="742">
        <v>3</v>
      </c>
      <c r="B6" s="743" t="s">
        <v>248</v>
      </c>
      <c r="C6" s="744">
        <v>1000000</v>
      </c>
      <c r="D6" s="745" t="s">
        <v>409</v>
      </c>
      <c r="E6" s="748" t="s">
        <v>413</v>
      </c>
      <c r="F6" s="744">
        <v>1000000</v>
      </c>
      <c r="G6" s="744">
        <v>1000000</v>
      </c>
      <c r="H6" s="747">
        <f t="shared" si="0"/>
        <v>0</v>
      </c>
      <c r="I6" s="762"/>
      <c r="M6" s="732">
        <v>3600</v>
      </c>
    </row>
    <row r="7" customHeight="1" spans="1:9">
      <c r="A7" s="742">
        <v>4</v>
      </c>
      <c r="B7" s="743" t="s">
        <v>414</v>
      </c>
      <c r="C7" s="744">
        <v>500000</v>
      </c>
      <c r="D7" s="745" t="s">
        <v>415</v>
      </c>
      <c r="E7" s="748" t="s">
        <v>416</v>
      </c>
      <c r="F7" s="744">
        <v>500000</v>
      </c>
      <c r="G7" s="744">
        <v>500000</v>
      </c>
      <c r="H7" s="747">
        <f t="shared" si="0"/>
        <v>0</v>
      </c>
      <c r="I7" s="762"/>
    </row>
    <row r="8" customHeight="1" spans="1:9">
      <c r="A8" s="742">
        <v>5</v>
      </c>
      <c r="B8" s="743" t="s">
        <v>417</v>
      </c>
      <c r="C8" s="744">
        <v>500000</v>
      </c>
      <c r="D8" s="745" t="s">
        <v>415</v>
      </c>
      <c r="E8" s="748" t="s">
        <v>418</v>
      </c>
      <c r="F8" s="744">
        <v>500000</v>
      </c>
      <c r="G8" s="744">
        <v>500000</v>
      </c>
      <c r="H8" s="747">
        <f t="shared" si="0"/>
        <v>0</v>
      </c>
      <c r="I8" s="762"/>
    </row>
    <row r="9" customHeight="1" spans="1:9">
      <c r="A9" s="742">
        <v>6</v>
      </c>
      <c r="B9" s="743" t="s">
        <v>419</v>
      </c>
      <c r="C9" s="744">
        <v>500000</v>
      </c>
      <c r="D9" s="745" t="s">
        <v>420</v>
      </c>
      <c r="E9" s="748" t="s">
        <v>421</v>
      </c>
      <c r="F9" s="744">
        <v>500000</v>
      </c>
      <c r="G9" s="744">
        <v>500000</v>
      </c>
      <c r="H9" s="747">
        <f t="shared" si="0"/>
        <v>0</v>
      </c>
      <c r="I9" s="774"/>
    </row>
    <row r="10" customHeight="1" spans="1:9">
      <c r="A10" s="742">
        <v>7</v>
      </c>
      <c r="B10" s="743" t="s">
        <v>419</v>
      </c>
      <c r="C10" s="744">
        <v>500000</v>
      </c>
      <c r="D10" s="745" t="s">
        <v>422</v>
      </c>
      <c r="E10" s="748" t="s">
        <v>423</v>
      </c>
      <c r="F10" s="744">
        <v>500000</v>
      </c>
      <c r="G10" s="744">
        <v>500000</v>
      </c>
      <c r="H10" s="747">
        <f t="shared" si="0"/>
        <v>0</v>
      </c>
      <c r="I10" s="762"/>
    </row>
    <row r="11" customHeight="1" spans="1:9">
      <c r="A11" s="742">
        <v>8</v>
      </c>
      <c r="B11" s="743" t="s">
        <v>424</v>
      </c>
      <c r="C11" s="744">
        <v>150000</v>
      </c>
      <c r="D11" s="745" t="s">
        <v>409</v>
      </c>
      <c r="E11" s="748" t="s">
        <v>425</v>
      </c>
      <c r="F11" s="744">
        <v>150000</v>
      </c>
      <c r="G11" s="744">
        <v>150000</v>
      </c>
      <c r="H11" s="747">
        <f t="shared" si="0"/>
        <v>0</v>
      </c>
      <c r="I11" s="762"/>
    </row>
    <row r="12" customHeight="1" spans="1:9">
      <c r="A12" s="742">
        <v>9</v>
      </c>
      <c r="B12" s="743" t="s">
        <v>426</v>
      </c>
      <c r="C12" s="744">
        <v>500000</v>
      </c>
      <c r="D12" s="745" t="s">
        <v>427</v>
      </c>
      <c r="E12" s="748" t="s">
        <v>428</v>
      </c>
      <c r="F12" s="744">
        <v>500000</v>
      </c>
      <c r="G12" s="744">
        <v>500000</v>
      </c>
      <c r="H12" s="747">
        <f t="shared" si="0"/>
        <v>0</v>
      </c>
      <c r="I12" s="774"/>
    </row>
    <row r="13" customHeight="1" spans="1:9">
      <c r="A13" s="742">
        <v>10</v>
      </c>
      <c r="B13" s="743" t="s">
        <v>429</v>
      </c>
      <c r="C13" s="749">
        <v>300000</v>
      </c>
      <c r="D13" s="745" t="s">
        <v>430</v>
      </c>
      <c r="E13" s="748" t="s">
        <v>431</v>
      </c>
      <c r="F13" s="749">
        <v>300000</v>
      </c>
      <c r="G13" s="749">
        <v>300000</v>
      </c>
      <c r="H13" s="747">
        <f t="shared" si="0"/>
        <v>0</v>
      </c>
      <c r="I13" s="762"/>
    </row>
    <row r="14" customHeight="1" spans="1:9">
      <c r="A14" s="742">
        <v>11</v>
      </c>
      <c r="B14" s="743" t="s">
        <v>432</v>
      </c>
      <c r="C14" s="749">
        <v>400000</v>
      </c>
      <c r="D14" s="745" t="s">
        <v>427</v>
      </c>
      <c r="E14" s="748" t="s">
        <v>433</v>
      </c>
      <c r="F14" s="749">
        <v>400000</v>
      </c>
      <c r="G14" s="749">
        <v>400000</v>
      </c>
      <c r="H14" s="747">
        <f t="shared" si="0"/>
        <v>0</v>
      </c>
      <c r="I14" s="762"/>
    </row>
    <row r="15" customHeight="1" spans="1:12">
      <c r="A15" s="742">
        <v>12</v>
      </c>
      <c r="B15" s="743" t="s">
        <v>434</v>
      </c>
      <c r="C15" s="744">
        <v>100000</v>
      </c>
      <c r="D15" s="745" t="s">
        <v>409</v>
      </c>
      <c r="E15" s="748" t="s">
        <v>435</v>
      </c>
      <c r="F15" s="744">
        <v>100000</v>
      </c>
      <c r="G15" s="744">
        <v>100000</v>
      </c>
      <c r="H15" s="747">
        <f t="shared" si="0"/>
        <v>0</v>
      </c>
      <c r="I15" s="762"/>
      <c r="L15" s="733"/>
    </row>
    <row r="16" customHeight="1" spans="1:9">
      <c r="A16" s="742">
        <v>13</v>
      </c>
      <c r="B16" s="743" t="s">
        <v>436</v>
      </c>
      <c r="C16" s="744">
        <v>100000</v>
      </c>
      <c r="D16" s="745" t="s">
        <v>409</v>
      </c>
      <c r="E16" s="748" t="s">
        <v>437</v>
      </c>
      <c r="F16" s="744">
        <v>100000</v>
      </c>
      <c r="G16" s="744">
        <v>100000</v>
      </c>
      <c r="H16" s="747">
        <f t="shared" si="0"/>
        <v>0</v>
      </c>
      <c r="I16" s="762"/>
    </row>
    <row r="17" customHeight="1" spans="1:9">
      <c r="A17" s="742">
        <v>14</v>
      </c>
      <c r="B17" s="743" t="s">
        <v>438</v>
      </c>
      <c r="C17" s="744">
        <v>50000</v>
      </c>
      <c r="D17" s="745" t="s">
        <v>409</v>
      </c>
      <c r="E17" s="748" t="s">
        <v>439</v>
      </c>
      <c r="F17" s="744">
        <v>50000</v>
      </c>
      <c r="G17" s="744">
        <v>50000</v>
      </c>
      <c r="H17" s="747">
        <f t="shared" si="0"/>
        <v>0</v>
      </c>
      <c r="I17" s="762"/>
    </row>
    <row r="18" customHeight="1" spans="1:9">
      <c r="A18" s="742">
        <v>15</v>
      </c>
      <c r="B18" s="743" t="s">
        <v>440</v>
      </c>
      <c r="C18" s="744">
        <v>100000</v>
      </c>
      <c r="D18" s="745" t="s">
        <v>409</v>
      </c>
      <c r="E18" s="748" t="s">
        <v>441</v>
      </c>
      <c r="F18" s="744">
        <v>100000</v>
      </c>
      <c r="G18" s="744">
        <v>100000</v>
      </c>
      <c r="H18" s="747">
        <f t="shared" si="0"/>
        <v>0</v>
      </c>
      <c r="I18" s="762"/>
    </row>
    <row r="19" customHeight="1" spans="1:9">
      <c r="A19" s="742">
        <v>16</v>
      </c>
      <c r="B19" s="743" t="s">
        <v>442</v>
      </c>
      <c r="C19" s="744">
        <v>20000</v>
      </c>
      <c r="D19" s="745" t="s">
        <v>409</v>
      </c>
      <c r="E19" s="748" t="s">
        <v>443</v>
      </c>
      <c r="F19" s="744">
        <v>20000</v>
      </c>
      <c r="G19" s="744">
        <v>20000</v>
      </c>
      <c r="H19" s="747">
        <f t="shared" si="0"/>
        <v>0</v>
      </c>
      <c r="I19" s="762"/>
    </row>
    <row r="20" customHeight="1" spans="1:9">
      <c r="A20" s="742">
        <v>17</v>
      </c>
      <c r="B20" s="750" t="s">
        <v>110</v>
      </c>
      <c r="C20" s="749">
        <v>8954000</v>
      </c>
      <c r="D20" s="745" t="s">
        <v>409</v>
      </c>
      <c r="E20" s="748" t="s">
        <v>444</v>
      </c>
      <c r="F20" s="749">
        <v>8954000</v>
      </c>
      <c r="G20" s="749">
        <v>8954000</v>
      </c>
      <c r="H20" s="747">
        <f t="shared" si="0"/>
        <v>0</v>
      </c>
      <c r="I20" s="762"/>
    </row>
    <row r="21" customHeight="1" spans="1:9">
      <c r="A21" s="742">
        <v>18</v>
      </c>
      <c r="B21" s="743" t="s">
        <v>445</v>
      </c>
      <c r="C21" s="749">
        <v>3550</v>
      </c>
      <c r="D21" s="745" t="s">
        <v>409</v>
      </c>
      <c r="E21" s="748" t="s">
        <v>446</v>
      </c>
      <c r="F21" s="749">
        <v>3550</v>
      </c>
      <c r="G21" s="749">
        <v>3550</v>
      </c>
      <c r="H21" s="747">
        <f t="shared" si="0"/>
        <v>0</v>
      </c>
      <c r="I21" s="762"/>
    </row>
    <row r="22" customHeight="1" spans="1:9">
      <c r="A22" s="742">
        <v>19</v>
      </c>
      <c r="B22" s="743" t="s">
        <v>447</v>
      </c>
      <c r="C22" s="749">
        <v>58506.88</v>
      </c>
      <c r="D22" s="745" t="s">
        <v>409</v>
      </c>
      <c r="E22" s="748" t="s">
        <v>448</v>
      </c>
      <c r="F22" s="749">
        <v>58506.88</v>
      </c>
      <c r="G22" s="749">
        <v>58506.88</v>
      </c>
      <c r="H22" s="747">
        <f t="shared" si="0"/>
        <v>0</v>
      </c>
      <c r="I22" s="762"/>
    </row>
    <row r="23" customHeight="1" spans="1:9">
      <c r="A23" s="742">
        <v>20</v>
      </c>
      <c r="B23" s="743" t="s">
        <v>449</v>
      </c>
      <c r="C23" s="744">
        <v>100000</v>
      </c>
      <c r="D23" s="745" t="s">
        <v>450</v>
      </c>
      <c r="E23" s="748" t="s">
        <v>451</v>
      </c>
      <c r="F23" s="744">
        <v>100000</v>
      </c>
      <c r="G23" s="744">
        <v>100000</v>
      </c>
      <c r="H23" s="747">
        <f t="shared" si="0"/>
        <v>0</v>
      </c>
      <c r="I23" s="762"/>
    </row>
    <row r="24" customHeight="1" spans="1:9">
      <c r="A24" s="742">
        <v>21</v>
      </c>
      <c r="B24" s="743" t="s">
        <v>452</v>
      </c>
      <c r="C24" s="744">
        <v>51000</v>
      </c>
      <c r="D24" s="745" t="s">
        <v>450</v>
      </c>
      <c r="E24" s="748" t="s">
        <v>453</v>
      </c>
      <c r="F24" s="744">
        <v>51000</v>
      </c>
      <c r="G24" s="744">
        <v>51000</v>
      </c>
      <c r="H24" s="747">
        <f t="shared" si="0"/>
        <v>0</v>
      </c>
      <c r="I24" s="762"/>
    </row>
    <row r="25" customHeight="1" spans="1:9">
      <c r="A25" s="742">
        <v>22</v>
      </c>
      <c r="B25" s="750" t="s">
        <v>454</v>
      </c>
      <c r="C25" s="744">
        <v>20000</v>
      </c>
      <c r="D25" s="750" t="s">
        <v>409</v>
      </c>
      <c r="E25" s="748" t="s">
        <v>455</v>
      </c>
      <c r="F25" s="744">
        <v>20000</v>
      </c>
      <c r="G25" s="744">
        <v>20000</v>
      </c>
      <c r="H25" s="747">
        <f t="shared" si="0"/>
        <v>0</v>
      </c>
      <c r="I25" s="762"/>
    </row>
    <row r="26" customHeight="1" spans="1:9">
      <c r="A26" s="751">
        <v>23</v>
      </c>
      <c r="B26" s="752" t="s">
        <v>372</v>
      </c>
      <c r="C26" s="753">
        <v>1000000</v>
      </c>
      <c r="D26" s="752" t="s">
        <v>456</v>
      </c>
      <c r="E26" s="754" t="s">
        <v>405</v>
      </c>
      <c r="F26" s="753">
        <v>1000000</v>
      </c>
      <c r="G26" s="753">
        <f>腾讯重症!B16</f>
        <v>452195.15</v>
      </c>
      <c r="H26" s="755">
        <f t="shared" si="0"/>
        <v>547804.85</v>
      </c>
      <c r="I26" s="775" t="s">
        <v>457</v>
      </c>
    </row>
    <row r="27" customHeight="1" spans="1:9">
      <c r="A27" s="742">
        <v>24</v>
      </c>
      <c r="B27" s="750" t="s">
        <v>458</v>
      </c>
      <c r="C27" s="744">
        <v>500000</v>
      </c>
      <c r="D27" s="750" t="s">
        <v>459</v>
      </c>
      <c r="E27" s="748" t="s">
        <v>460</v>
      </c>
      <c r="F27" s="744">
        <v>500000</v>
      </c>
      <c r="G27" s="744">
        <v>500000</v>
      </c>
      <c r="H27" s="747">
        <f t="shared" si="0"/>
        <v>0</v>
      </c>
      <c r="I27" s="762"/>
    </row>
    <row r="28" customHeight="1" spans="1:9">
      <c r="A28" s="742">
        <v>25</v>
      </c>
      <c r="B28" s="750" t="s">
        <v>461</v>
      </c>
      <c r="C28" s="744">
        <v>200000</v>
      </c>
      <c r="D28" s="750" t="s">
        <v>462</v>
      </c>
      <c r="E28" s="748" t="s">
        <v>463</v>
      </c>
      <c r="F28" s="744">
        <v>200000</v>
      </c>
      <c r="G28" s="744">
        <v>200000</v>
      </c>
      <c r="H28" s="747">
        <f t="shared" si="0"/>
        <v>0</v>
      </c>
      <c r="I28" s="774"/>
    </row>
    <row r="29" customHeight="1" spans="1:9">
      <c r="A29" s="742">
        <v>26</v>
      </c>
      <c r="B29" s="743" t="s">
        <v>464</v>
      </c>
      <c r="C29" s="744">
        <v>100000</v>
      </c>
      <c r="D29" s="745" t="s">
        <v>409</v>
      </c>
      <c r="E29" s="748" t="s">
        <v>465</v>
      </c>
      <c r="F29" s="744">
        <v>100000</v>
      </c>
      <c r="G29" s="744">
        <v>100000</v>
      </c>
      <c r="H29" s="747">
        <f t="shared" si="0"/>
        <v>0</v>
      </c>
      <c r="I29" s="762"/>
    </row>
    <row r="30" customHeight="1" spans="1:9">
      <c r="A30" s="742">
        <v>27</v>
      </c>
      <c r="B30" s="743" t="s">
        <v>466</v>
      </c>
      <c r="C30" s="744">
        <v>7930</v>
      </c>
      <c r="D30" s="745" t="s">
        <v>409</v>
      </c>
      <c r="E30" s="748" t="s">
        <v>467</v>
      </c>
      <c r="F30" s="744">
        <v>7930</v>
      </c>
      <c r="G30" s="744">
        <v>7930</v>
      </c>
      <c r="H30" s="747">
        <f t="shared" si="0"/>
        <v>0</v>
      </c>
      <c r="I30" s="762"/>
    </row>
    <row r="31" customHeight="1" spans="1:9">
      <c r="A31" s="742">
        <v>28</v>
      </c>
      <c r="B31" s="743" t="s">
        <v>468</v>
      </c>
      <c r="C31" s="744">
        <v>3800</v>
      </c>
      <c r="D31" s="745" t="s">
        <v>409</v>
      </c>
      <c r="E31" s="748" t="s">
        <v>469</v>
      </c>
      <c r="F31" s="744">
        <v>3800</v>
      </c>
      <c r="G31" s="744">
        <v>3800</v>
      </c>
      <c r="H31" s="747">
        <f t="shared" si="0"/>
        <v>0</v>
      </c>
      <c r="I31" s="762"/>
    </row>
    <row r="32" customHeight="1" spans="1:9">
      <c r="A32" s="742">
        <v>29</v>
      </c>
      <c r="B32" s="743" t="s">
        <v>470</v>
      </c>
      <c r="C32" s="744">
        <v>206342.55</v>
      </c>
      <c r="D32" s="745" t="s">
        <v>409</v>
      </c>
      <c r="E32" s="748" t="s">
        <v>471</v>
      </c>
      <c r="F32" s="744">
        <v>206342.55</v>
      </c>
      <c r="G32" s="744">
        <v>206342.55</v>
      </c>
      <c r="H32" s="747">
        <f t="shared" si="0"/>
        <v>0</v>
      </c>
      <c r="I32" s="762"/>
    </row>
    <row r="33" customHeight="1" spans="1:9">
      <c r="A33" s="742">
        <v>30</v>
      </c>
      <c r="B33" s="743"/>
      <c r="C33" s="744">
        <v>80849.66</v>
      </c>
      <c r="D33" s="745" t="s">
        <v>409</v>
      </c>
      <c r="E33" s="748" t="s">
        <v>471</v>
      </c>
      <c r="F33" s="744">
        <v>80849.66</v>
      </c>
      <c r="G33" s="744">
        <v>80849.66</v>
      </c>
      <c r="H33" s="747">
        <f t="shared" si="0"/>
        <v>0</v>
      </c>
      <c r="I33" s="762"/>
    </row>
    <row r="34" customHeight="1" spans="1:9">
      <c r="A34" s="742">
        <v>31</v>
      </c>
      <c r="B34" s="743" t="s">
        <v>372</v>
      </c>
      <c r="C34" s="744">
        <v>3000000</v>
      </c>
      <c r="D34" s="745" t="s">
        <v>472</v>
      </c>
      <c r="E34" s="748" t="s">
        <v>473</v>
      </c>
      <c r="F34" s="744">
        <v>3000000</v>
      </c>
      <c r="G34" s="744">
        <v>3000000</v>
      </c>
      <c r="H34" s="747">
        <f t="shared" si="0"/>
        <v>0</v>
      </c>
      <c r="I34" s="762"/>
    </row>
    <row r="35" customHeight="1" spans="1:9">
      <c r="A35" s="756" t="s">
        <v>474</v>
      </c>
      <c r="B35" s="757"/>
      <c r="C35" s="758">
        <f>SUM(C4:C34)</f>
        <v>34005979.09</v>
      </c>
      <c r="D35" s="759"/>
      <c r="E35" s="759"/>
      <c r="F35" s="759"/>
      <c r="G35" s="759"/>
      <c r="H35" s="759"/>
      <c r="I35" s="759"/>
    </row>
    <row r="36" customHeight="1" spans="1:9">
      <c r="A36" s="742">
        <v>32</v>
      </c>
      <c r="B36" s="743" t="s">
        <v>475</v>
      </c>
      <c r="C36" s="760">
        <v>2000000</v>
      </c>
      <c r="D36" s="745" t="s">
        <v>476</v>
      </c>
      <c r="E36" s="748" t="s">
        <v>477</v>
      </c>
      <c r="F36" s="760">
        <v>2000000</v>
      </c>
      <c r="G36" s="760">
        <v>2000000</v>
      </c>
      <c r="H36" s="761">
        <f>F36-G36</f>
        <v>0</v>
      </c>
      <c r="I36" s="762"/>
    </row>
    <row r="37" customHeight="1" spans="1:9">
      <c r="A37" s="756" t="s">
        <v>478</v>
      </c>
      <c r="B37" s="757"/>
      <c r="C37" s="758">
        <f>SUM(C35:C36)</f>
        <v>36005979.09</v>
      </c>
      <c r="D37" s="762"/>
      <c r="E37" s="762"/>
      <c r="F37" s="760">
        <f t="shared" ref="F37:H37" si="1">SUM(F4:F36)</f>
        <v>36005979.09</v>
      </c>
      <c r="G37" s="760">
        <f t="shared" si="1"/>
        <v>35458174.24</v>
      </c>
      <c r="H37" s="760">
        <f t="shared" si="1"/>
        <v>547804.85</v>
      </c>
      <c r="I37" s="762"/>
    </row>
    <row r="40" customHeight="1" spans="1:9">
      <c r="A40" s="763" t="s">
        <v>479</v>
      </c>
      <c r="B40" s="763"/>
      <c r="D40" s="737"/>
      <c r="E40" s="737"/>
      <c r="F40" s="737"/>
      <c r="G40" s="737"/>
      <c r="H40" s="737"/>
      <c r="I40" s="737"/>
    </row>
    <row r="41" customHeight="1" spans="1:9">
      <c r="A41" s="764" t="s">
        <v>404</v>
      </c>
      <c r="B41" s="737"/>
      <c r="C41" s="764"/>
      <c r="D41" s="737"/>
      <c r="E41" s="737"/>
      <c r="F41" s="737"/>
      <c r="G41" s="737"/>
      <c r="H41" s="737"/>
      <c r="I41" s="737"/>
    </row>
    <row r="42" customHeight="1" spans="1:5">
      <c r="A42" s="740" t="s">
        <v>0</v>
      </c>
      <c r="B42" s="739" t="s">
        <v>480</v>
      </c>
      <c r="C42" s="765" t="s">
        <v>406</v>
      </c>
      <c r="D42" s="739" t="s">
        <v>407</v>
      </c>
      <c r="E42" s="766"/>
    </row>
    <row r="43" hidden="1" customHeight="1" spans="1:9">
      <c r="A43" s="767">
        <v>1</v>
      </c>
      <c r="B43" s="768" t="s">
        <v>481</v>
      </c>
      <c r="C43" s="769">
        <v>5000</v>
      </c>
      <c r="D43" s="768" t="s">
        <v>482</v>
      </c>
      <c r="E43" s="770"/>
      <c r="F43" s="770"/>
      <c r="G43" s="770"/>
      <c r="H43" s="770"/>
      <c r="I43" s="770"/>
    </row>
    <row r="44" hidden="1" customHeight="1" spans="1:9">
      <c r="A44" s="767">
        <v>2</v>
      </c>
      <c r="B44" s="768" t="s">
        <v>483</v>
      </c>
      <c r="C44" s="769">
        <v>5000</v>
      </c>
      <c r="D44" s="768" t="s">
        <v>482</v>
      </c>
      <c r="E44" s="770"/>
      <c r="F44" s="770"/>
      <c r="G44" s="770"/>
      <c r="H44" s="770"/>
      <c r="I44" s="770"/>
    </row>
    <row r="45" hidden="1" customHeight="1" spans="1:9">
      <c r="A45" s="767">
        <v>3</v>
      </c>
      <c r="B45" s="768" t="s">
        <v>484</v>
      </c>
      <c r="C45" s="769">
        <v>1000</v>
      </c>
      <c r="D45" s="768" t="s">
        <v>482</v>
      </c>
      <c r="E45" s="770"/>
      <c r="F45" s="770"/>
      <c r="G45" s="770"/>
      <c r="H45" s="770"/>
      <c r="I45" s="770"/>
    </row>
    <row r="46" hidden="1" customHeight="1" spans="1:9">
      <c r="A46" s="767">
        <v>4</v>
      </c>
      <c r="B46" s="768" t="s">
        <v>485</v>
      </c>
      <c r="C46" s="769">
        <v>5000</v>
      </c>
      <c r="D46" s="768" t="s">
        <v>482</v>
      </c>
      <c r="E46" s="770"/>
      <c r="F46" s="770"/>
      <c r="G46" s="770"/>
      <c r="H46" s="770"/>
      <c r="I46" s="770"/>
    </row>
    <row r="47" hidden="1" customHeight="1" spans="1:9">
      <c r="A47" s="767">
        <v>5</v>
      </c>
      <c r="B47" s="768" t="s">
        <v>486</v>
      </c>
      <c r="C47" s="769">
        <v>1000</v>
      </c>
      <c r="D47" s="768" t="s">
        <v>482</v>
      </c>
      <c r="E47" s="770"/>
      <c r="F47" s="770"/>
      <c r="G47" s="770"/>
      <c r="H47" s="770"/>
      <c r="I47" s="770"/>
    </row>
    <row r="48" hidden="1" customHeight="1" spans="1:9">
      <c r="A48" s="767">
        <v>6</v>
      </c>
      <c r="B48" s="768" t="s">
        <v>487</v>
      </c>
      <c r="C48" s="769">
        <v>3000</v>
      </c>
      <c r="D48" s="768" t="s">
        <v>482</v>
      </c>
      <c r="E48" s="770"/>
      <c r="F48" s="770"/>
      <c r="G48" s="770"/>
      <c r="H48" s="770"/>
      <c r="I48" s="770"/>
    </row>
    <row r="49" hidden="1" customHeight="1" spans="1:9">
      <c r="A49" s="767">
        <v>7</v>
      </c>
      <c r="B49" s="768" t="s">
        <v>488</v>
      </c>
      <c r="C49" s="769">
        <v>20000</v>
      </c>
      <c r="D49" s="768" t="s">
        <v>482</v>
      </c>
      <c r="E49" s="770"/>
      <c r="F49" s="770"/>
      <c r="G49" s="770"/>
      <c r="H49" s="770"/>
      <c r="I49" s="770"/>
    </row>
    <row r="50" hidden="1" customHeight="1" spans="1:9">
      <c r="A50" s="767">
        <v>8</v>
      </c>
      <c r="B50" s="768" t="s">
        <v>489</v>
      </c>
      <c r="C50" s="769">
        <v>5000</v>
      </c>
      <c r="D50" s="768" t="s">
        <v>482</v>
      </c>
      <c r="E50" s="770"/>
      <c r="F50" s="770"/>
      <c r="G50" s="770"/>
      <c r="H50" s="770"/>
      <c r="I50" s="770"/>
    </row>
    <row r="51" hidden="1" customHeight="1" spans="1:9">
      <c r="A51" s="767">
        <v>9</v>
      </c>
      <c r="B51" s="768" t="s">
        <v>490</v>
      </c>
      <c r="C51" s="769">
        <v>5000</v>
      </c>
      <c r="D51" s="768" t="s">
        <v>482</v>
      </c>
      <c r="E51" s="770"/>
      <c r="F51" s="770"/>
      <c r="G51" s="770"/>
      <c r="H51" s="770"/>
      <c r="I51" s="770"/>
    </row>
    <row r="52" hidden="1" customHeight="1" spans="1:9">
      <c r="A52" s="767">
        <v>10</v>
      </c>
      <c r="B52" s="768" t="s">
        <v>491</v>
      </c>
      <c r="C52" s="769">
        <v>10000</v>
      </c>
      <c r="D52" s="768" t="s">
        <v>482</v>
      </c>
      <c r="E52" s="770"/>
      <c r="F52" s="770"/>
      <c r="G52" s="770"/>
      <c r="H52" s="770"/>
      <c r="I52" s="770"/>
    </row>
    <row r="53" hidden="1" customHeight="1" spans="1:9">
      <c r="A53" s="767">
        <v>11</v>
      </c>
      <c r="B53" s="768" t="s">
        <v>492</v>
      </c>
      <c r="C53" s="749">
        <v>10000</v>
      </c>
      <c r="D53" s="768" t="s">
        <v>482</v>
      </c>
      <c r="E53" s="770"/>
      <c r="F53" s="770"/>
      <c r="G53" s="770"/>
      <c r="H53" s="770"/>
      <c r="I53" s="770"/>
    </row>
    <row r="54" hidden="1" customHeight="1" spans="1:9">
      <c r="A54" s="767">
        <v>12</v>
      </c>
      <c r="B54" s="768" t="s">
        <v>493</v>
      </c>
      <c r="C54" s="744">
        <v>11320</v>
      </c>
      <c r="D54" s="768" t="s">
        <v>482</v>
      </c>
      <c r="E54" s="771"/>
      <c r="F54" s="771"/>
      <c r="G54" s="771"/>
      <c r="H54" s="771"/>
      <c r="I54" s="771"/>
    </row>
    <row r="55" customHeight="1" spans="1:9">
      <c r="A55" s="767">
        <v>13</v>
      </c>
      <c r="B55" s="768" t="s">
        <v>494</v>
      </c>
      <c r="C55" s="744">
        <v>1000</v>
      </c>
      <c r="D55" s="772" t="s">
        <v>482</v>
      </c>
      <c r="E55" s="771"/>
      <c r="F55" s="771"/>
      <c r="G55" s="771"/>
      <c r="H55" s="771"/>
      <c r="I55" s="771"/>
    </row>
    <row r="56" customHeight="1" spans="1:9">
      <c r="A56" s="767">
        <v>14</v>
      </c>
      <c r="B56" s="768" t="s">
        <v>495</v>
      </c>
      <c r="C56" s="744">
        <v>200</v>
      </c>
      <c r="D56" s="768" t="s">
        <v>482</v>
      </c>
      <c r="E56" s="770"/>
      <c r="F56" s="770"/>
      <c r="G56" s="770"/>
      <c r="H56" s="770"/>
      <c r="I56" s="770"/>
    </row>
    <row r="57" customHeight="1" spans="1:9">
      <c r="A57" s="767">
        <v>15</v>
      </c>
      <c r="B57" s="768" t="s">
        <v>496</v>
      </c>
      <c r="C57" s="744">
        <v>100</v>
      </c>
      <c r="D57" s="768" t="s">
        <v>482</v>
      </c>
      <c r="E57" s="770"/>
      <c r="F57" s="770"/>
      <c r="G57" s="770"/>
      <c r="H57" s="770"/>
      <c r="I57" s="770"/>
    </row>
    <row r="58" customHeight="1" spans="1:9">
      <c r="A58" s="767">
        <v>16</v>
      </c>
      <c r="B58" s="768" t="s">
        <v>497</v>
      </c>
      <c r="C58" s="744">
        <v>3000</v>
      </c>
      <c r="D58" s="768" t="s">
        <v>482</v>
      </c>
      <c r="E58" s="770"/>
      <c r="F58" s="770"/>
      <c r="G58" s="770"/>
      <c r="H58" s="770"/>
      <c r="I58" s="770"/>
    </row>
    <row r="59" customHeight="1" spans="1:9">
      <c r="A59" s="767">
        <v>17</v>
      </c>
      <c r="B59" s="768" t="s">
        <v>498</v>
      </c>
      <c r="C59" s="744">
        <v>20000</v>
      </c>
      <c r="D59" s="768" t="s">
        <v>482</v>
      </c>
      <c r="E59" s="770"/>
      <c r="F59" s="770"/>
      <c r="G59" s="770"/>
      <c r="H59" s="770"/>
      <c r="I59" s="770"/>
    </row>
    <row r="60" customHeight="1" spans="1:9">
      <c r="A60" s="767">
        <v>18</v>
      </c>
      <c r="B60" s="768" t="s">
        <v>499</v>
      </c>
      <c r="C60" s="744">
        <v>10000</v>
      </c>
      <c r="D60" s="768" t="s">
        <v>482</v>
      </c>
      <c r="E60" s="770"/>
      <c r="F60" s="770"/>
      <c r="G60" s="770"/>
      <c r="H60" s="770"/>
      <c r="I60" s="770"/>
    </row>
    <row r="61" customHeight="1" spans="1:9">
      <c r="A61" s="767">
        <v>19</v>
      </c>
      <c r="B61" s="768" t="s">
        <v>500</v>
      </c>
      <c r="C61" s="749">
        <v>30000</v>
      </c>
      <c r="D61" s="768" t="s">
        <v>482</v>
      </c>
      <c r="E61" s="770"/>
      <c r="F61" s="770"/>
      <c r="G61" s="770"/>
      <c r="H61" s="770"/>
      <c r="I61" s="770"/>
    </row>
    <row r="62" customHeight="1" spans="1:9">
      <c r="A62" s="767">
        <v>20</v>
      </c>
      <c r="B62" s="768" t="s">
        <v>501</v>
      </c>
      <c r="C62" s="749">
        <v>500</v>
      </c>
      <c r="D62" s="768" t="s">
        <v>482</v>
      </c>
      <c r="E62" s="770"/>
      <c r="F62" s="770"/>
      <c r="G62" s="770"/>
      <c r="H62" s="770"/>
      <c r="I62" s="770"/>
    </row>
    <row r="63" customHeight="1" spans="1:9">
      <c r="A63" s="767">
        <v>21</v>
      </c>
      <c r="B63" s="768" t="s">
        <v>502</v>
      </c>
      <c r="C63" s="749">
        <v>5000</v>
      </c>
      <c r="D63" s="768" t="s">
        <v>482</v>
      </c>
      <c r="E63" s="770"/>
      <c r="F63" s="770"/>
      <c r="G63" s="770"/>
      <c r="H63" s="770"/>
      <c r="I63" s="770"/>
    </row>
    <row r="64" customHeight="1" spans="1:9">
      <c r="A64" s="767">
        <v>22</v>
      </c>
      <c r="B64" s="768" t="s">
        <v>503</v>
      </c>
      <c r="C64" s="749">
        <v>6666</v>
      </c>
      <c r="D64" s="768" t="s">
        <v>482</v>
      </c>
      <c r="E64" s="770"/>
      <c r="F64" s="770"/>
      <c r="G64" s="770"/>
      <c r="H64" s="770"/>
      <c r="I64" s="770"/>
    </row>
    <row r="65" customHeight="1" spans="1:9">
      <c r="A65" s="767">
        <v>23</v>
      </c>
      <c r="B65" s="768" t="s">
        <v>504</v>
      </c>
      <c r="C65" s="749">
        <v>1260</v>
      </c>
      <c r="D65" s="768" t="s">
        <v>482</v>
      </c>
      <c r="E65" s="770"/>
      <c r="F65" s="770"/>
      <c r="G65" s="770"/>
      <c r="H65" s="770"/>
      <c r="I65" s="770"/>
    </row>
    <row r="66" customHeight="1" spans="1:9">
      <c r="A66" s="767">
        <v>24</v>
      </c>
      <c r="B66" s="768" t="s">
        <v>505</v>
      </c>
      <c r="C66" s="749">
        <v>5000</v>
      </c>
      <c r="D66" s="772" t="s">
        <v>506</v>
      </c>
      <c r="E66" s="771"/>
      <c r="F66" s="771"/>
      <c r="G66" s="771"/>
      <c r="H66" s="771"/>
      <c r="I66" s="771"/>
    </row>
    <row r="67" customHeight="1" spans="1:9">
      <c r="A67" s="767">
        <v>25</v>
      </c>
      <c r="B67" s="768" t="s">
        <v>507</v>
      </c>
      <c r="C67" s="749">
        <v>2000</v>
      </c>
      <c r="D67" s="772" t="s">
        <v>508</v>
      </c>
      <c r="E67" s="771"/>
      <c r="F67" s="771"/>
      <c r="G67" s="771"/>
      <c r="H67" s="771"/>
      <c r="I67" s="771"/>
    </row>
    <row r="68" customHeight="1" spans="1:9">
      <c r="A68" s="767">
        <v>26</v>
      </c>
      <c r="B68" s="768" t="s">
        <v>509</v>
      </c>
      <c r="C68" s="749">
        <v>10000</v>
      </c>
      <c r="D68" s="768" t="s">
        <v>482</v>
      </c>
      <c r="E68" s="770"/>
      <c r="F68" s="770"/>
      <c r="G68" s="770"/>
      <c r="H68" s="770"/>
      <c r="I68" s="770"/>
    </row>
    <row r="69" customHeight="1" spans="1:9">
      <c r="A69" s="767">
        <v>27</v>
      </c>
      <c r="B69" s="768" t="s">
        <v>510</v>
      </c>
      <c r="C69" s="749">
        <v>100</v>
      </c>
      <c r="D69" s="768" t="s">
        <v>482</v>
      </c>
      <c r="E69" s="770"/>
      <c r="F69" s="770"/>
      <c r="G69" s="770"/>
      <c r="H69" s="770"/>
      <c r="I69" s="770"/>
    </row>
    <row r="70" customHeight="1" spans="1:9">
      <c r="A70" s="767">
        <v>28</v>
      </c>
      <c r="B70" s="768" t="s">
        <v>511</v>
      </c>
      <c r="C70" s="749">
        <v>3000</v>
      </c>
      <c r="D70" s="768" t="s">
        <v>482</v>
      </c>
      <c r="E70" s="770"/>
      <c r="F70" s="770"/>
      <c r="G70" s="770"/>
      <c r="H70" s="770"/>
      <c r="I70" s="770"/>
    </row>
    <row r="71" customHeight="1" spans="1:9">
      <c r="A71" s="767">
        <v>29</v>
      </c>
      <c r="B71" s="768" t="s">
        <v>512</v>
      </c>
      <c r="C71" s="749">
        <v>4500</v>
      </c>
      <c r="D71" s="768" t="s">
        <v>482</v>
      </c>
      <c r="E71" s="770"/>
      <c r="F71" s="770"/>
      <c r="G71" s="770"/>
      <c r="H71" s="770"/>
      <c r="I71" s="770"/>
    </row>
    <row r="72" customHeight="1" spans="1:9">
      <c r="A72" s="767">
        <v>30</v>
      </c>
      <c r="B72" s="768" t="s">
        <v>513</v>
      </c>
      <c r="C72" s="749">
        <v>401</v>
      </c>
      <c r="D72" s="768" t="s">
        <v>482</v>
      </c>
      <c r="E72" s="770"/>
      <c r="F72" s="770"/>
      <c r="G72" s="770"/>
      <c r="H72" s="770"/>
      <c r="I72" s="770"/>
    </row>
    <row r="73" customHeight="1" spans="1:9">
      <c r="A73" s="767">
        <v>31</v>
      </c>
      <c r="B73" s="768" t="s">
        <v>514</v>
      </c>
      <c r="C73" s="749">
        <v>200</v>
      </c>
      <c r="D73" s="768" t="s">
        <v>482</v>
      </c>
      <c r="E73" s="770"/>
      <c r="F73" s="770"/>
      <c r="G73" s="770"/>
      <c r="H73" s="770"/>
      <c r="I73" s="770"/>
    </row>
    <row r="74" customHeight="1" spans="1:9">
      <c r="A74" s="767">
        <v>32</v>
      </c>
      <c r="B74" s="768" t="s">
        <v>515</v>
      </c>
      <c r="C74" s="749">
        <v>200</v>
      </c>
      <c r="D74" s="768" t="s">
        <v>482</v>
      </c>
      <c r="E74" s="770"/>
      <c r="F74" s="770"/>
      <c r="G74" s="770"/>
      <c r="H74" s="770"/>
      <c r="I74" s="770"/>
    </row>
    <row r="75" customHeight="1" spans="1:9">
      <c r="A75" s="767">
        <v>33</v>
      </c>
      <c r="B75" s="768" t="s">
        <v>516</v>
      </c>
      <c r="C75" s="749">
        <v>500</v>
      </c>
      <c r="D75" s="768" t="s">
        <v>482</v>
      </c>
      <c r="E75" s="770"/>
      <c r="F75" s="770"/>
      <c r="G75" s="770"/>
      <c r="H75" s="770"/>
      <c r="I75" s="770"/>
    </row>
    <row r="76" customHeight="1" spans="1:9">
      <c r="A76" s="767">
        <v>34</v>
      </c>
      <c r="B76" s="768" t="s">
        <v>517</v>
      </c>
      <c r="C76" s="749">
        <v>10000</v>
      </c>
      <c r="D76" s="768" t="s">
        <v>482</v>
      </c>
      <c r="E76" s="770"/>
      <c r="F76" s="770"/>
      <c r="G76" s="770"/>
      <c r="H76" s="770"/>
      <c r="I76" s="770"/>
    </row>
    <row r="77" customHeight="1" spans="1:9">
      <c r="A77" s="776">
        <v>35</v>
      </c>
      <c r="B77" s="768" t="s">
        <v>518</v>
      </c>
      <c r="C77" s="749">
        <v>4000</v>
      </c>
      <c r="D77" s="768" t="s">
        <v>482</v>
      </c>
      <c r="E77" s="770"/>
      <c r="F77" s="770"/>
      <c r="G77" s="770"/>
      <c r="H77" s="770"/>
      <c r="I77" s="770"/>
    </row>
    <row r="78" customHeight="1" spans="1:9">
      <c r="A78" s="776">
        <v>36</v>
      </c>
      <c r="B78" s="768" t="s">
        <v>519</v>
      </c>
      <c r="C78" s="749">
        <v>500</v>
      </c>
      <c r="D78" s="768" t="s">
        <v>482</v>
      </c>
      <c r="E78" s="770"/>
      <c r="F78" s="770"/>
      <c r="G78" s="770"/>
      <c r="H78" s="770"/>
      <c r="I78" s="770"/>
    </row>
    <row r="79" customHeight="1" spans="1:9">
      <c r="A79" s="776">
        <v>37</v>
      </c>
      <c r="B79" s="768" t="s">
        <v>520</v>
      </c>
      <c r="C79" s="749">
        <v>10000</v>
      </c>
      <c r="D79" s="768" t="s">
        <v>482</v>
      </c>
      <c r="E79" s="770"/>
      <c r="F79" s="770"/>
      <c r="G79" s="770"/>
      <c r="H79" s="770"/>
      <c r="I79" s="770"/>
    </row>
    <row r="80" customHeight="1" spans="1:9">
      <c r="A80" s="776">
        <v>38</v>
      </c>
      <c r="B80" s="768" t="s">
        <v>521</v>
      </c>
      <c r="C80" s="749">
        <v>1000</v>
      </c>
      <c r="D80" s="768" t="s">
        <v>482</v>
      </c>
      <c r="E80" s="770"/>
      <c r="F80" s="770"/>
      <c r="G80" s="770"/>
      <c r="H80" s="770"/>
      <c r="I80" s="770"/>
    </row>
    <row r="81" customHeight="1" spans="1:9">
      <c r="A81" s="776">
        <v>39</v>
      </c>
      <c r="B81" s="768" t="s">
        <v>522</v>
      </c>
      <c r="C81" s="749">
        <v>5000</v>
      </c>
      <c r="D81" s="768" t="s">
        <v>482</v>
      </c>
      <c r="E81" s="770"/>
      <c r="F81" s="770"/>
      <c r="G81" s="770"/>
      <c r="H81" s="770"/>
      <c r="I81" s="770"/>
    </row>
    <row r="82" customHeight="1" spans="1:9">
      <c r="A82" s="776">
        <v>40</v>
      </c>
      <c r="B82" s="768" t="s">
        <v>523</v>
      </c>
      <c r="C82" s="749">
        <v>3000</v>
      </c>
      <c r="D82" s="768" t="s">
        <v>482</v>
      </c>
      <c r="E82" s="770"/>
      <c r="F82" s="770"/>
      <c r="G82" s="770"/>
      <c r="H82" s="770"/>
      <c r="I82" s="770"/>
    </row>
    <row r="83" customHeight="1" spans="1:9">
      <c r="A83" s="767">
        <v>41</v>
      </c>
      <c r="B83" s="768" t="s">
        <v>524</v>
      </c>
      <c r="C83" s="749">
        <v>666.66</v>
      </c>
      <c r="D83" s="768" t="s">
        <v>482</v>
      </c>
      <c r="E83" s="770"/>
      <c r="F83" s="770"/>
      <c r="G83" s="770"/>
      <c r="H83" s="770"/>
      <c r="I83" s="770"/>
    </row>
    <row r="84" customHeight="1" spans="1:9">
      <c r="A84" s="776">
        <v>42</v>
      </c>
      <c r="B84" s="768" t="s">
        <v>525</v>
      </c>
      <c r="C84" s="749">
        <v>2000</v>
      </c>
      <c r="D84" s="768" t="s">
        <v>482</v>
      </c>
      <c r="E84" s="770"/>
      <c r="F84" s="770"/>
      <c r="G84" s="770"/>
      <c r="H84" s="770"/>
      <c r="I84" s="770"/>
    </row>
    <row r="85" customHeight="1" spans="1:9">
      <c r="A85" s="776">
        <v>43</v>
      </c>
      <c r="B85" s="768" t="s">
        <v>526</v>
      </c>
      <c r="C85" s="749">
        <v>1000</v>
      </c>
      <c r="D85" s="768" t="s">
        <v>482</v>
      </c>
      <c r="E85" s="770"/>
      <c r="F85" s="770"/>
      <c r="G85" s="770"/>
      <c r="H85" s="770"/>
      <c r="I85" s="770"/>
    </row>
    <row r="86" customHeight="1" spans="1:9">
      <c r="A86" s="776">
        <v>44</v>
      </c>
      <c r="B86" s="768" t="s">
        <v>527</v>
      </c>
      <c r="C86" s="744">
        <v>10320</v>
      </c>
      <c r="D86" s="768" t="s">
        <v>482</v>
      </c>
      <c r="E86" s="770"/>
      <c r="F86" s="770"/>
      <c r="G86" s="770"/>
      <c r="H86" s="770"/>
      <c r="I86" s="770"/>
    </row>
    <row r="87" customHeight="1" spans="1:9">
      <c r="A87" s="776">
        <v>45</v>
      </c>
      <c r="B87" s="768" t="s">
        <v>528</v>
      </c>
      <c r="C87" s="749">
        <v>3800</v>
      </c>
      <c r="D87" s="768" t="s">
        <v>482</v>
      </c>
      <c r="E87" s="770"/>
      <c r="F87" s="770"/>
      <c r="G87" s="770"/>
      <c r="H87" s="770"/>
      <c r="I87" s="770"/>
    </row>
    <row r="88" customHeight="1" spans="1:9">
      <c r="A88" s="777">
        <v>46</v>
      </c>
      <c r="B88" s="768" t="s">
        <v>529</v>
      </c>
      <c r="C88" s="749">
        <v>53000</v>
      </c>
      <c r="D88" s="768" t="s">
        <v>530</v>
      </c>
      <c r="E88" s="770"/>
      <c r="F88" s="770"/>
      <c r="G88" s="770"/>
      <c r="H88" s="770"/>
      <c r="I88" s="770"/>
    </row>
    <row r="89" customHeight="1" spans="1:9">
      <c r="A89" s="777">
        <v>47</v>
      </c>
      <c r="B89" s="768" t="s">
        <v>531</v>
      </c>
      <c r="C89" s="749">
        <v>2000</v>
      </c>
      <c r="D89" s="768" t="s">
        <v>532</v>
      </c>
      <c r="E89" s="770"/>
      <c r="F89" s="770"/>
      <c r="G89" s="770"/>
      <c r="H89" s="770"/>
      <c r="I89" s="770"/>
    </row>
    <row r="90" ht="42" customHeight="1" spans="1:9">
      <c r="A90" s="777">
        <v>48</v>
      </c>
      <c r="B90" s="768" t="s">
        <v>533</v>
      </c>
      <c r="C90" s="749">
        <v>5000</v>
      </c>
      <c r="D90" s="768" t="s">
        <v>482</v>
      </c>
      <c r="E90" s="770"/>
      <c r="F90" s="770"/>
      <c r="G90" s="770"/>
      <c r="H90" s="770"/>
      <c r="I90" s="770"/>
    </row>
    <row r="91" customHeight="1" spans="1:9">
      <c r="A91" s="777">
        <v>49</v>
      </c>
      <c r="B91" s="768" t="s">
        <v>534</v>
      </c>
      <c r="C91" s="749">
        <v>10000</v>
      </c>
      <c r="D91" s="768" t="s">
        <v>482</v>
      </c>
      <c r="E91" s="770"/>
      <c r="F91" s="770"/>
      <c r="G91" s="770"/>
      <c r="H91" s="770"/>
      <c r="I91" s="770"/>
    </row>
    <row r="92" customHeight="1" spans="1:9">
      <c r="A92" s="777">
        <v>50</v>
      </c>
      <c r="B92" s="768" t="s">
        <v>503</v>
      </c>
      <c r="C92" s="749">
        <v>10000</v>
      </c>
      <c r="D92" s="768" t="s">
        <v>482</v>
      </c>
      <c r="E92" s="770"/>
      <c r="F92" s="770"/>
      <c r="G92" s="770"/>
      <c r="H92" s="770"/>
      <c r="I92" s="770"/>
    </row>
    <row r="93" customHeight="1" spans="1:9">
      <c r="A93" s="777">
        <v>51</v>
      </c>
      <c r="B93" s="768" t="s">
        <v>535</v>
      </c>
      <c r="C93" s="749">
        <v>3000</v>
      </c>
      <c r="D93" s="768" t="s">
        <v>482</v>
      </c>
      <c r="E93" s="770"/>
      <c r="F93" s="770"/>
      <c r="G93" s="770"/>
      <c r="H93" s="770"/>
      <c r="I93" s="770"/>
    </row>
    <row r="94" customHeight="1" spans="1:9">
      <c r="A94" s="777">
        <v>52</v>
      </c>
      <c r="B94" s="768" t="s">
        <v>536</v>
      </c>
      <c r="C94" s="749">
        <v>2000</v>
      </c>
      <c r="D94" s="768" t="s">
        <v>482</v>
      </c>
      <c r="E94" s="770"/>
      <c r="F94" s="770"/>
      <c r="G94" s="770"/>
      <c r="H94" s="770"/>
      <c r="I94" s="770"/>
    </row>
    <row r="95" ht="39" customHeight="1" spans="1:9">
      <c r="A95" s="778">
        <v>53</v>
      </c>
      <c r="B95" s="768" t="s">
        <v>537</v>
      </c>
      <c r="C95" s="749">
        <v>1800</v>
      </c>
      <c r="D95" s="768" t="s">
        <v>482</v>
      </c>
      <c r="E95" s="770"/>
      <c r="F95" s="770"/>
      <c r="G95" s="770"/>
      <c r="H95" s="770"/>
      <c r="I95" s="770"/>
    </row>
    <row r="96" customHeight="1" spans="1:9">
      <c r="A96" s="778">
        <v>54</v>
      </c>
      <c r="B96" s="768" t="s">
        <v>538</v>
      </c>
      <c r="C96" s="749">
        <v>1000</v>
      </c>
      <c r="D96" s="768" t="s">
        <v>482</v>
      </c>
      <c r="E96" s="770"/>
      <c r="F96" s="770"/>
      <c r="G96" s="770"/>
      <c r="H96" s="770"/>
      <c r="I96" s="770"/>
    </row>
    <row r="97" customHeight="1" spans="1:9">
      <c r="A97" s="778">
        <v>55</v>
      </c>
      <c r="B97" s="768" t="s">
        <v>539</v>
      </c>
      <c r="C97" s="749">
        <v>5000</v>
      </c>
      <c r="D97" s="768" t="s">
        <v>482</v>
      </c>
      <c r="E97" s="770"/>
      <c r="F97" s="770"/>
      <c r="G97" s="770"/>
      <c r="H97" s="770"/>
      <c r="I97" s="770"/>
    </row>
    <row r="98" customHeight="1" spans="1:9">
      <c r="A98" s="778">
        <v>56</v>
      </c>
      <c r="B98" s="768" t="s">
        <v>540</v>
      </c>
      <c r="C98" s="749">
        <v>100</v>
      </c>
      <c r="D98" s="768" t="s">
        <v>482</v>
      </c>
      <c r="E98" s="770"/>
      <c r="F98" s="770"/>
      <c r="G98" s="770"/>
      <c r="H98" s="770"/>
      <c r="I98" s="770"/>
    </row>
    <row r="99" ht="42" customHeight="1" spans="1:9">
      <c r="A99" s="778">
        <v>57</v>
      </c>
      <c r="B99" s="768" t="s">
        <v>541</v>
      </c>
      <c r="C99" s="749">
        <v>20000</v>
      </c>
      <c r="D99" s="768" t="s">
        <v>482</v>
      </c>
      <c r="E99" s="770"/>
      <c r="F99" s="770"/>
      <c r="G99" s="770"/>
      <c r="H99" s="770"/>
      <c r="I99" s="770"/>
    </row>
    <row r="100" customHeight="1" spans="1:9">
      <c r="A100" s="778">
        <v>58</v>
      </c>
      <c r="B100" s="768" t="s">
        <v>542</v>
      </c>
      <c r="C100" s="749">
        <v>3000</v>
      </c>
      <c r="D100" s="768" t="s">
        <v>482</v>
      </c>
      <c r="E100" s="770"/>
      <c r="F100" s="770"/>
      <c r="G100" s="770"/>
      <c r="H100" s="770"/>
      <c r="I100" s="770"/>
    </row>
    <row r="101" customHeight="1" spans="1:9">
      <c r="A101" s="778">
        <v>59</v>
      </c>
      <c r="B101" s="768" t="s">
        <v>543</v>
      </c>
      <c r="C101" s="749">
        <v>20000</v>
      </c>
      <c r="D101" s="768" t="s">
        <v>482</v>
      </c>
      <c r="E101" s="770"/>
      <c r="F101" s="770"/>
      <c r="G101" s="770"/>
      <c r="H101" s="770"/>
      <c r="I101" s="770"/>
    </row>
    <row r="102" customHeight="1" spans="1:9">
      <c r="A102" s="778">
        <v>60</v>
      </c>
      <c r="B102" s="768" t="s">
        <v>544</v>
      </c>
      <c r="C102" s="749">
        <v>1000</v>
      </c>
      <c r="D102" s="768" t="s">
        <v>482</v>
      </c>
      <c r="E102" s="770"/>
      <c r="F102" s="770"/>
      <c r="G102" s="770"/>
      <c r="H102" s="770"/>
      <c r="I102" s="770"/>
    </row>
    <row r="103" customHeight="1" spans="1:9">
      <c r="A103" s="778">
        <v>61</v>
      </c>
      <c r="B103" s="768" t="s">
        <v>545</v>
      </c>
      <c r="C103" s="749">
        <v>5000</v>
      </c>
      <c r="D103" s="768" t="s">
        <v>482</v>
      </c>
      <c r="E103" s="770"/>
      <c r="F103" s="770"/>
      <c r="G103" s="770"/>
      <c r="H103" s="770"/>
      <c r="I103" s="770"/>
    </row>
    <row r="104" customHeight="1" spans="1:9">
      <c r="A104" s="778">
        <v>62</v>
      </c>
      <c r="B104" s="768" t="s">
        <v>546</v>
      </c>
      <c r="C104" s="749">
        <v>40924.46</v>
      </c>
      <c r="D104" s="768" t="s">
        <v>547</v>
      </c>
      <c r="E104" s="770"/>
      <c r="F104" s="770"/>
      <c r="G104" s="770"/>
      <c r="H104" s="770"/>
      <c r="I104" s="770"/>
    </row>
    <row r="105" customHeight="1" spans="1:9">
      <c r="A105" s="778">
        <v>63</v>
      </c>
      <c r="B105" s="768" t="s">
        <v>548</v>
      </c>
      <c r="C105" s="749">
        <v>40000</v>
      </c>
      <c r="D105" s="768" t="s">
        <v>482</v>
      </c>
      <c r="E105" s="770"/>
      <c r="F105" s="770"/>
      <c r="G105" s="770"/>
      <c r="H105" s="770"/>
      <c r="I105" s="770"/>
    </row>
    <row r="106" customHeight="1" spans="1:9">
      <c r="A106" s="778">
        <v>64</v>
      </c>
      <c r="B106" s="768" t="s">
        <v>549</v>
      </c>
      <c r="C106" s="749">
        <v>1000</v>
      </c>
      <c r="D106" s="768" t="s">
        <v>482</v>
      </c>
      <c r="E106" s="770"/>
      <c r="F106" s="770"/>
      <c r="G106" s="770"/>
      <c r="H106" s="770"/>
      <c r="I106" s="770"/>
    </row>
    <row r="107" ht="43" customHeight="1" spans="1:9">
      <c r="A107" s="778">
        <v>65</v>
      </c>
      <c r="B107" s="768" t="s">
        <v>550</v>
      </c>
      <c r="C107" s="749">
        <v>5600</v>
      </c>
      <c r="D107" s="768" t="s">
        <v>482</v>
      </c>
      <c r="E107" s="770"/>
      <c r="F107" s="770"/>
      <c r="G107" s="770"/>
      <c r="H107" s="770"/>
      <c r="I107" s="770"/>
    </row>
    <row r="108" customHeight="1" spans="1:9">
      <c r="A108" s="778">
        <v>66</v>
      </c>
      <c r="B108" s="768" t="s">
        <v>551</v>
      </c>
      <c r="C108" s="749">
        <v>300</v>
      </c>
      <c r="D108" s="768" t="s">
        <v>482</v>
      </c>
      <c r="E108" s="770"/>
      <c r="F108" s="770"/>
      <c r="G108" s="770"/>
      <c r="H108" s="770"/>
      <c r="I108" s="770"/>
    </row>
    <row r="109" customHeight="1" spans="1:9">
      <c r="A109" s="778">
        <v>67</v>
      </c>
      <c r="B109" s="768" t="s">
        <v>552</v>
      </c>
      <c r="C109" s="749">
        <v>100</v>
      </c>
      <c r="D109" s="768" t="s">
        <v>482</v>
      </c>
      <c r="E109" s="770"/>
      <c r="F109" s="770"/>
      <c r="G109" s="770"/>
      <c r="H109" s="770"/>
      <c r="I109" s="770"/>
    </row>
    <row r="110" customHeight="1" spans="1:9">
      <c r="A110" s="778">
        <v>68</v>
      </c>
      <c r="B110" s="768" t="s">
        <v>553</v>
      </c>
      <c r="C110" s="749">
        <v>1000</v>
      </c>
      <c r="D110" s="768" t="s">
        <v>482</v>
      </c>
      <c r="E110" s="770"/>
      <c r="F110" s="770"/>
      <c r="G110" s="770"/>
      <c r="H110" s="770"/>
      <c r="I110" s="770"/>
    </row>
    <row r="111" customHeight="1" spans="1:9">
      <c r="A111" s="778">
        <v>69</v>
      </c>
      <c r="B111" s="768" t="s">
        <v>554</v>
      </c>
      <c r="C111" s="749">
        <v>1888.88</v>
      </c>
      <c r="D111" s="768" t="s">
        <v>482</v>
      </c>
      <c r="E111" s="770"/>
      <c r="F111" s="770"/>
      <c r="G111" s="770"/>
      <c r="H111" s="770"/>
      <c r="I111" s="770"/>
    </row>
    <row r="112" customHeight="1" spans="1:9">
      <c r="A112" s="778">
        <v>70</v>
      </c>
      <c r="B112" s="768" t="s">
        <v>555</v>
      </c>
      <c r="C112" s="749">
        <v>1000</v>
      </c>
      <c r="D112" s="768" t="s">
        <v>482</v>
      </c>
      <c r="E112" s="770"/>
      <c r="F112" s="770"/>
      <c r="G112" s="770"/>
      <c r="H112" s="770"/>
      <c r="I112" s="770"/>
    </row>
    <row r="113" customHeight="1" spans="1:9">
      <c r="A113" s="778">
        <v>71</v>
      </c>
      <c r="B113" s="768" t="s">
        <v>556</v>
      </c>
      <c r="C113" s="749">
        <v>500</v>
      </c>
      <c r="D113" s="768" t="s">
        <v>482</v>
      </c>
      <c r="E113" s="770"/>
      <c r="F113" s="770"/>
      <c r="G113" s="770"/>
      <c r="H113" s="770"/>
      <c r="I113" s="770"/>
    </row>
    <row r="114" customHeight="1" spans="1:9">
      <c r="A114" s="778">
        <v>72</v>
      </c>
      <c r="B114" s="768" t="s">
        <v>557</v>
      </c>
      <c r="C114" s="749">
        <v>1000</v>
      </c>
      <c r="D114" s="776" t="s">
        <v>482</v>
      </c>
      <c r="E114" s="779"/>
      <c r="F114" s="779"/>
      <c r="G114" s="779"/>
      <c r="H114" s="779"/>
      <c r="I114" s="779"/>
    </row>
    <row r="115" customHeight="1" spans="1:9">
      <c r="A115" s="778">
        <v>73</v>
      </c>
      <c r="B115" s="768" t="s">
        <v>558</v>
      </c>
      <c r="C115" s="749">
        <v>500</v>
      </c>
      <c r="D115" s="776" t="s">
        <v>482</v>
      </c>
      <c r="E115" s="779"/>
      <c r="F115" s="779"/>
      <c r="G115" s="779"/>
      <c r="H115" s="779"/>
      <c r="I115" s="779"/>
    </row>
    <row r="116" customHeight="1" spans="1:9">
      <c r="A116" s="778">
        <v>74</v>
      </c>
      <c r="B116" s="768" t="s">
        <v>559</v>
      </c>
      <c r="C116" s="749">
        <v>3000</v>
      </c>
      <c r="D116" s="776" t="s">
        <v>482</v>
      </c>
      <c r="E116" s="779"/>
      <c r="F116" s="779"/>
      <c r="G116" s="779"/>
      <c r="H116" s="779"/>
      <c r="I116" s="779"/>
    </row>
    <row r="117" customHeight="1" spans="1:9">
      <c r="A117" s="778">
        <v>75</v>
      </c>
      <c r="B117" s="768" t="s">
        <v>560</v>
      </c>
      <c r="C117" s="749">
        <v>64510</v>
      </c>
      <c r="D117" s="776" t="s">
        <v>482</v>
      </c>
      <c r="E117" s="779"/>
      <c r="F117" s="779"/>
      <c r="G117" s="779"/>
      <c r="H117" s="779"/>
      <c r="I117" s="779"/>
    </row>
    <row r="118" customHeight="1" spans="1:9">
      <c r="A118" s="778">
        <v>76</v>
      </c>
      <c r="B118" s="768" t="s">
        <v>561</v>
      </c>
      <c r="C118" s="749">
        <v>3000</v>
      </c>
      <c r="D118" s="776" t="s">
        <v>482</v>
      </c>
      <c r="E118" s="779"/>
      <c r="F118" s="779"/>
      <c r="G118" s="779"/>
      <c r="H118" s="779"/>
      <c r="I118" s="779"/>
    </row>
    <row r="119" customHeight="1" spans="1:9">
      <c r="A119" s="778">
        <v>77</v>
      </c>
      <c r="B119" s="768" t="s">
        <v>562</v>
      </c>
      <c r="C119" s="749">
        <v>500</v>
      </c>
      <c r="D119" s="776" t="s">
        <v>482</v>
      </c>
      <c r="E119" s="779"/>
      <c r="F119" s="779"/>
      <c r="G119" s="779"/>
      <c r="H119" s="779"/>
      <c r="I119" s="779"/>
    </row>
    <row r="120" customHeight="1" spans="1:9">
      <c r="A120" s="778">
        <v>78</v>
      </c>
      <c r="B120" s="768" t="s">
        <v>563</v>
      </c>
      <c r="C120" s="749">
        <v>1000</v>
      </c>
      <c r="D120" s="776" t="s">
        <v>482</v>
      </c>
      <c r="E120" s="779"/>
      <c r="F120" s="779"/>
      <c r="G120" s="779"/>
      <c r="H120" s="779"/>
      <c r="I120" s="779"/>
    </row>
    <row r="121" customHeight="1" spans="1:9">
      <c r="A121" s="778">
        <v>79</v>
      </c>
      <c r="B121" s="768" t="s">
        <v>564</v>
      </c>
      <c r="C121" s="749">
        <v>100</v>
      </c>
      <c r="D121" s="776" t="s">
        <v>482</v>
      </c>
      <c r="E121" s="779"/>
      <c r="F121" s="779"/>
      <c r="G121" s="779"/>
      <c r="H121" s="779"/>
      <c r="I121" s="779"/>
    </row>
    <row r="122" customHeight="1" spans="1:9">
      <c r="A122" s="778">
        <v>80</v>
      </c>
      <c r="B122" s="768" t="s">
        <v>565</v>
      </c>
      <c r="C122" s="749">
        <v>100000</v>
      </c>
      <c r="D122" s="776" t="s">
        <v>482</v>
      </c>
      <c r="E122" s="779"/>
      <c r="F122" s="779"/>
      <c r="G122" s="779"/>
      <c r="H122" s="779"/>
      <c r="I122" s="779"/>
    </row>
    <row r="123" customHeight="1" spans="1:9">
      <c r="A123" s="778">
        <v>81</v>
      </c>
      <c r="B123" s="768" t="s">
        <v>566</v>
      </c>
      <c r="C123" s="749">
        <v>500</v>
      </c>
      <c r="D123" s="776" t="s">
        <v>482</v>
      </c>
      <c r="E123" s="779"/>
      <c r="F123" s="779"/>
      <c r="G123" s="779"/>
      <c r="H123" s="779"/>
      <c r="I123" s="779"/>
    </row>
    <row r="124" customHeight="1" spans="1:9">
      <c r="A124" s="778">
        <v>82</v>
      </c>
      <c r="B124" s="768" t="s">
        <v>567</v>
      </c>
      <c r="C124" s="749">
        <v>2000</v>
      </c>
      <c r="D124" s="776" t="s">
        <v>482</v>
      </c>
      <c r="E124" s="779"/>
      <c r="F124" s="779"/>
      <c r="G124" s="779"/>
      <c r="H124" s="779"/>
      <c r="I124" s="779"/>
    </row>
    <row r="125" customHeight="1" spans="1:9">
      <c r="A125" s="778">
        <v>83</v>
      </c>
      <c r="B125" s="768" t="s">
        <v>568</v>
      </c>
      <c r="C125" s="749">
        <v>500</v>
      </c>
      <c r="D125" s="776" t="s">
        <v>482</v>
      </c>
      <c r="E125" s="779"/>
      <c r="F125" s="779"/>
      <c r="G125" s="779"/>
      <c r="H125" s="779"/>
      <c r="I125" s="779"/>
    </row>
    <row r="126" customHeight="1" spans="1:9">
      <c r="A126" s="778">
        <v>84</v>
      </c>
      <c r="B126" s="768" t="s">
        <v>569</v>
      </c>
      <c r="C126" s="749">
        <v>1000</v>
      </c>
      <c r="D126" s="776" t="s">
        <v>482</v>
      </c>
      <c r="E126" s="779"/>
      <c r="F126" s="779"/>
      <c r="G126" s="779"/>
      <c r="H126" s="779"/>
      <c r="I126" s="779"/>
    </row>
    <row r="127" customHeight="1" spans="1:9">
      <c r="A127" s="778">
        <v>85</v>
      </c>
      <c r="B127" s="768" t="s">
        <v>570</v>
      </c>
      <c r="C127" s="749">
        <v>200</v>
      </c>
      <c r="D127" s="776" t="s">
        <v>571</v>
      </c>
      <c r="E127" s="779"/>
      <c r="F127" s="779"/>
      <c r="G127" s="779"/>
      <c r="H127" s="779"/>
      <c r="I127" s="779"/>
    </row>
    <row r="128" customHeight="1" spans="1:9">
      <c r="A128" s="778">
        <v>86</v>
      </c>
      <c r="B128" s="768" t="s">
        <v>572</v>
      </c>
      <c r="C128" s="749">
        <v>1000</v>
      </c>
      <c r="D128" s="776" t="s">
        <v>482</v>
      </c>
      <c r="E128" s="779"/>
      <c r="F128" s="779"/>
      <c r="G128" s="779"/>
      <c r="H128" s="779"/>
      <c r="I128" s="779"/>
    </row>
    <row r="129" customHeight="1" spans="1:9">
      <c r="A129" s="778">
        <v>87</v>
      </c>
      <c r="B129" s="768" t="s">
        <v>573</v>
      </c>
      <c r="C129" s="749">
        <v>10000</v>
      </c>
      <c r="D129" s="776" t="s">
        <v>482</v>
      </c>
      <c r="E129" s="779"/>
      <c r="F129" s="779"/>
      <c r="G129" s="779"/>
      <c r="H129" s="779"/>
      <c r="I129" s="779"/>
    </row>
    <row r="130" customHeight="1" spans="1:9">
      <c r="A130" s="778">
        <v>88</v>
      </c>
      <c r="B130" s="768" t="s">
        <v>574</v>
      </c>
      <c r="C130" s="749">
        <v>10782.88</v>
      </c>
      <c r="D130" s="776" t="s">
        <v>482</v>
      </c>
      <c r="E130" s="779"/>
      <c r="F130" s="779"/>
      <c r="G130" s="779"/>
      <c r="H130" s="779"/>
      <c r="I130" s="779"/>
    </row>
    <row r="131" customHeight="1" spans="1:9">
      <c r="A131" s="778">
        <v>89</v>
      </c>
      <c r="B131" s="768" t="s">
        <v>575</v>
      </c>
      <c r="C131" s="749">
        <v>100</v>
      </c>
      <c r="D131" s="776" t="s">
        <v>482</v>
      </c>
      <c r="E131" s="779"/>
      <c r="F131" s="779"/>
      <c r="G131" s="779"/>
      <c r="H131" s="779"/>
      <c r="I131" s="779"/>
    </row>
    <row r="132" customHeight="1" spans="1:9">
      <c r="A132" s="778">
        <v>90</v>
      </c>
      <c r="B132" s="768" t="s">
        <v>576</v>
      </c>
      <c r="C132" s="749">
        <v>2200</v>
      </c>
      <c r="D132" s="776" t="s">
        <v>482</v>
      </c>
      <c r="E132" s="779"/>
      <c r="F132" s="779"/>
      <c r="G132" s="779"/>
      <c r="H132" s="779"/>
      <c r="I132" s="779"/>
    </row>
    <row r="133" customHeight="1" spans="1:9">
      <c r="A133" s="778">
        <v>91</v>
      </c>
      <c r="B133" s="768" t="s">
        <v>577</v>
      </c>
      <c r="C133" s="749">
        <v>1400</v>
      </c>
      <c r="D133" s="776" t="s">
        <v>482</v>
      </c>
      <c r="E133" s="779"/>
      <c r="F133" s="779"/>
      <c r="G133" s="779"/>
      <c r="H133" s="779"/>
      <c r="I133" s="779"/>
    </row>
    <row r="134" customHeight="1" spans="1:9">
      <c r="A134" s="778">
        <v>92</v>
      </c>
      <c r="B134" s="768" t="s">
        <v>578</v>
      </c>
      <c r="C134" s="749">
        <v>157819.79</v>
      </c>
      <c r="D134" s="776" t="s">
        <v>482</v>
      </c>
      <c r="E134" s="779"/>
      <c r="F134" s="779"/>
      <c r="G134" s="779"/>
      <c r="H134" s="779"/>
      <c r="I134" s="779"/>
    </row>
    <row r="135" customHeight="1" spans="1:9">
      <c r="A135" s="778">
        <v>93</v>
      </c>
      <c r="B135" s="768" t="s">
        <v>579</v>
      </c>
      <c r="C135" s="749">
        <v>3000</v>
      </c>
      <c r="D135" s="776" t="s">
        <v>482</v>
      </c>
      <c r="E135" s="779"/>
      <c r="F135" s="779"/>
      <c r="G135" s="779"/>
      <c r="H135" s="779"/>
      <c r="I135" s="779"/>
    </row>
    <row r="136" customHeight="1" spans="1:9">
      <c r="A136" s="778">
        <v>94</v>
      </c>
      <c r="B136" s="768" t="s">
        <v>580</v>
      </c>
      <c r="C136" s="749">
        <v>500</v>
      </c>
      <c r="D136" s="776" t="s">
        <v>482</v>
      </c>
      <c r="E136" s="779"/>
      <c r="F136" s="779"/>
      <c r="G136" s="779"/>
      <c r="H136" s="779"/>
      <c r="I136" s="779"/>
    </row>
    <row r="137" customHeight="1" spans="1:9">
      <c r="A137" s="778">
        <v>95</v>
      </c>
      <c r="B137" s="768" t="s">
        <v>581</v>
      </c>
      <c r="C137" s="749">
        <v>500</v>
      </c>
      <c r="D137" s="776" t="s">
        <v>482</v>
      </c>
      <c r="E137" s="779"/>
      <c r="F137" s="779"/>
      <c r="G137" s="779"/>
      <c r="H137" s="779"/>
      <c r="I137" s="779"/>
    </row>
    <row r="138" customHeight="1" spans="1:9">
      <c r="A138" s="778">
        <v>96</v>
      </c>
      <c r="B138" s="768" t="s">
        <v>582</v>
      </c>
      <c r="C138" s="749">
        <v>3000</v>
      </c>
      <c r="D138" s="776" t="s">
        <v>482</v>
      </c>
      <c r="E138" s="779"/>
      <c r="F138" s="779"/>
      <c r="G138" s="779"/>
      <c r="H138" s="779"/>
      <c r="I138" s="779"/>
    </row>
    <row r="139" customHeight="1" spans="1:9">
      <c r="A139" s="778">
        <v>97</v>
      </c>
      <c r="B139" s="768" t="s">
        <v>583</v>
      </c>
      <c r="C139" s="749">
        <v>88.88</v>
      </c>
      <c r="D139" s="776" t="s">
        <v>482</v>
      </c>
      <c r="E139" s="779"/>
      <c r="F139" s="779"/>
      <c r="G139" s="779"/>
      <c r="H139" s="779"/>
      <c r="I139" s="779"/>
    </row>
    <row r="140" ht="44" customHeight="1" spans="1:9">
      <c r="A140" s="778">
        <v>98</v>
      </c>
      <c r="B140" s="768" t="s">
        <v>584</v>
      </c>
      <c r="C140" s="749">
        <v>14600</v>
      </c>
      <c r="D140" s="776" t="s">
        <v>482</v>
      </c>
      <c r="E140" s="779"/>
      <c r="F140" s="779"/>
      <c r="G140" s="779"/>
      <c r="H140" s="779"/>
      <c r="I140" s="779"/>
    </row>
    <row r="141" customHeight="1" spans="1:9">
      <c r="A141" s="778">
        <v>99</v>
      </c>
      <c r="B141" s="768" t="s">
        <v>585</v>
      </c>
      <c r="C141" s="749">
        <v>25000</v>
      </c>
      <c r="D141" s="776" t="s">
        <v>482</v>
      </c>
      <c r="E141" s="779"/>
      <c r="F141" s="779"/>
      <c r="G141" s="779"/>
      <c r="H141" s="779"/>
      <c r="I141" s="779"/>
    </row>
    <row r="142" customHeight="1" spans="1:9">
      <c r="A142" s="778">
        <v>100</v>
      </c>
      <c r="B142" s="768" t="s">
        <v>586</v>
      </c>
      <c r="C142" s="749">
        <v>10000</v>
      </c>
      <c r="D142" s="776" t="s">
        <v>482</v>
      </c>
      <c r="E142" s="779"/>
      <c r="F142" s="779"/>
      <c r="G142" s="779"/>
      <c r="H142" s="779"/>
      <c r="I142" s="779"/>
    </row>
    <row r="143" customHeight="1" spans="1:9">
      <c r="A143" s="778">
        <v>101</v>
      </c>
      <c r="B143" s="768" t="s">
        <v>587</v>
      </c>
      <c r="C143" s="744">
        <v>5000</v>
      </c>
      <c r="D143" s="776" t="s">
        <v>482</v>
      </c>
      <c r="E143" s="779"/>
      <c r="F143" s="779"/>
      <c r="G143" s="779"/>
      <c r="H143" s="779"/>
      <c r="I143" s="779"/>
    </row>
    <row r="144" customHeight="1" spans="1:9">
      <c r="A144" s="778">
        <v>102</v>
      </c>
      <c r="B144" s="768" t="s">
        <v>588</v>
      </c>
      <c r="C144" s="744">
        <v>590</v>
      </c>
      <c r="D144" s="776" t="s">
        <v>482</v>
      </c>
      <c r="E144" s="779"/>
      <c r="F144" s="779"/>
      <c r="G144" s="779"/>
      <c r="H144" s="779"/>
      <c r="I144" s="779"/>
    </row>
    <row r="145" customHeight="1" spans="1:9">
      <c r="A145" s="778">
        <v>103</v>
      </c>
      <c r="B145" s="768" t="s">
        <v>589</v>
      </c>
      <c r="C145" s="744">
        <v>1000</v>
      </c>
      <c r="D145" s="776" t="s">
        <v>482</v>
      </c>
      <c r="E145" s="779"/>
      <c r="F145" s="779"/>
      <c r="G145" s="779"/>
      <c r="H145" s="779"/>
      <c r="I145" s="779"/>
    </row>
    <row r="146" customHeight="1" spans="1:9">
      <c r="A146" s="778">
        <v>104</v>
      </c>
      <c r="B146" s="768" t="s">
        <v>590</v>
      </c>
      <c r="C146" s="744">
        <v>2000</v>
      </c>
      <c r="D146" s="776" t="s">
        <v>482</v>
      </c>
      <c r="E146" s="779"/>
      <c r="F146" s="779"/>
      <c r="G146" s="779"/>
      <c r="H146" s="779"/>
      <c r="I146" s="779"/>
    </row>
    <row r="147" customHeight="1" spans="1:9">
      <c r="A147" s="778">
        <v>105</v>
      </c>
      <c r="B147" s="768" t="s">
        <v>591</v>
      </c>
      <c r="C147" s="744">
        <v>20000</v>
      </c>
      <c r="D147" s="776" t="s">
        <v>482</v>
      </c>
      <c r="E147" s="779"/>
      <c r="F147" s="779"/>
      <c r="G147" s="779"/>
      <c r="H147" s="779"/>
      <c r="I147" s="779"/>
    </row>
    <row r="148" customHeight="1" spans="1:9">
      <c r="A148" s="778">
        <v>106</v>
      </c>
      <c r="B148" s="768" t="s">
        <v>592</v>
      </c>
      <c r="C148" s="744">
        <v>500</v>
      </c>
      <c r="D148" s="776" t="s">
        <v>482</v>
      </c>
      <c r="E148" s="779"/>
      <c r="F148" s="779"/>
      <c r="G148" s="779"/>
      <c r="H148" s="779"/>
      <c r="I148" s="779"/>
    </row>
    <row r="149" customHeight="1" spans="1:9">
      <c r="A149" s="778">
        <v>107</v>
      </c>
      <c r="B149" s="768" t="s">
        <v>593</v>
      </c>
      <c r="C149" s="744">
        <v>1000</v>
      </c>
      <c r="D149" s="776" t="s">
        <v>482</v>
      </c>
      <c r="E149" s="779"/>
      <c r="F149" s="779"/>
      <c r="G149" s="779"/>
      <c r="H149" s="779"/>
      <c r="I149" s="779"/>
    </row>
    <row r="150" customHeight="1" spans="1:9">
      <c r="A150" s="778">
        <v>108</v>
      </c>
      <c r="B150" s="768" t="s">
        <v>594</v>
      </c>
      <c r="C150" s="744">
        <v>1000</v>
      </c>
      <c r="D150" s="776" t="s">
        <v>482</v>
      </c>
      <c r="E150" s="779"/>
      <c r="F150" s="779"/>
      <c r="G150" s="779"/>
      <c r="H150" s="779"/>
      <c r="I150" s="779"/>
    </row>
    <row r="151" customHeight="1" spans="1:9">
      <c r="A151" s="778">
        <v>109</v>
      </c>
      <c r="B151" s="768" t="s">
        <v>595</v>
      </c>
      <c r="C151" s="744">
        <v>1000</v>
      </c>
      <c r="D151" s="776" t="s">
        <v>482</v>
      </c>
      <c r="E151" s="779"/>
      <c r="F151" s="779"/>
      <c r="G151" s="779"/>
      <c r="H151" s="779"/>
      <c r="I151" s="779"/>
    </row>
    <row r="152" customHeight="1" spans="1:9">
      <c r="A152" s="778">
        <v>110</v>
      </c>
      <c r="B152" s="768" t="s">
        <v>596</v>
      </c>
      <c r="C152" s="744">
        <v>1000</v>
      </c>
      <c r="D152" s="776" t="s">
        <v>482</v>
      </c>
      <c r="E152" s="779"/>
      <c r="F152" s="779"/>
      <c r="G152" s="779"/>
      <c r="H152" s="779"/>
      <c r="I152" s="779"/>
    </row>
    <row r="153" customHeight="1" spans="1:9">
      <c r="A153" s="778">
        <v>111</v>
      </c>
      <c r="B153" s="768" t="s">
        <v>597</v>
      </c>
      <c r="C153" s="744">
        <v>1000</v>
      </c>
      <c r="D153" s="776" t="s">
        <v>482</v>
      </c>
      <c r="E153" s="779"/>
      <c r="F153" s="779"/>
      <c r="G153" s="779"/>
      <c r="H153" s="779"/>
      <c r="I153" s="779"/>
    </row>
    <row r="154" customHeight="1" spans="1:9">
      <c r="A154" s="778">
        <v>112</v>
      </c>
      <c r="B154" s="768" t="s">
        <v>598</v>
      </c>
      <c r="C154" s="744">
        <v>1000</v>
      </c>
      <c r="D154" s="776" t="s">
        <v>482</v>
      </c>
      <c r="E154" s="779"/>
      <c r="F154" s="779"/>
      <c r="G154" s="779"/>
      <c r="H154" s="779"/>
      <c r="I154" s="779"/>
    </row>
    <row r="155" customHeight="1" spans="1:9">
      <c r="A155" s="778">
        <v>113</v>
      </c>
      <c r="B155" s="768" t="s">
        <v>599</v>
      </c>
      <c r="C155" s="744">
        <v>1000</v>
      </c>
      <c r="D155" s="776" t="s">
        <v>482</v>
      </c>
      <c r="E155" s="779"/>
      <c r="F155" s="779"/>
      <c r="G155" s="779"/>
      <c r="H155" s="779"/>
      <c r="I155" s="779"/>
    </row>
    <row r="156" customHeight="1" spans="1:9">
      <c r="A156" s="778">
        <v>114</v>
      </c>
      <c r="B156" s="768" t="s">
        <v>600</v>
      </c>
      <c r="C156" s="744">
        <v>1000</v>
      </c>
      <c r="D156" s="776" t="s">
        <v>482</v>
      </c>
      <c r="E156" s="779"/>
      <c r="F156" s="779"/>
      <c r="G156" s="779"/>
      <c r="H156" s="779"/>
      <c r="I156" s="779"/>
    </row>
    <row r="157" customHeight="1" spans="1:9">
      <c r="A157" s="778">
        <v>115</v>
      </c>
      <c r="B157" s="768" t="s">
        <v>601</v>
      </c>
      <c r="C157" s="744">
        <v>1000</v>
      </c>
      <c r="D157" s="776" t="s">
        <v>482</v>
      </c>
      <c r="E157" s="779"/>
      <c r="F157" s="779"/>
      <c r="G157" s="779"/>
      <c r="H157" s="779"/>
      <c r="I157" s="779"/>
    </row>
    <row r="158" customHeight="1" spans="1:9">
      <c r="A158" s="778">
        <v>116</v>
      </c>
      <c r="B158" s="768" t="s">
        <v>602</v>
      </c>
      <c r="C158" s="744">
        <v>1000</v>
      </c>
      <c r="D158" s="776" t="s">
        <v>482</v>
      </c>
      <c r="E158" s="779"/>
      <c r="F158" s="779"/>
      <c r="G158" s="779"/>
      <c r="H158" s="779"/>
      <c r="I158" s="779"/>
    </row>
    <row r="159" customHeight="1" spans="1:9">
      <c r="A159" s="778">
        <v>117</v>
      </c>
      <c r="B159" s="768" t="s">
        <v>603</v>
      </c>
      <c r="C159" s="744">
        <v>1000</v>
      </c>
      <c r="D159" s="776" t="s">
        <v>482</v>
      </c>
      <c r="E159" s="779"/>
      <c r="F159" s="779"/>
      <c r="G159" s="779"/>
      <c r="H159" s="779"/>
      <c r="I159" s="779"/>
    </row>
    <row r="160" customHeight="1" spans="1:9">
      <c r="A160" s="767" t="s">
        <v>474</v>
      </c>
      <c r="B160" s="767"/>
      <c r="C160" s="780">
        <f>SUM(C43:C159)</f>
        <v>928338.55</v>
      </c>
      <c r="D160" s="780"/>
      <c r="E160" s="781"/>
      <c r="F160" s="781"/>
      <c r="G160" s="781"/>
      <c r="H160" s="781"/>
      <c r="I160" s="781"/>
    </row>
    <row r="161" customHeight="1" spans="1:9">
      <c r="A161" s="767">
        <v>118</v>
      </c>
      <c r="B161" s="767" t="s">
        <v>578</v>
      </c>
      <c r="C161" s="780">
        <v>99190.08</v>
      </c>
      <c r="D161" s="780"/>
      <c r="E161" s="781"/>
      <c r="F161" s="781"/>
      <c r="G161" s="781"/>
      <c r="H161" s="781"/>
      <c r="I161" s="781"/>
    </row>
    <row r="162" customHeight="1" spans="1:9">
      <c r="A162" s="767" t="s">
        <v>474</v>
      </c>
      <c r="B162" s="767"/>
      <c r="C162" s="780">
        <f>SUM(C160:D161)</f>
        <v>1027528.63</v>
      </c>
      <c r="D162" s="780"/>
      <c r="E162" s="781"/>
      <c r="F162" s="781"/>
      <c r="G162" s="781"/>
      <c r="H162" s="781"/>
      <c r="I162" s="781"/>
    </row>
    <row r="163" customHeight="1" spans="1:4">
      <c r="A163" s="782"/>
      <c r="B163" s="767" t="s">
        <v>604</v>
      </c>
      <c r="C163" s="783"/>
      <c r="D163" s="762"/>
    </row>
    <row r="164" customHeight="1" spans="1:4">
      <c r="A164" s="782"/>
      <c r="B164" s="767" t="s">
        <v>14</v>
      </c>
      <c r="C164" s="784">
        <v>1027528.63</v>
      </c>
      <c r="D164" s="762"/>
    </row>
    <row r="165" customHeight="1" spans="1:4">
      <c r="A165" s="782"/>
      <c r="B165" s="767" t="s">
        <v>16</v>
      </c>
      <c r="C165" s="784">
        <v>1027528.63</v>
      </c>
      <c r="D165" s="762"/>
    </row>
    <row r="166" customHeight="1" spans="1:4">
      <c r="A166" s="782"/>
      <c r="B166" s="767" t="s">
        <v>17</v>
      </c>
      <c r="C166" s="784">
        <f>C164-C165</f>
        <v>0</v>
      </c>
      <c r="D166" s="762"/>
    </row>
    <row r="167" customHeight="1" spans="2:3">
      <c r="B167" s="737"/>
      <c r="C167" s="785"/>
    </row>
    <row r="168" customHeight="1" spans="1:1">
      <c r="A168" s="729" t="s">
        <v>605</v>
      </c>
    </row>
    <row r="169" customHeight="1" spans="1:9">
      <c r="A169" s="740" t="s">
        <v>0</v>
      </c>
      <c r="B169" s="739" t="s">
        <v>480</v>
      </c>
      <c r="C169" s="765" t="s">
        <v>406</v>
      </c>
      <c r="D169" s="739" t="s">
        <v>407</v>
      </c>
      <c r="E169" s="739" t="s">
        <v>1</v>
      </c>
      <c r="F169" s="739" t="s">
        <v>14</v>
      </c>
      <c r="G169" s="739" t="s">
        <v>16</v>
      </c>
      <c r="H169" s="739" t="s">
        <v>17</v>
      </c>
      <c r="I169" s="739" t="s">
        <v>13</v>
      </c>
    </row>
    <row r="170" customHeight="1" spans="1:9">
      <c r="A170" s="767">
        <v>1</v>
      </c>
      <c r="B170" s="768" t="s">
        <v>606</v>
      </c>
      <c r="C170" s="784">
        <v>500000</v>
      </c>
      <c r="D170" s="776" t="s">
        <v>607</v>
      </c>
      <c r="E170" s="776" t="s">
        <v>608</v>
      </c>
      <c r="F170" s="784">
        <v>500000</v>
      </c>
      <c r="G170" s="784">
        <v>500000</v>
      </c>
      <c r="H170" s="784">
        <f t="shared" ref="H170:H177" si="2">F170-G170</f>
        <v>0</v>
      </c>
      <c r="I170" s="776"/>
    </row>
    <row r="171" customHeight="1" spans="1:9">
      <c r="A171" s="767">
        <v>2</v>
      </c>
      <c r="B171" s="768" t="s">
        <v>609</v>
      </c>
      <c r="C171" s="784">
        <v>1000000</v>
      </c>
      <c r="D171" s="776" t="s">
        <v>610</v>
      </c>
      <c r="E171" s="776" t="s">
        <v>611</v>
      </c>
      <c r="F171" s="784">
        <v>1000000</v>
      </c>
      <c r="G171" s="784">
        <v>1000000</v>
      </c>
      <c r="H171" s="784">
        <f t="shared" si="2"/>
        <v>0</v>
      </c>
      <c r="I171" s="776"/>
    </row>
    <row r="172" ht="40" customHeight="1" spans="1:9">
      <c r="A172" s="767">
        <v>3</v>
      </c>
      <c r="B172" s="768" t="s">
        <v>612</v>
      </c>
      <c r="C172" s="784">
        <v>1000000</v>
      </c>
      <c r="D172" s="776" t="s">
        <v>613</v>
      </c>
      <c r="E172" s="776" t="s">
        <v>614</v>
      </c>
      <c r="F172" s="784">
        <v>1000000</v>
      </c>
      <c r="G172" s="784">
        <v>1000000</v>
      </c>
      <c r="H172" s="784">
        <f t="shared" si="2"/>
        <v>0</v>
      </c>
      <c r="I172" s="776"/>
    </row>
    <row r="173" customHeight="1" spans="1:9">
      <c r="A173" s="767">
        <v>4</v>
      </c>
      <c r="B173" s="768" t="s">
        <v>615</v>
      </c>
      <c r="C173" s="784">
        <v>500000</v>
      </c>
      <c r="D173" s="776" t="s">
        <v>607</v>
      </c>
      <c r="E173" s="776" t="s">
        <v>616</v>
      </c>
      <c r="F173" s="784">
        <v>500000</v>
      </c>
      <c r="G173" s="784">
        <v>500000</v>
      </c>
      <c r="H173" s="784">
        <f t="shared" si="2"/>
        <v>0</v>
      </c>
      <c r="I173" s="776"/>
    </row>
    <row r="174" ht="40" customHeight="1" spans="1:9">
      <c r="A174" s="767">
        <v>5</v>
      </c>
      <c r="B174" s="768" t="s">
        <v>617</v>
      </c>
      <c r="C174" s="784">
        <v>1000000</v>
      </c>
      <c r="D174" s="776" t="s">
        <v>610</v>
      </c>
      <c r="E174" s="776" t="s">
        <v>618</v>
      </c>
      <c r="F174" s="784">
        <v>1000000</v>
      </c>
      <c r="G174" s="784">
        <v>1000000</v>
      </c>
      <c r="H174" s="784">
        <f t="shared" si="2"/>
        <v>0</v>
      </c>
      <c r="I174" s="762"/>
    </row>
    <row r="175" ht="40" customHeight="1" spans="1:9">
      <c r="A175" s="767">
        <v>6</v>
      </c>
      <c r="B175" s="768" t="s">
        <v>619</v>
      </c>
      <c r="C175" s="784">
        <v>1000000</v>
      </c>
      <c r="D175" s="776" t="s">
        <v>607</v>
      </c>
      <c r="E175" s="776" t="s">
        <v>620</v>
      </c>
      <c r="F175" s="784">
        <v>1000000</v>
      </c>
      <c r="G175" s="784">
        <v>1000000</v>
      </c>
      <c r="H175" s="784">
        <f t="shared" si="2"/>
        <v>0</v>
      </c>
      <c r="I175" s="762"/>
    </row>
    <row r="176" ht="40" customHeight="1" spans="1:9">
      <c r="A176" s="767">
        <v>7</v>
      </c>
      <c r="B176" s="768" t="s">
        <v>621</v>
      </c>
      <c r="C176" s="784">
        <v>200000</v>
      </c>
      <c r="D176" s="776" t="s">
        <v>607</v>
      </c>
      <c r="E176" s="776" t="s">
        <v>622</v>
      </c>
      <c r="F176" s="784">
        <v>200000</v>
      </c>
      <c r="G176" s="784">
        <v>200000</v>
      </c>
      <c r="H176" s="784">
        <f t="shared" si="2"/>
        <v>0</v>
      </c>
      <c r="I176" s="762"/>
    </row>
    <row r="177" customHeight="1" spans="1:9">
      <c r="A177" s="786">
        <v>8</v>
      </c>
      <c r="B177" s="787" t="s">
        <v>372</v>
      </c>
      <c r="C177" s="788">
        <v>3000000</v>
      </c>
      <c r="D177" s="775" t="s">
        <v>623</v>
      </c>
      <c r="E177" s="789" t="s">
        <v>624</v>
      </c>
      <c r="F177" s="788">
        <v>3000000</v>
      </c>
      <c r="G177" s="788">
        <f>腾讯新冠疫苗!B12</f>
        <v>3000000</v>
      </c>
      <c r="H177" s="788">
        <f t="shared" si="2"/>
        <v>0</v>
      </c>
      <c r="I177" s="775" t="s">
        <v>625</v>
      </c>
    </row>
    <row r="178" customHeight="1" spans="1:9">
      <c r="A178" s="767"/>
      <c r="B178" s="768"/>
      <c r="C178" s="784"/>
      <c r="D178" s="774"/>
      <c r="E178" s="776" t="s">
        <v>389</v>
      </c>
      <c r="F178" s="784">
        <f t="shared" ref="F178:H178" si="3">SUM(F170:F177)</f>
        <v>8200000</v>
      </c>
      <c r="G178" s="784">
        <f t="shared" si="3"/>
        <v>8200000</v>
      </c>
      <c r="H178" s="784">
        <f t="shared" si="3"/>
        <v>0</v>
      </c>
      <c r="I178" s="774"/>
    </row>
    <row r="179" customHeight="1" spans="1:1">
      <c r="A179" s="737"/>
    </row>
    <row r="180" customHeight="1" spans="1:5">
      <c r="A180" s="790" t="s">
        <v>626</v>
      </c>
      <c r="B180" s="790"/>
      <c r="C180" s="790"/>
      <c r="D180" s="790"/>
      <c r="E180" s="766"/>
    </row>
    <row r="181" customHeight="1" spans="1:9">
      <c r="A181" s="740" t="s">
        <v>0</v>
      </c>
      <c r="B181" s="739" t="s">
        <v>480</v>
      </c>
      <c r="C181" s="765" t="s">
        <v>406</v>
      </c>
      <c r="D181" s="739" t="s">
        <v>407</v>
      </c>
      <c r="E181" s="739" t="s">
        <v>1</v>
      </c>
      <c r="F181" s="739" t="s">
        <v>14</v>
      </c>
      <c r="G181" s="739" t="s">
        <v>16</v>
      </c>
      <c r="H181" s="739" t="s">
        <v>17</v>
      </c>
      <c r="I181" s="739" t="s">
        <v>13</v>
      </c>
    </row>
    <row r="182" customHeight="1" spans="1:9">
      <c r="A182" s="767">
        <v>1</v>
      </c>
      <c r="B182" s="768" t="s">
        <v>627</v>
      </c>
      <c r="C182" s="784">
        <v>400000</v>
      </c>
      <c r="D182" s="762" t="s">
        <v>628</v>
      </c>
      <c r="E182" s="762" t="s">
        <v>629</v>
      </c>
      <c r="F182" s="784">
        <v>400000</v>
      </c>
      <c r="G182" s="784">
        <v>400000</v>
      </c>
      <c r="H182" s="784">
        <f>F182-G182</f>
        <v>0</v>
      </c>
      <c r="I182" s="762"/>
    </row>
    <row r="183" customHeight="1" spans="1:9">
      <c r="A183" s="767">
        <v>2</v>
      </c>
      <c r="B183" s="768" t="s">
        <v>627</v>
      </c>
      <c r="C183" s="784">
        <v>390000</v>
      </c>
      <c r="D183" s="762" t="s">
        <v>630</v>
      </c>
      <c r="E183" s="762" t="s">
        <v>631</v>
      </c>
      <c r="F183" s="784">
        <v>390000</v>
      </c>
      <c r="G183" s="784">
        <v>390000</v>
      </c>
      <c r="H183" s="784">
        <f>F183-G183</f>
        <v>0</v>
      </c>
      <c r="I183" s="762"/>
    </row>
    <row r="184" customHeight="1" spans="1:9">
      <c r="A184" s="767"/>
      <c r="B184" s="768"/>
      <c r="C184" s="791"/>
      <c r="D184" s="762"/>
      <c r="E184" s="762" t="s">
        <v>389</v>
      </c>
      <c r="F184" s="784">
        <f t="shared" ref="F184:H184" si="4">SUM(F182:F183)</f>
        <v>790000</v>
      </c>
      <c r="G184" s="784">
        <f t="shared" si="4"/>
        <v>790000</v>
      </c>
      <c r="H184" s="784">
        <f t="shared" si="4"/>
        <v>0</v>
      </c>
      <c r="I184" s="762"/>
    </row>
    <row r="186" hidden="1" customHeight="1" spans="1:1">
      <c r="A186" s="729" t="s">
        <v>632</v>
      </c>
    </row>
    <row r="187" hidden="1" customHeight="1" spans="1:8">
      <c r="A187" s="740" t="s">
        <v>0</v>
      </c>
      <c r="B187" s="739" t="s">
        <v>480</v>
      </c>
      <c r="C187" s="765" t="s">
        <v>406</v>
      </c>
      <c r="D187" s="739" t="s">
        <v>407</v>
      </c>
      <c r="E187" s="739" t="s">
        <v>14</v>
      </c>
      <c r="F187" s="739" t="s">
        <v>16</v>
      </c>
      <c r="G187" s="739" t="s">
        <v>17</v>
      </c>
      <c r="H187" s="739" t="s">
        <v>13</v>
      </c>
    </row>
    <row r="188" hidden="1" customHeight="1" spans="1:8">
      <c r="A188" s="742">
        <v>1</v>
      </c>
      <c r="B188" s="768" t="s">
        <v>633</v>
      </c>
      <c r="C188" s="784">
        <v>10000</v>
      </c>
      <c r="D188" s="762" t="s">
        <v>634</v>
      </c>
      <c r="E188" s="784">
        <v>10000</v>
      </c>
      <c r="F188" s="784">
        <v>10000</v>
      </c>
      <c r="G188" s="762">
        <f t="shared" ref="G188:G193" si="5">E188-F188</f>
        <v>0</v>
      </c>
      <c r="H188" s="762"/>
    </row>
    <row r="189" hidden="1" customHeight="1" spans="1:8">
      <c r="A189" s="742">
        <v>2</v>
      </c>
      <c r="B189" s="768" t="s">
        <v>635</v>
      </c>
      <c r="C189" s="784">
        <v>50000</v>
      </c>
      <c r="D189" s="762" t="s">
        <v>634</v>
      </c>
      <c r="E189" s="784">
        <v>50000</v>
      </c>
      <c r="F189" s="784">
        <v>50000</v>
      </c>
      <c r="G189" s="762">
        <f t="shared" si="5"/>
        <v>0</v>
      </c>
      <c r="H189" s="762"/>
    </row>
    <row r="190" hidden="1" customHeight="1" spans="1:8">
      <c r="A190" s="742">
        <v>3</v>
      </c>
      <c r="B190" s="768" t="s">
        <v>636</v>
      </c>
      <c r="C190" s="784">
        <v>1000</v>
      </c>
      <c r="D190" s="762" t="s">
        <v>634</v>
      </c>
      <c r="E190" s="784">
        <v>1000</v>
      </c>
      <c r="F190" s="784">
        <v>1000</v>
      </c>
      <c r="G190" s="762">
        <f t="shared" si="5"/>
        <v>0</v>
      </c>
      <c r="H190" s="762"/>
    </row>
    <row r="191" hidden="1" customHeight="1" spans="1:8">
      <c r="A191" s="742">
        <v>4</v>
      </c>
      <c r="B191" s="768" t="s">
        <v>637</v>
      </c>
      <c r="C191" s="784">
        <v>1000</v>
      </c>
      <c r="D191" s="762" t="s">
        <v>634</v>
      </c>
      <c r="E191" s="784">
        <v>1000</v>
      </c>
      <c r="F191" s="784">
        <v>1000</v>
      </c>
      <c r="G191" s="762">
        <f t="shared" si="5"/>
        <v>0</v>
      </c>
      <c r="H191" s="762"/>
    </row>
    <row r="192" hidden="1" customHeight="1" spans="1:8">
      <c r="A192" s="742">
        <v>5</v>
      </c>
      <c r="B192" s="768" t="s">
        <v>638</v>
      </c>
      <c r="C192" s="784">
        <v>30000</v>
      </c>
      <c r="D192" s="762" t="s">
        <v>639</v>
      </c>
      <c r="E192" s="784">
        <v>30000</v>
      </c>
      <c r="F192" s="784">
        <v>30000</v>
      </c>
      <c r="G192" s="762">
        <f t="shared" si="5"/>
        <v>0</v>
      </c>
      <c r="H192" s="762"/>
    </row>
    <row r="193" ht="62" hidden="1" customHeight="1" spans="1:8">
      <c r="A193" s="742">
        <v>6</v>
      </c>
      <c r="B193" s="768" t="s">
        <v>265</v>
      </c>
      <c r="C193" s="784">
        <v>15000</v>
      </c>
      <c r="D193" s="762" t="s">
        <v>640</v>
      </c>
      <c r="E193" s="784">
        <v>15000</v>
      </c>
      <c r="F193" s="792">
        <v>6138</v>
      </c>
      <c r="G193" s="793">
        <f t="shared" si="5"/>
        <v>8862</v>
      </c>
      <c r="H193" s="774" t="s">
        <v>641</v>
      </c>
    </row>
    <row r="194" hidden="1" customHeight="1" spans="1:8">
      <c r="A194" s="782"/>
      <c r="B194" s="750"/>
      <c r="C194" s="783"/>
      <c r="D194" s="748" t="s">
        <v>389</v>
      </c>
      <c r="E194" s="784">
        <f t="shared" ref="E194:G194" si="6">SUM(E188:E193)</f>
        <v>107000</v>
      </c>
      <c r="F194" s="784">
        <f t="shared" si="6"/>
        <v>98138</v>
      </c>
      <c r="G194" s="784">
        <f t="shared" si="6"/>
        <v>8862</v>
      </c>
      <c r="H194" s="762"/>
    </row>
    <row r="196" ht="49" customHeight="1" spans="1:4">
      <c r="A196" s="740" t="s">
        <v>642</v>
      </c>
      <c r="B196" s="740" t="s">
        <v>14</v>
      </c>
      <c r="C196" s="740" t="s">
        <v>16</v>
      </c>
      <c r="D196" s="740" t="s">
        <v>17</v>
      </c>
    </row>
    <row r="197" customHeight="1" spans="1:4">
      <c r="A197" s="794" t="s">
        <v>643</v>
      </c>
      <c r="B197" s="784">
        <f>C37+C162+SUM(C170:C177)+SUM(C182:C183)</f>
        <v>46023507.72</v>
      </c>
      <c r="C197" s="784">
        <f>G37+C165+G178+G184</f>
        <v>45475702.87</v>
      </c>
      <c r="D197" s="784">
        <f t="shared" ref="D197:D199" si="7">B197-C197</f>
        <v>547804.850000001</v>
      </c>
    </row>
    <row r="198" hidden="1" customHeight="1" spans="1:4">
      <c r="A198" s="794" t="s">
        <v>644</v>
      </c>
      <c r="B198" s="784">
        <f>E194</f>
        <v>107000</v>
      </c>
      <c r="C198" s="784">
        <f>F194</f>
        <v>98138</v>
      </c>
      <c r="D198" s="784">
        <f t="shared" si="7"/>
        <v>8862</v>
      </c>
    </row>
    <row r="199" customHeight="1" spans="1:4">
      <c r="A199" s="794" t="s">
        <v>389</v>
      </c>
      <c r="B199" s="784">
        <f>B197</f>
        <v>46023507.72</v>
      </c>
      <c r="C199" s="784">
        <f>C197</f>
        <v>45475702.87</v>
      </c>
      <c r="D199" s="784">
        <f t="shared" si="7"/>
        <v>547804.850000001</v>
      </c>
    </row>
    <row r="201" customHeight="1" spans="1:5">
      <c r="A201" s="795" t="s">
        <v>390</v>
      </c>
      <c r="B201" s="795"/>
      <c r="C201" s="795"/>
      <c r="D201" s="795" t="s">
        <v>391</v>
      </c>
      <c r="E201" s="795"/>
    </row>
    <row r="202" customHeight="1" spans="1:5">
      <c r="A202" s="795" t="s">
        <v>392</v>
      </c>
      <c r="B202" s="795"/>
      <c r="C202" s="795"/>
      <c r="D202" s="795" t="s">
        <v>393</v>
      </c>
      <c r="E202" s="795"/>
    </row>
    <row r="203" customHeight="1" spans="1:5">
      <c r="A203" s="795" t="s">
        <v>645</v>
      </c>
      <c r="B203" s="795"/>
      <c r="C203" s="795"/>
      <c r="D203" s="795"/>
      <c r="E203" s="795"/>
    </row>
  </sheetData>
  <mergeCells count="12">
    <mergeCell ref="A2:H2"/>
    <mergeCell ref="A35:B35"/>
    <mergeCell ref="A37:B37"/>
    <mergeCell ref="A40:B40"/>
    <mergeCell ref="A41:D41"/>
    <mergeCell ref="A160:B160"/>
    <mergeCell ref="C160:D160"/>
    <mergeCell ref="C161:D161"/>
    <mergeCell ref="A162:B162"/>
    <mergeCell ref="C162:D162"/>
    <mergeCell ref="A180:D180"/>
    <mergeCell ref="B32:B33"/>
  </mergeCells>
  <pageMargins left="0.751388888888889" right="0.751388888888889" top="1" bottom="1" header="0.5" footer="0.5"/>
  <pageSetup paperSize="9" scale="47"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4"/>
  <sheetViews>
    <sheetView showGridLines="0" zoomScale="90" zoomScaleNormal="90" workbookViewId="0">
      <selection activeCell="G27" sqref="G27"/>
    </sheetView>
  </sheetViews>
  <sheetFormatPr defaultColWidth="9" defaultRowHeight="13.5"/>
  <cols>
    <col min="1" max="1" width="18.625" style="41" customWidth="1"/>
    <col min="2" max="2" width="21.1083333333333" style="41" customWidth="1"/>
    <col min="3" max="3" width="18.625" style="42" customWidth="1"/>
    <col min="4" max="6" width="18.625" style="41" customWidth="1"/>
    <col min="7" max="7" width="18.625" style="42" customWidth="1"/>
    <col min="8" max="8" width="18.625" style="41" customWidth="1"/>
    <col min="9" max="9" width="15.5" style="41" customWidth="1"/>
    <col min="10" max="10" width="9" style="41"/>
    <col min="11" max="11" width="11.4" style="41"/>
    <col min="12" max="16384" width="9" style="41"/>
  </cols>
  <sheetData>
    <row r="1" ht="42" customHeight="1" spans="1:8">
      <c r="A1" s="5" t="s">
        <v>1625</v>
      </c>
      <c r="B1" s="5"/>
      <c r="C1" s="5"/>
      <c r="D1" s="5"/>
      <c r="E1" s="5"/>
      <c r="F1" s="5"/>
      <c r="G1" s="5"/>
      <c r="H1" s="5"/>
    </row>
    <row r="2" ht="23.25" customHeight="1" spans="1:8">
      <c r="A2" s="6" t="s">
        <v>647</v>
      </c>
      <c r="B2" s="6"/>
      <c r="C2" s="7"/>
      <c r="D2" s="6"/>
      <c r="E2" s="6"/>
      <c r="F2" s="6"/>
      <c r="G2" s="7"/>
      <c r="H2" s="6"/>
    </row>
    <row r="3" ht="27.95" customHeight="1" spans="1:8">
      <c r="A3" s="124" t="s">
        <v>648</v>
      </c>
      <c r="B3" s="11" t="s">
        <v>1626</v>
      </c>
      <c r="C3" s="11"/>
      <c r="D3" s="11"/>
      <c r="E3" s="11"/>
      <c r="F3" s="12" t="s">
        <v>650</v>
      </c>
      <c r="G3" s="11" t="s">
        <v>97</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40" customHeight="1" spans="1:11">
      <c r="A7" s="108">
        <v>42614</v>
      </c>
      <c r="B7" s="539" t="s">
        <v>99</v>
      </c>
      <c r="C7" s="27">
        <v>1000000</v>
      </c>
      <c r="D7" s="28"/>
      <c r="E7" s="25"/>
      <c r="F7" s="155"/>
      <c r="G7" s="27"/>
      <c r="H7" s="28"/>
      <c r="J7" s="46" t="s">
        <v>14</v>
      </c>
      <c r="K7" s="47">
        <f>B9</f>
        <v>1000000</v>
      </c>
    </row>
    <row r="8" ht="40" customHeight="1" spans="1:11">
      <c r="A8" s="108"/>
      <c r="B8" s="539"/>
      <c r="C8" s="27"/>
      <c r="D8" s="28"/>
      <c r="E8" s="25"/>
      <c r="F8" s="155"/>
      <c r="G8" s="27"/>
      <c r="H8" s="28"/>
      <c r="J8" s="46" t="s">
        <v>669</v>
      </c>
      <c r="K8" s="47">
        <f>G7</f>
        <v>0</v>
      </c>
    </row>
    <row r="9" ht="27.95" customHeight="1" spans="1:11">
      <c r="A9" s="36" t="s">
        <v>697</v>
      </c>
      <c r="B9" s="37">
        <f>SUM(C7:C8)</f>
        <v>1000000</v>
      </c>
      <c r="C9" s="38"/>
      <c r="D9" s="39"/>
      <c r="E9" s="39"/>
      <c r="F9" s="39"/>
      <c r="G9" s="39"/>
      <c r="H9" s="40"/>
      <c r="J9" s="46" t="s">
        <v>16</v>
      </c>
      <c r="K9" s="47">
        <f>B10</f>
        <v>0</v>
      </c>
    </row>
    <row r="10" ht="27.95" customHeight="1" spans="1:11">
      <c r="A10" s="36" t="s">
        <v>699</v>
      </c>
      <c r="B10" s="37">
        <f>SUM(G7:G7)</f>
        <v>0</v>
      </c>
      <c r="C10" s="38"/>
      <c r="D10" s="39"/>
      <c r="E10" s="39"/>
      <c r="F10" s="39"/>
      <c r="G10" s="39"/>
      <c r="H10" s="40"/>
      <c r="J10" s="46" t="s">
        <v>17</v>
      </c>
      <c r="K10" s="47">
        <f>B11</f>
        <v>1000000</v>
      </c>
    </row>
    <row r="11" ht="27.95" customHeight="1" spans="1:8">
      <c r="A11" s="36" t="s">
        <v>701</v>
      </c>
      <c r="B11" s="37">
        <f>B9-B10</f>
        <v>1000000</v>
      </c>
      <c r="C11" s="38"/>
      <c r="D11" s="39"/>
      <c r="E11" s="39"/>
      <c r="F11" s="39"/>
      <c r="G11" s="39"/>
      <c r="H11" s="40"/>
    </row>
    <row r="12" ht="27.95" customHeight="1" spans="3:8">
      <c r="C12" s="605"/>
      <c r="F12" s="6" t="s">
        <v>703</v>
      </c>
      <c r="G12" s="6"/>
      <c r="H12" s="6"/>
    </row>
    <row r="13" ht="27.95" customHeight="1" spans="2:7">
      <c r="B13" s="43"/>
      <c r="F13" s="41" t="s">
        <v>705</v>
      </c>
      <c r="G13" s="41"/>
    </row>
    <row r="14" ht="27.95" customHeight="1" spans="1:8">
      <c r="A14" s="44" t="s">
        <v>707</v>
      </c>
      <c r="B14" s="44"/>
      <c r="C14" s="44"/>
      <c r="D14" s="44"/>
      <c r="E14" s="44"/>
      <c r="F14" s="44"/>
      <c r="G14" s="44"/>
      <c r="H14" s="44"/>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1" right="1" top="1" bottom="1" header="0.5" footer="0.5"/>
  <pageSetup paperSize="9" scale="7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L48"/>
  <sheetViews>
    <sheetView zoomScale="70" zoomScaleNormal="70" topLeftCell="A5" workbookViewId="0">
      <selection activeCell="C27" sqref="C27:H27"/>
    </sheetView>
  </sheetViews>
  <sheetFormatPr defaultColWidth="9" defaultRowHeight="14.25"/>
  <cols>
    <col min="1" max="1" width="18.625" style="612" customWidth="1"/>
    <col min="2" max="2" width="25.1333333333333" style="612" customWidth="1"/>
    <col min="3" max="3" width="18.625" style="612" customWidth="1"/>
    <col min="4" max="4" width="20.1416666666667" style="612" customWidth="1"/>
    <col min="5" max="5" width="18.625" style="612" customWidth="1"/>
    <col min="6" max="6" width="50.275" style="612" customWidth="1"/>
    <col min="7" max="7" width="18.625" style="612" customWidth="1"/>
    <col min="8" max="8" width="26.5666666666667" style="612" customWidth="1"/>
    <col min="9" max="9" width="9" style="612"/>
    <col min="10" max="10" width="13.125" style="613" customWidth="1"/>
    <col min="11" max="11" width="12.125" style="613" customWidth="1"/>
    <col min="12" max="12" width="17.75" style="613" customWidth="1"/>
    <col min="13" max="16384" width="9" style="612"/>
  </cols>
  <sheetData>
    <row r="1" ht="41.25" customHeight="1" spans="1:10">
      <c r="A1" s="5" t="s">
        <v>1627</v>
      </c>
      <c r="B1" s="5"/>
      <c r="C1" s="5"/>
      <c r="D1" s="5"/>
      <c r="E1" s="5"/>
      <c r="F1" s="5"/>
      <c r="G1" s="5"/>
      <c r="H1" s="5"/>
      <c r="I1" s="620"/>
      <c r="J1" s="626"/>
    </row>
    <row r="2" ht="21.75" customHeight="1" spans="1:10">
      <c r="A2" s="6" t="s">
        <v>647</v>
      </c>
      <c r="B2" s="6"/>
      <c r="C2" s="7"/>
      <c r="D2" s="6"/>
      <c r="E2" s="6"/>
      <c r="F2" s="6"/>
      <c r="G2" s="7"/>
      <c r="H2" s="6"/>
      <c r="I2" s="620"/>
      <c r="J2" s="626"/>
    </row>
    <row r="3" ht="27.95" customHeight="1" spans="1:10">
      <c r="A3" s="124" t="s">
        <v>648</v>
      </c>
      <c r="B3" s="11" t="s">
        <v>1628</v>
      </c>
      <c r="C3" s="11"/>
      <c r="D3" s="11"/>
      <c r="E3" s="11"/>
      <c r="F3" s="12" t="s">
        <v>650</v>
      </c>
      <c r="G3" s="11" t="s">
        <v>101</v>
      </c>
      <c r="H3" s="11"/>
      <c r="I3" s="627"/>
      <c r="J3" s="626"/>
    </row>
    <row r="4" ht="27.95" customHeight="1" spans="1:10">
      <c r="A4" s="14" t="s">
        <v>652</v>
      </c>
      <c r="B4" s="15"/>
      <c r="C4" s="15"/>
      <c r="D4" s="15"/>
      <c r="E4" s="15"/>
      <c r="F4" s="15"/>
      <c r="G4" s="15"/>
      <c r="H4" s="16"/>
      <c r="I4" s="620"/>
      <c r="J4" s="626"/>
    </row>
    <row r="5" ht="27.95" customHeight="1" spans="1:10">
      <c r="A5" s="20" t="s">
        <v>657</v>
      </c>
      <c r="B5" s="21"/>
      <c r="C5" s="21"/>
      <c r="D5" s="21"/>
      <c r="E5" s="20" t="s">
        <v>658</v>
      </c>
      <c r="F5" s="21"/>
      <c r="G5" s="21"/>
      <c r="H5" s="13"/>
      <c r="I5" s="620"/>
      <c r="J5" s="626"/>
    </row>
    <row r="6" ht="27.95" customHeight="1" spans="1:10">
      <c r="A6" s="22" t="s">
        <v>6</v>
      </c>
      <c r="B6" s="22" t="s">
        <v>5</v>
      </c>
      <c r="C6" s="23" t="s">
        <v>662</v>
      </c>
      <c r="D6" s="22" t="s">
        <v>13</v>
      </c>
      <c r="E6" s="22" t="s">
        <v>663</v>
      </c>
      <c r="F6" s="22" t="s">
        <v>7</v>
      </c>
      <c r="G6" s="23" t="s">
        <v>664</v>
      </c>
      <c r="H6" s="22" t="s">
        <v>13</v>
      </c>
      <c r="I6" s="620"/>
      <c r="J6" s="626"/>
    </row>
    <row r="7" ht="27.95" customHeight="1" spans="1:12">
      <c r="A7" s="108">
        <v>42491</v>
      </c>
      <c r="B7" s="127" t="s">
        <v>103</v>
      </c>
      <c r="C7" s="27">
        <v>5000000</v>
      </c>
      <c r="D7" s="28"/>
      <c r="E7" s="108">
        <v>43160</v>
      </c>
      <c r="F7" s="155" t="s">
        <v>1629</v>
      </c>
      <c r="G7" s="27">
        <v>130000</v>
      </c>
      <c r="H7" s="154"/>
      <c r="I7" s="620"/>
      <c r="J7" s="46" t="s">
        <v>14</v>
      </c>
      <c r="K7" s="47">
        <f>B25</f>
        <v>11691141.01</v>
      </c>
      <c r="L7" s="47"/>
    </row>
    <row r="8" ht="27.95" customHeight="1" spans="1:12">
      <c r="A8" s="25">
        <v>43525</v>
      </c>
      <c r="B8" s="127" t="s">
        <v>103</v>
      </c>
      <c r="C8" s="27">
        <v>5000000</v>
      </c>
      <c r="D8" s="28"/>
      <c r="E8" s="108">
        <v>43191</v>
      </c>
      <c r="F8" s="155" t="s">
        <v>1629</v>
      </c>
      <c r="G8" s="27">
        <v>39127.72</v>
      </c>
      <c r="H8" s="154"/>
      <c r="I8" s="620"/>
      <c r="J8" s="46" t="s">
        <v>669</v>
      </c>
      <c r="K8" s="47">
        <f>SUM(G21:G22)</f>
        <v>838000</v>
      </c>
      <c r="L8" s="47"/>
    </row>
    <row r="9" ht="26" customHeight="1" spans="1:12">
      <c r="A9" s="25">
        <v>43617</v>
      </c>
      <c r="B9" s="127" t="s">
        <v>1630</v>
      </c>
      <c r="C9" s="27">
        <v>495000</v>
      </c>
      <c r="D9" s="49"/>
      <c r="E9" s="108">
        <v>43313</v>
      </c>
      <c r="F9" s="155" t="s">
        <v>1631</v>
      </c>
      <c r="G9" s="27">
        <v>11904.76</v>
      </c>
      <c r="H9" s="154"/>
      <c r="I9" s="620"/>
      <c r="J9" s="46" t="s">
        <v>16</v>
      </c>
      <c r="K9" s="47">
        <f>B26</f>
        <v>2265447.48</v>
      </c>
      <c r="L9" s="47"/>
    </row>
    <row r="10" ht="27.95" customHeight="1" spans="1:12">
      <c r="A10" s="25">
        <v>43920</v>
      </c>
      <c r="B10" s="127" t="s">
        <v>1630</v>
      </c>
      <c r="C10" s="27">
        <v>108791.67</v>
      </c>
      <c r="D10" s="28"/>
      <c r="E10" s="108">
        <v>43556</v>
      </c>
      <c r="F10" s="155" t="s">
        <v>1632</v>
      </c>
      <c r="G10" s="27">
        <v>140000</v>
      </c>
      <c r="H10" s="154"/>
      <c r="I10" s="620"/>
      <c r="J10" s="46" t="s">
        <v>17</v>
      </c>
      <c r="K10" s="47">
        <f>B27</f>
        <v>9425693.53</v>
      </c>
      <c r="L10" s="47"/>
    </row>
    <row r="11" ht="26" customHeight="1" spans="1:10">
      <c r="A11" s="25">
        <v>44005</v>
      </c>
      <c r="B11" s="127" t="s">
        <v>1630</v>
      </c>
      <c r="C11" s="27">
        <v>108791.67</v>
      </c>
      <c r="D11" s="28"/>
      <c r="E11" s="25">
        <v>43647</v>
      </c>
      <c r="F11" s="127" t="s">
        <v>1633</v>
      </c>
      <c r="G11" s="27">
        <v>96857.5</v>
      </c>
      <c r="H11" s="154"/>
      <c r="I11" s="620"/>
      <c r="J11" s="626"/>
    </row>
    <row r="12" ht="27.95" customHeight="1" spans="1:11">
      <c r="A12" s="25">
        <v>44286</v>
      </c>
      <c r="B12" s="127" t="s">
        <v>1630</v>
      </c>
      <c r="C12" s="27">
        <v>112500</v>
      </c>
      <c r="D12" s="27"/>
      <c r="E12" s="25">
        <v>43865</v>
      </c>
      <c r="F12" s="155" t="s">
        <v>1634</v>
      </c>
      <c r="G12" s="27">
        <v>96857.5</v>
      </c>
      <c r="H12" s="27"/>
      <c r="I12" s="620"/>
      <c r="J12" s="46"/>
      <c r="K12" s="47"/>
    </row>
    <row r="13" ht="27.95" customHeight="1" spans="1:11">
      <c r="A13" s="25">
        <v>44371</v>
      </c>
      <c r="B13" s="127" t="s">
        <v>1630</v>
      </c>
      <c r="C13" s="27">
        <v>112541.67</v>
      </c>
      <c r="D13" s="27"/>
      <c r="E13" s="25">
        <v>44092</v>
      </c>
      <c r="F13" s="155" t="s">
        <v>1635</v>
      </c>
      <c r="G13" s="27">
        <v>140000</v>
      </c>
      <c r="H13" s="27"/>
      <c r="I13" s="620"/>
      <c r="J13" s="46"/>
      <c r="K13" s="47"/>
    </row>
    <row r="14" ht="27.95" customHeight="1" spans="1:11">
      <c r="A14" s="25">
        <v>44651</v>
      </c>
      <c r="B14" s="127" t="s">
        <v>1630</v>
      </c>
      <c r="C14" s="27">
        <v>105000</v>
      </c>
      <c r="D14" s="27"/>
      <c r="E14" s="173">
        <v>44249</v>
      </c>
      <c r="F14" s="155" t="s">
        <v>1636</v>
      </c>
      <c r="G14" s="27">
        <v>100000</v>
      </c>
      <c r="H14" s="127"/>
      <c r="I14" s="620"/>
      <c r="J14" s="46"/>
      <c r="K14" s="47"/>
    </row>
    <row r="15" ht="27.95" customHeight="1" spans="1:11">
      <c r="A15" s="25">
        <v>44736</v>
      </c>
      <c r="B15" s="127" t="s">
        <v>1630</v>
      </c>
      <c r="C15" s="27">
        <v>95538.72</v>
      </c>
      <c r="D15" s="27"/>
      <c r="E15" s="173">
        <v>44247</v>
      </c>
      <c r="F15" s="155" t="s">
        <v>1636</v>
      </c>
      <c r="G15" s="27">
        <v>20000</v>
      </c>
      <c r="H15" s="127"/>
      <c r="I15" s="620"/>
      <c r="J15" s="46"/>
      <c r="K15" s="47"/>
    </row>
    <row r="16" ht="27.95" customHeight="1" spans="1:10">
      <c r="A16" s="25">
        <v>45015</v>
      </c>
      <c r="B16" s="127" t="s">
        <v>1630</v>
      </c>
      <c r="C16" s="27">
        <v>100000</v>
      </c>
      <c r="D16" s="127"/>
      <c r="E16" s="173">
        <v>44271</v>
      </c>
      <c r="F16" s="155" t="s">
        <v>1637</v>
      </c>
      <c r="G16" s="27">
        <v>312700</v>
      </c>
      <c r="H16" s="127"/>
      <c r="I16" s="620"/>
      <c r="J16" s="626"/>
    </row>
    <row r="17" ht="27.95" customHeight="1" spans="1:9">
      <c r="A17" s="25">
        <v>45102</v>
      </c>
      <c r="B17" s="127" t="s">
        <v>1630</v>
      </c>
      <c r="C17" s="27">
        <v>95172.39</v>
      </c>
      <c r="D17" s="127"/>
      <c r="E17" s="173">
        <v>44593</v>
      </c>
      <c r="F17" s="155" t="s">
        <v>1638</v>
      </c>
      <c r="G17" s="27">
        <v>20000</v>
      </c>
      <c r="H17" s="127"/>
      <c r="I17" s="626"/>
    </row>
    <row r="18" ht="27.95" customHeight="1" spans="1:10">
      <c r="A18" s="25">
        <v>45383</v>
      </c>
      <c r="B18" s="127" t="s">
        <v>1630</v>
      </c>
      <c r="C18" s="27">
        <v>95055.56</v>
      </c>
      <c r="D18" s="127"/>
      <c r="E18" s="173">
        <v>44593</v>
      </c>
      <c r="F18" s="155" t="s">
        <v>1638</v>
      </c>
      <c r="G18" s="27">
        <v>100000</v>
      </c>
      <c r="H18" s="127"/>
      <c r="I18" s="620"/>
      <c r="J18" s="626"/>
    </row>
    <row r="19" ht="27.95" customHeight="1" spans="1:10">
      <c r="A19" s="25">
        <v>45444</v>
      </c>
      <c r="B19" s="127" t="s">
        <v>1630</v>
      </c>
      <c r="C19" s="27">
        <v>92714.61</v>
      </c>
      <c r="D19" s="127"/>
      <c r="E19" s="173">
        <v>45016</v>
      </c>
      <c r="F19" s="155" t="s">
        <v>1639</v>
      </c>
      <c r="G19" s="27">
        <v>120000</v>
      </c>
      <c r="H19" s="127"/>
      <c r="I19" s="620"/>
      <c r="J19" s="626"/>
    </row>
    <row r="20" ht="27.95" customHeight="1" spans="1:10">
      <c r="A20" s="25">
        <v>45748</v>
      </c>
      <c r="B20" s="127" t="s">
        <v>1630</v>
      </c>
      <c r="C20" s="27">
        <v>85000</v>
      </c>
      <c r="D20" s="127"/>
      <c r="E20" s="173">
        <v>45443</v>
      </c>
      <c r="F20" s="155" t="s">
        <v>1639</v>
      </c>
      <c r="G20" s="27">
        <v>100000</v>
      </c>
      <c r="H20" s="127"/>
      <c r="I20" s="620"/>
      <c r="J20" s="626"/>
    </row>
    <row r="21" ht="27.95" customHeight="1" spans="1:10">
      <c r="A21" s="25">
        <v>45809</v>
      </c>
      <c r="B21" s="127" t="s">
        <v>1630</v>
      </c>
      <c r="C21" s="27">
        <v>85034.72</v>
      </c>
      <c r="D21" s="127"/>
      <c r="E21" s="173">
        <v>45748</v>
      </c>
      <c r="F21" s="155" t="s">
        <v>1639</v>
      </c>
      <c r="G21" s="27">
        <v>140000</v>
      </c>
      <c r="H21" s="127"/>
      <c r="I21" s="620"/>
      <c r="J21" s="626"/>
    </row>
    <row r="22" ht="28" customHeight="1" spans="1:10">
      <c r="A22" s="25"/>
      <c r="B22" s="127"/>
      <c r="C22" s="127"/>
      <c r="D22" s="127"/>
      <c r="E22" s="173">
        <v>45992</v>
      </c>
      <c r="F22" s="155" t="s">
        <v>1637</v>
      </c>
      <c r="G22" s="27">
        <v>698000</v>
      </c>
      <c r="H22" s="127"/>
      <c r="I22" s="620"/>
      <c r="J22" s="626"/>
    </row>
    <row r="23" ht="25" customHeight="1" spans="1:10">
      <c r="A23" s="25"/>
      <c r="B23" s="127"/>
      <c r="C23" s="127"/>
      <c r="D23" s="127"/>
      <c r="E23" s="173"/>
      <c r="F23" s="155"/>
      <c r="G23" s="27"/>
      <c r="H23" s="127"/>
      <c r="I23" s="620"/>
      <c r="J23" s="626"/>
    </row>
    <row r="24" ht="27.95" customHeight="1" spans="1:10">
      <c r="A24" s="25"/>
      <c r="B24" s="127"/>
      <c r="C24" s="127"/>
      <c r="D24" s="127"/>
      <c r="E24" s="127"/>
      <c r="F24" s="127"/>
      <c r="G24" s="127"/>
      <c r="H24" s="127"/>
      <c r="I24" s="620"/>
      <c r="J24" s="626"/>
    </row>
    <row r="25" ht="27.95" customHeight="1" spans="1:10">
      <c r="A25" s="36" t="s">
        <v>697</v>
      </c>
      <c r="B25" s="614">
        <f>SUM(C7:C24)</f>
        <v>11691141.01</v>
      </c>
      <c r="C25" s="615"/>
      <c r="D25" s="616"/>
      <c r="E25" s="616"/>
      <c r="F25" s="616"/>
      <c r="G25" s="616"/>
      <c r="H25" s="617"/>
      <c r="I25" s="620"/>
      <c r="J25" s="626"/>
    </row>
    <row r="26" ht="27.95" customHeight="1" spans="1:10">
      <c r="A26" s="36" t="s">
        <v>699</v>
      </c>
      <c r="B26" s="614">
        <f>SUM(G7:G23)</f>
        <v>2265447.48</v>
      </c>
      <c r="C26" s="190"/>
      <c r="D26" s="191"/>
      <c r="E26" s="191"/>
      <c r="F26" s="191"/>
      <c r="G26" s="191"/>
      <c r="H26" s="192"/>
      <c r="I26" s="620"/>
      <c r="J26" s="626"/>
    </row>
    <row r="27" ht="27.95" customHeight="1" spans="1:10">
      <c r="A27" s="36" t="s">
        <v>701</v>
      </c>
      <c r="B27" s="618">
        <f>B25-B26</f>
        <v>9425693.53</v>
      </c>
      <c r="C27" s="566"/>
      <c r="D27" s="567"/>
      <c r="E27" s="567"/>
      <c r="F27" s="567"/>
      <c r="G27" s="567"/>
      <c r="H27" s="568"/>
      <c r="I27" s="620"/>
      <c r="J27" s="626"/>
    </row>
    <row r="28" ht="27.95" customHeight="1" spans="1:10">
      <c r="A28" s="41"/>
      <c r="B28" s="41"/>
      <c r="C28" s="42"/>
      <c r="D28" s="41"/>
      <c r="E28" s="41"/>
      <c r="F28" s="6" t="s">
        <v>703</v>
      </c>
      <c r="G28" s="6"/>
      <c r="H28" s="6"/>
      <c r="I28" s="620"/>
      <c r="J28" s="626"/>
    </row>
    <row r="29" ht="27.95" customHeight="1" spans="1:10">
      <c r="A29" s="41"/>
      <c r="B29" s="42"/>
      <c r="C29" s="42"/>
      <c r="D29" s="41"/>
      <c r="E29" s="41"/>
      <c r="F29" s="41" t="s">
        <v>705</v>
      </c>
      <c r="G29" s="41"/>
      <c r="H29" s="41"/>
      <c r="I29" s="620"/>
      <c r="J29" s="626"/>
    </row>
    <row r="30" ht="27.95" customHeight="1" spans="1:10">
      <c r="A30" s="44" t="s">
        <v>707</v>
      </c>
      <c r="B30" s="44"/>
      <c r="C30" s="44"/>
      <c r="D30" s="44"/>
      <c r="E30" s="44"/>
      <c r="F30" s="44"/>
      <c r="G30" s="44"/>
      <c r="H30" s="44"/>
      <c r="I30" s="620"/>
      <c r="J30" s="626"/>
    </row>
    <row r="31" spans="1:8">
      <c r="A31" s="120"/>
      <c r="B31" s="120"/>
      <c r="C31" s="121"/>
      <c r="D31" s="120"/>
      <c r="E31" s="120"/>
      <c r="F31" s="120"/>
      <c r="G31" s="121"/>
      <c r="H31" s="120"/>
    </row>
    <row r="33" spans="1:3">
      <c r="A33" s="550" t="s">
        <v>1640</v>
      </c>
      <c r="B33" s="550"/>
      <c r="C33" s="550"/>
    </row>
    <row r="34" spans="1:7">
      <c r="A34" s="619" t="s">
        <v>1641</v>
      </c>
      <c r="B34" s="619" t="s">
        <v>1642</v>
      </c>
      <c r="C34" s="619" t="s">
        <v>1643</v>
      </c>
      <c r="D34" s="620"/>
      <c r="E34" s="620"/>
      <c r="F34" s="620"/>
      <c r="G34" s="620"/>
    </row>
    <row r="35" spans="1:3">
      <c r="A35" s="621">
        <v>2085</v>
      </c>
      <c r="B35" s="621" t="s">
        <v>601</v>
      </c>
      <c r="C35" s="622">
        <v>30000</v>
      </c>
    </row>
    <row r="36" spans="1:3">
      <c r="A36" s="621">
        <v>2582</v>
      </c>
      <c r="B36" s="621" t="s">
        <v>1644</v>
      </c>
      <c r="C36" s="622">
        <v>30000</v>
      </c>
    </row>
    <row r="37" spans="1:3">
      <c r="A37" s="621">
        <v>2411</v>
      </c>
      <c r="B37" s="621" t="s">
        <v>1645</v>
      </c>
      <c r="C37" s="622">
        <v>30000</v>
      </c>
    </row>
    <row r="38" spans="1:3">
      <c r="A38" s="621">
        <v>5798</v>
      </c>
      <c r="B38" s="621" t="s">
        <v>1646</v>
      </c>
      <c r="C38" s="622">
        <v>30000</v>
      </c>
    </row>
    <row r="39" spans="1:3">
      <c r="A39" s="621">
        <v>13363056</v>
      </c>
      <c r="B39" s="621" t="s">
        <v>1647</v>
      </c>
      <c r="C39" s="622">
        <v>10000</v>
      </c>
    </row>
    <row r="40" spans="1:3">
      <c r="A40" s="621">
        <v>17120007</v>
      </c>
      <c r="B40" s="621" t="s">
        <v>1648</v>
      </c>
      <c r="C40" s="622">
        <v>10000</v>
      </c>
    </row>
    <row r="41" spans="1:3">
      <c r="A41" s="621"/>
      <c r="B41" s="621" t="s">
        <v>1649</v>
      </c>
      <c r="C41" s="622">
        <f>1390+37737.72+1904.76</f>
        <v>41032.48</v>
      </c>
    </row>
    <row r="42" spans="1:3">
      <c r="A42" s="621" t="s">
        <v>389</v>
      </c>
      <c r="B42" s="621"/>
      <c r="C42" s="623">
        <f>SUM(C35:C41)</f>
        <v>181032.48</v>
      </c>
    </row>
    <row r="43" spans="1:3">
      <c r="A43" s="624"/>
      <c r="B43" s="624"/>
      <c r="C43" s="625"/>
    </row>
    <row r="44" ht="19.5" customHeight="1" spans="6:12">
      <c r="F44" s="613"/>
      <c r="G44" s="613"/>
      <c r="H44" s="613"/>
      <c r="J44" s="612"/>
      <c r="K44" s="612"/>
      <c r="L44" s="612"/>
    </row>
    <row r="45" spans="6:12">
      <c r="F45" s="613"/>
      <c r="G45" s="613"/>
      <c r="H45" s="613"/>
      <c r="J45" s="612"/>
      <c r="K45" s="612"/>
      <c r="L45" s="612"/>
    </row>
    <row r="46" ht="34.5" customHeight="1" spans="6:12">
      <c r="F46" s="613"/>
      <c r="G46" s="613"/>
      <c r="H46" s="613"/>
      <c r="J46" s="612"/>
      <c r="K46" s="612"/>
      <c r="L46" s="612"/>
    </row>
    <row r="47" ht="34.5" customHeight="1" spans="6:12">
      <c r="F47" s="613"/>
      <c r="G47" s="613"/>
      <c r="H47" s="613"/>
      <c r="J47" s="612"/>
      <c r="K47" s="612"/>
      <c r="L47" s="612"/>
    </row>
    <row r="48" spans="6:12">
      <c r="F48" s="613"/>
      <c r="G48" s="613"/>
      <c r="H48" s="613"/>
      <c r="J48" s="612"/>
      <c r="K48" s="612"/>
      <c r="L48" s="612"/>
    </row>
  </sheetData>
  <mergeCells count="13">
    <mergeCell ref="A1:H1"/>
    <mergeCell ref="B3:E3"/>
    <mergeCell ref="G3:H3"/>
    <mergeCell ref="A4:H4"/>
    <mergeCell ref="A5:C5"/>
    <mergeCell ref="E5:H5"/>
    <mergeCell ref="C25:H25"/>
    <mergeCell ref="C26:H26"/>
    <mergeCell ref="C27:H27"/>
    <mergeCell ref="F28:G28"/>
    <mergeCell ref="F29:G29"/>
    <mergeCell ref="A30:G30"/>
    <mergeCell ref="A33:C33"/>
  </mergeCells>
  <pageMargins left="0.699305555555556" right="0.699305555555556" top="0.75" bottom="0.75" header="0.3" footer="0.3"/>
  <pageSetup paperSize="9" scale="56" orientation="landscape"/>
  <headerFooter/>
  <colBreaks count="1" manualBreakCount="1">
    <brk id="8" max="1048575"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U70"/>
  <sheetViews>
    <sheetView showGridLines="0" zoomScale="70" zoomScaleNormal="70" workbookViewId="0">
      <selection activeCell="G27" sqref="G27"/>
    </sheetView>
  </sheetViews>
  <sheetFormatPr defaultColWidth="9" defaultRowHeight="13.5"/>
  <cols>
    <col min="1" max="1" width="18.625" style="41" customWidth="1"/>
    <col min="2" max="2" width="20.75" style="41" customWidth="1"/>
    <col min="3" max="3" width="18.625" style="42" customWidth="1"/>
    <col min="4" max="4" width="18.625" style="41" customWidth="1"/>
    <col min="5" max="5" width="18.625" style="527" customWidth="1"/>
    <col min="6" max="6" width="40.625" style="41" customWidth="1"/>
    <col min="7" max="7" width="18.625" style="42" customWidth="1"/>
    <col min="8" max="8" width="29" style="527" customWidth="1"/>
    <col min="9" max="11" width="21" style="41" customWidth="1"/>
    <col min="12" max="12" width="17.875" style="41" customWidth="1"/>
    <col min="13" max="13" width="24.75" style="41" customWidth="1"/>
    <col min="14" max="14" width="19.125" style="41" customWidth="1"/>
    <col min="15" max="15" width="30.25" style="41" customWidth="1"/>
    <col min="16" max="17" width="9" style="41"/>
    <col min="18" max="18" width="4.75" style="41" customWidth="1"/>
    <col min="19" max="19" width="4.375" style="41" customWidth="1"/>
    <col min="20" max="20" width="5.75" style="41" customWidth="1"/>
    <col min="21" max="21" width="27.75" style="41" customWidth="1"/>
    <col min="22" max="22" width="12.625" style="41"/>
    <col min="23" max="27" width="9" style="41"/>
    <col min="28" max="28" width="27.375" style="41" customWidth="1"/>
    <col min="29" max="29" width="14.875" style="41" customWidth="1"/>
    <col min="30" max="30" width="9" style="41"/>
    <col min="31" max="31" width="14.875" style="41"/>
    <col min="32" max="34" width="9" style="41"/>
    <col min="35" max="35" width="13.6" style="41" customWidth="1"/>
    <col min="36" max="37" width="9" style="41"/>
    <col min="38" max="38" width="13.6" style="41"/>
    <col min="39" max="40" width="9" style="41"/>
    <col min="41" max="41" width="13.6" style="41"/>
    <col min="42" max="43" width="9" style="41"/>
    <col min="44" max="44" width="13.6" style="41"/>
    <col min="45" max="46" width="9" style="41"/>
    <col min="47" max="47" width="13.6" style="41"/>
    <col min="48" max="16384" width="9" style="41"/>
  </cols>
  <sheetData>
    <row r="1" ht="47.25" customHeight="1" spans="1:8">
      <c r="A1" s="5" t="s">
        <v>1650</v>
      </c>
      <c r="B1" s="5"/>
      <c r="C1" s="5"/>
      <c r="D1" s="5"/>
      <c r="E1" s="5"/>
      <c r="F1" s="5"/>
      <c r="G1" s="5"/>
      <c r="H1" s="5"/>
    </row>
    <row r="2" spans="1:8">
      <c r="A2" s="6" t="s">
        <v>647</v>
      </c>
      <c r="B2" s="6"/>
      <c r="C2" s="7"/>
      <c r="D2" s="6"/>
      <c r="E2" s="509"/>
      <c r="F2" s="6"/>
      <c r="G2" s="7"/>
      <c r="H2" s="509"/>
    </row>
    <row r="3" ht="30.75" customHeight="1" spans="1:8">
      <c r="A3" s="124" t="s">
        <v>648</v>
      </c>
      <c r="B3" s="598" t="s">
        <v>1651</v>
      </c>
      <c r="C3" s="599"/>
      <c r="D3" s="599"/>
      <c r="E3" s="600"/>
      <c r="F3" s="12" t="s">
        <v>650</v>
      </c>
      <c r="G3" s="598" t="s">
        <v>107</v>
      </c>
      <c r="H3" s="600"/>
    </row>
    <row r="4" ht="27.95" customHeight="1" spans="1:8">
      <c r="A4" s="14" t="s">
        <v>652</v>
      </c>
      <c r="B4" s="15"/>
      <c r="C4" s="15"/>
      <c r="D4" s="15"/>
      <c r="E4" s="15"/>
      <c r="F4" s="15"/>
      <c r="G4" s="15"/>
      <c r="H4" s="16"/>
    </row>
    <row r="5" ht="27.95" customHeight="1" spans="1:8">
      <c r="A5" s="17" t="s">
        <v>657</v>
      </c>
      <c r="B5" s="18"/>
      <c r="C5" s="18"/>
      <c r="D5" s="19"/>
      <c r="E5" s="17" t="s">
        <v>658</v>
      </c>
      <c r="F5" s="18"/>
      <c r="G5" s="18"/>
      <c r="H5" s="19"/>
    </row>
    <row r="6" ht="27.95" customHeight="1" spans="1:41">
      <c r="A6" s="22" t="s">
        <v>6</v>
      </c>
      <c r="B6" s="22" t="s">
        <v>5</v>
      </c>
      <c r="C6" s="23" t="s">
        <v>662</v>
      </c>
      <c r="D6" s="22" t="s">
        <v>13</v>
      </c>
      <c r="E6" s="22" t="s">
        <v>663</v>
      </c>
      <c r="F6" s="22" t="s">
        <v>7</v>
      </c>
      <c r="G6" s="23" t="s">
        <v>664</v>
      </c>
      <c r="H6" s="22" t="s">
        <v>13</v>
      </c>
      <c r="M6" s="607" t="s">
        <v>1652</v>
      </c>
      <c r="S6" s="607" t="s">
        <v>1653</v>
      </c>
      <c r="Y6" s="564" t="s">
        <v>1654</v>
      </c>
      <c r="Z6" s="564"/>
      <c r="AA6" s="564"/>
      <c r="AB6" s="564"/>
      <c r="AC6" s="564"/>
      <c r="AE6" s="564" t="s">
        <v>1655</v>
      </c>
      <c r="AF6" s="564"/>
      <c r="AG6" s="564"/>
      <c r="AH6" s="564"/>
      <c r="AI6" s="564"/>
      <c r="AK6" s="564" t="s">
        <v>1656</v>
      </c>
      <c r="AL6" s="564"/>
      <c r="AM6" s="564"/>
      <c r="AN6" s="564"/>
      <c r="AO6" s="564"/>
    </row>
    <row r="7" ht="28" customHeight="1" spans="1:41">
      <c r="A7" s="108">
        <v>42619</v>
      </c>
      <c r="B7" s="26" t="s">
        <v>110</v>
      </c>
      <c r="C7" s="27">
        <v>25634800</v>
      </c>
      <c r="D7" s="154"/>
      <c r="E7" s="108">
        <v>42619</v>
      </c>
      <c r="F7" s="155" t="s">
        <v>1657</v>
      </c>
      <c r="G7" s="27">
        <v>210600</v>
      </c>
      <c r="H7" s="562"/>
      <c r="J7" s="46" t="s">
        <v>14</v>
      </c>
      <c r="K7" s="47">
        <f>B20</f>
        <v>260212000.01</v>
      </c>
      <c r="L7" s="22" t="s">
        <v>663</v>
      </c>
      <c r="M7" s="22" t="s">
        <v>7</v>
      </c>
      <c r="N7" s="23" t="s">
        <v>664</v>
      </c>
      <c r="O7" s="22" t="s">
        <v>13</v>
      </c>
      <c r="R7" s="184" t="s">
        <v>653</v>
      </c>
      <c r="S7" s="184"/>
      <c r="T7" s="184" t="s">
        <v>654</v>
      </c>
      <c r="U7" s="184" t="s">
        <v>655</v>
      </c>
      <c r="V7" s="184" t="s">
        <v>656</v>
      </c>
      <c r="Y7" s="184" t="s">
        <v>756</v>
      </c>
      <c r="Z7" s="184"/>
      <c r="AA7" s="184" t="s">
        <v>654</v>
      </c>
      <c r="AB7" s="184" t="s">
        <v>655</v>
      </c>
      <c r="AC7" s="184" t="s">
        <v>656</v>
      </c>
      <c r="AE7" s="184" t="s">
        <v>685</v>
      </c>
      <c r="AF7" s="184"/>
      <c r="AG7" s="184" t="s">
        <v>654</v>
      </c>
      <c r="AH7" s="184" t="s">
        <v>655</v>
      </c>
      <c r="AI7" s="184" t="s">
        <v>656</v>
      </c>
      <c r="AK7" s="184" t="s">
        <v>689</v>
      </c>
      <c r="AL7" s="184"/>
      <c r="AM7" s="184" t="s">
        <v>654</v>
      </c>
      <c r="AN7" s="184" t="s">
        <v>655</v>
      </c>
      <c r="AO7" s="184" t="s">
        <v>656</v>
      </c>
    </row>
    <row r="8" ht="28" customHeight="1" spans="1:41">
      <c r="A8" s="108">
        <v>42810</v>
      </c>
      <c r="B8" s="601" t="s">
        <v>110</v>
      </c>
      <c r="C8" s="27">
        <v>26867800</v>
      </c>
      <c r="D8" s="154"/>
      <c r="E8" s="108" t="s">
        <v>1658</v>
      </c>
      <c r="F8" s="155" t="s">
        <v>1657</v>
      </c>
      <c r="G8" s="27">
        <v>121300</v>
      </c>
      <c r="H8" s="562"/>
      <c r="J8" s="46" t="s">
        <v>669</v>
      </c>
      <c r="K8" s="47">
        <f>G15</f>
        <v>0</v>
      </c>
      <c r="L8" s="108">
        <v>42874</v>
      </c>
      <c r="M8" s="155" t="s">
        <v>1659</v>
      </c>
      <c r="N8" s="27">
        <v>102700</v>
      </c>
      <c r="O8" s="562" t="s">
        <v>1660</v>
      </c>
      <c r="R8" s="184" t="s">
        <v>659</v>
      </c>
      <c r="S8" s="184" t="s">
        <v>660</v>
      </c>
      <c r="T8" s="184" t="s">
        <v>654</v>
      </c>
      <c r="U8" s="184" t="s">
        <v>655</v>
      </c>
      <c r="V8" s="184" t="s">
        <v>661</v>
      </c>
      <c r="Y8" s="184" t="s">
        <v>659</v>
      </c>
      <c r="Z8" s="184" t="s">
        <v>660</v>
      </c>
      <c r="AA8" s="184" t="s">
        <v>654</v>
      </c>
      <c r="AB8" s="184" t="s">
        <v>655</v>
      </c>
      <c r="AC8" s="184" t="s">
        <v>661</v>
      </c>
      <c r="AE8" s="184" t="s">
        <v>659</v>
      </c>
      <c r="AF8" s="184" t="s">
        <v>660</v>
      </c>
      <c r="AG8" s="184" t="s">
        <v>654</v>
      </c>
      <c r="AH8" s="184" t="s">
        <v>655</v>
      </c>
      <c r="AI8" s="184" t="s">
        <v>661</v>
      </c>
      <c r="AK8" s="184" t="s">
        <v>659</v>
      </c>
      <c r="AL8" s="184" t="s">
        <v>660</v>
      </c>
      <c r="AM8" s="184" t="s">
        <v>654</v>
      </c>
      <c r="AN8" s="184" t="s">
        <v>655</v>
      </c>
      <c r="AO8" s="184" t="s">
        <v>661</v>
      </c>
    </row>
    <row r="9" ht="28" customHeight="1" spans="1:47">
      <c r="A9" s="108">
        <v>42929</v>
      </c>
      <c r="B9" s="601" t="s">
        <v>110</v>
      </c>
      <c r="C9" s="30">
        <v>26006800</v>
      </c>
      <c r="D9" s="154"/>
      <c r="E9" s="565" t="s">
        <v>1661</v>
      </c>
      <c r="F9" s="155" t="s">
        <v>1657</v>
      </c>
      <c r="G9" s="27">
        <v>5142.7</v>
      </c>
      <c r="H9" s="562"/>
      <c r="J9" s="46" t="s">
        <v>16</v>
      </c>
      <c r="K9" s="47">
        <f>B21</f>
        <v>211082714.36</v>
      </c>
      <c r="L9" s="565">
        <v>42968</v>
      </c>
      <c r="M9" s="394" t="s">
        <v>1662</v>
      </c>
      <c r="N9" s="27">
        <v>18600</v>
      </c>
      <c r="O9" s="562" t="s">
        <v>1663</v>
      </c>
      <c r="R9" s="114" t="s">
        <v>665</v>
      </c>
      <c r="S9" s="114" t="s">
        <v>716</v>
      </c>
      <c r="T9" s="114" t="s">
        <v>1664</v>
      </c>
      <c r="U9" s="114" t="s">
        <v>1665</v>
      </c>
      <c r="V9" s="140">
        <v>460961.12</v>
      </c>
      <c r="Y9" s="144" t="s">
        <v>665</v>
      </c>
      <c r="Z9" s="146">
        <v>29</v>
      </c>
      <c r="AA9" s="144" t="s">
        <v>1666</v>
      </c>
      <c r="AB9" s="144" t="s">
        <v>1667</v>
      </c>
      <c r="AC9" s="145">
        <v>2283233.61</v>
      </c>
      <c r="AE9" s="144">
        <v>1</v>
      </c>
      <c r="AF9" s="146">
        <v>6</v>
      </c>
      <c r="AG9" s="144" t="s">
        <v>1668</v>
      </c>
      <c r="AH9" s="144" t="s">
        <v>1669</v>
      </c>
      <c r="AI9" s="145">
        <v>41673.6</v>
      </c>
      <c r="AK9" s="144">
        <v>2</v>
      </c>
      <c r="AL9" s="146">
        <v>1</v>
      </c>
      <c r="AM9" s="144" t="s">
        <v>1670</v>
      </c>
      <c r="AN9" s="144" t="s">
        <v>1671</v>
      </c>
      <c r="AO9" s="145">
        <v>24198236.94</v>
      </c>
      <c r="AR9" s="176"/>
      <c r="AU9" s="176"/>
    </row>
    <row r="10" ht="28" customHeight="1" spans="1:47">
      <c r="A10" s="108">
        <v>43100</v>
      </c>
      <c r="B10" s="26" t="s">
        <v>110</v>
      </c>
      <c r="C10" s="27">
        <v>24900000</v>
      </c>
      <c r="D10" s="154"/>
      <c r="E10" s="173" t="s">
        <v>1516</v>
      </c>
      <c r="F10" s="155" t="s">
        <v>1657</v>
      </c>
      <c r="G10" s="27">
        <v>25300071.2</v>
      </c>
      <c r="H10" s="562"/>
      <c r="J10" s="46" t="s">
        <v>17</v>
      </c>
      <c r="K10" s="47">
        <f>B22</f>
        <v>49129285.65</v>
      </c>
      <c r="L10" s="173">
        <v>43206</v>
      </c>
      <c r="M10" s="155" t="s">
        <v>1672</v>
      </c>
      <c r="N10" s="27">
        <v>529</v>
      </c>
      <c r="O10" s="562" t="s">
        <v>1673</v>
      </c>
      <c r="R10" s="114" t="s">
        <v>665</v>
      </c>
      <c r="S10" s="114" t="s">
        <v>721</v>
      </c>
      <c r="T10" s="114" t="s">
        <v>1674</v>
      </c>
      <c r="U10" s="114" t="s">
        <v>1675</v>
      </c>
      <c r="V10" s="140">
        <v>70790.43</v>
      </c>
      <c r="Y10" s="144" t="s">
        <v>677</v>
      </c>
      <c r="Z10" s="146">
        <v>13</v>
      </c>
      <c r="AA10" s="144" t="s">
        <v>1676</v>
      </c>
      <c r="AB10" s="144" t="s">
        <v>1677</v>
      </c>
      <c r="AC10" s="145">
        <v>38021.61</v>
      </c>
      <c r="AE10" s="144">
        <v>1</v>
      </c>
      <c r="AF10" s="146">
        <v>6</v>
      </c>
      <c r="AG10" s="144" t="s">
        <v>1678</v>
      </c>
      <c r="AH10" s="144" t="s">
        <v>1679</v>
      </c>
      <c r="AI10" s="145">
        <v>28784.7</v>
      </c>
      <c r="AK10" s="144">
        <v>3</v>
      </c>
      <c r="AL10" s="146">
        <v>14</v>
      </c>
      <c r="AM10" s="144" t="s">
        <v>1680</v>
      </c>
      <c r="AN10" s="144" t="s">
        <v>1681</v>
      </c>
      <c r="AO10" s="145">
        <v>733170.15</v>
      </c>
      <c r="AR10" s="176"/>
      <c r="AU10" s="176"/>
    </row>
    <row r="11" ht="28" customHeight="1" spans="1:47">
      <c r="A11" s="108">
        <v>43101</v>
      </c>
      <c r="B11" s="601" t="s">
        <v>110</v>
      </c>
      <c r="C11" s="27">
        <v>47800</v>
      </c>
      <c r="D11" s="154"/>
      <c r="E11" s="602" t="s">
        <v>1682</v>
      </c>
      <c r="F11" s="155" t="s">
        <v>1657</v>
      </c>
      <c r="G11" s="27">
        <v>3567344.85</v>
      </c>
      <c r="H11" s="562"/>
      <c r="L11" s="602">
        <v>43234</v>
      </c>
      <c r="M11" s="394" t="s">
        <v>1683</v>
      </c>
      <c r="N11" s="27">
        <v>144.5</v>
      </c>
      <c r="O11" s="562" t="s">
        <v>1684</v>
      </c>
      <c r="R11" s="114" t="s">
        <v>665</v>
      </c>
      <c r="S11" s="115">
        <v>18</v>
      </c>
      <c r="T11" s="114" t="s">
        <v>1685</v>
      </c>
      <c r="U11" s="114" t="s">
        <v>1686</v>
      </c>
      <c r="V11" s="140">
        <v>18009.9</v>
      </c>
      <c r="Y11" s="144" t="s">
        <v>708</v>
      </c>
      <c r="Z11" s="146">
        <v>16</v>
      </c>
      <c r="AA11" s="144" t="s">
        <v>1687</v>
      </c>
      <c r="AB11" s="144" t="s">
        <v>1688</v>
      </c>
      <c r="AC11" s="145">
        <v>324000</v>
      </c>
      <c r="AE11" s="144">
        <v>1</v>
      </c>
      <c r="AF11" s="146">
        <v>12</v>
      </c>
      <c r="AG11" s="144" t="s">
        <v>1689</v>
      </c>
      <c r="AH11" s="144" t="s">
        <v>1690</v>
      </c>
      <c r="AI11" s="145">
        <v>7432725.71</v>
      </c>
      <c r="AK11" s="144">
        <v>3</v>
      </c>
      <c r="AL11" s="146">
        <v>14</v>
      </c>
      <c r="AM11" s="144" t="s">
        <v>1691</v>
      </c>
      <c r="AN11" s="144" t="s">
        <v>1692</v>
      </c>
      <c r="AO11" s="145">
        <v>4572848.14</v>
      </c>
      <c r="AR11" s="176"/>
      <c r="AU11" s="176"/>
    </row>
    <row r="12" ht="28" customHeight="1" spans="1:47">
      <c r="A12" s="108">
        <v>43374</v>
      </c>
      <c r="B12" s="26" t="s">
        <v>110</v>
      </c>
      <c r="C12" s="603">
        <v>25226800.01</v>
      </c>
      <c r="D12" s="154"/>
      <c r="E12" s="173" t="s">
        <v>653</v>
      </c>
      <c r="F12" s="155" t="s">
        <v>1657</v>
      </c>
      <c r="G12" s="27">
        <v>22928909.25</v>
      </c>
      <c r="H12" s="562"/>
      <c r="L12" s="173">
        <v>43313</v>
      </c>
      <c r="M12" s="155" t="s">
        <v>1693</v>
      </c>
      <c r="N12" s="27">
        <v>159.5</v>
      </c>
      <c r="O12" s="562" t="s">
        <v>1694</v>
      </c>
      <c r="R12" s="114" t="s">
        <v>665</v>
      </c>
      <c r="S12" s="115">
        <v>21</v>
      </c>
      <c r="T12" s="114" t="s">
        <v>1695</v>
      </c>
      <c r="U12" s="114" t="s">
        <v>1696</v>
      </c>
      <c r="V12" s="140">
        <v>87200</v>
      </c>
      <c r="Y12" s="144" t="s">
        <v>729</v>
      </c>
      <c r="Z12" s="146">
        <v>11</v>
      </c>
      <c r="AA12" s="144" t="s">
        <v>793</v>
      </c>
      <c r="AB12" s="144" t="s">
        <v>1697</v>
      </c>
      <c r="AC12" s="145">
        <v>234000</v>
      </c>
      <c r="AE12" s="144">
        <v>1</v>
      </c>
      <c r="AF12" s="146">
        <v>17</v>
      </c>
      <c r="AG12" s="144" t="s">
        <v>1698</v>
      </c>
      <c r="AH12" s="144" t="s">
        <v>1699</v>
      </c>
      <c r="AI12" s="145">
        <v>15954704.41</v>
      </c>
      <c r="AK12" s="144">
        <v>4</v>
      </c>
      <c r="AL12" s="146">
        <v>22</v>
      </c>
      <c r="AM12" s="144" t="s">
        <v>1700</v>
      </c>
      <c r="AN12" s="144" t="s">
        <v>1701</v>
      </c>
      <c r="AO12" s="145">
        <v>5176790.68</v>
      </c>
      <c r="AR12" s="176"/>
      <c r="AU12" s="176"/>
    </row>
    <row r="13" ht="28" customHeight="1" spans="1:47">
      <c r="A13" s="108">
        <v>43435</v>
      </c>
      <c r="B13" s="26" t="s">
        <v>110</v>
      </c>
      <c r="C13" s="603">
        <v>26249800</v>
      </c>
      <c r="D13" s="154"/>
      <c r="E13" s="173" t="s">
        <v>756</v>
      </c>
      <c r="F13" s="155" t="s">
        <v>1657</v>
      </c>
      <c r="G13" s="27">
        <v>52111218.96</v>
      </c>
      <c r="H13" s="562"/>
      <c r="L13" s="173">
        <v>43405</v>
      </c>
      <c r="M13" s="155" t="s">
        <v>1702</v>
      </c>
      <c r="N13" s="27">
        <v>2864.7</v>
      </c>
      <c r="O13" s="562" t="s">
        <v>1703</v>
      </c>
      <c r="R13" s="114" t="s">
        <v>676</v>
      </c>
      <c r="S13" s="114" t="s">
        <v>716</v>
      </c>
      <c r="T13" s="114" t="s">
        <v>1704</v>
      </c>
      <c r="U13" s="114" t="s">
        <v>1705</v>
      </c>
      <c r="V13" s="140">
        <v>624915</v>
      </c>
      <c r="Y13" s="144" t="s">
        <v>710</v>
      </c>
      <c r="Z13" s="144" t="s">
        <v>708</v>
      </c>
      <c r="AA13" s="144" t="s">
        <v>1706</v>
      </c>
      <c r="AB13" s="144" t="s">
        <v>1707</v>
      </c>
      <c r="AC13" s="145">
        <v>3241425</v>
      </c>
      <c r="AE13" s="144">
        <v>2</v>
      </c>
      <c r="AF13" s="144">
        <v>10</v>
      </c>
      <c r="AG13" s="144" t="s">
        <v>1708</v>
      </c>
      <c r="AH13" s="144" t="s">
        <v>1709</v>
      </c>
      <c r="AI13" s="145">
        <v>27819.9</v>
      </c>
      <c r="AK13" s="144">
        <v>5</v>
      </c>
      <c r="AL13" s="146">
        <v>7</v>
      </c>
      <c r="AM13" s="144" t="s">
        <v>1710</v>
      </c>
      <c r="AN13" s="144" t="s">
        <v>1711</v>
      </c>
      <c r="AO13" s="145">
        <v>333252.9</v>
      </c>
      <c r="AR13" s="176"/>
      <c r="AU13" s="176"/>
    </row>
    <row r="14" ht="28" customHeight="1" spans="1:47">
      <c r="A14" s="108">
        <v>43739</v>
      </c>
      <c r="B14" s="26" t="s">
        <v>110</v>
      </c>
      <c r="C14" s="603">
        <v>26366800</v>
      </c>
      <c r="D14" s="26"/>
      <c r="E14" s="173" t="s">
        <v>685</v>
      </c>
      <c r="F14" s="155" t="s">
        <v>1657</v>
      </c>
      <c r="G14" s="27">
        <f>AI52</f>
        <v>106838127.4</v>
      </c>
      <c r="H14" s="562"/>
      <c r="L14" s="173">
        <v>43405</v>
      </c>
      <c r="M14" s="155" t="s">
        <v>1459</v>
      </c>
      <c r="N14" s="27">
        <v>645</v>
      </c>
      <c r="O14" s="562" t="s">
        <v>1712</v>
      </c>
      <c r="R14" s="114" t="s">
        <v>691</v>
      </c>
      <c r="S14" s="114" t="s">
        <v>665</v>
      </c>
      <c r="T14" s="114" t="s">
        <v>1713</v>
      </c>
      <c r="U14" s="114" t="s">
        <v>1714</v>
      </c>
      <c r="V14" s="215">
        <v>159</v>
      </c>
      <c r="Y14" s="144" t="s">
        <v>710</v>
      </c>
      <c r="Z14" s="144" t="s">
        <v>729</v>
      </c>
      <c r="AA14" s="144" t="s">
        <v>1715</v>
      </c>
      <c r="AB14" s="144" t="s">
        <v>1716</v>
      </c>
      <c r="AC14" s="145">
        <v>9359897.42</v>
      </c>
      <c r="AE14" s="144">
        <v>2</v>
      </c>
      <c r="AF14" s="144">
        <v>10</v>
      </c>
      <c r="AG14" s="144" t="s">
        <v>891</v>
      </c>
      <c r="AH14" s="144" t="s">
        <v>1717</v>
      </c>
      <c r="AI14" s="145">
        <v>74967.3</v>
      </c>
      <c r="AK14" s="144">
        <v>5</v>
      </c>
      <c r="AL14" s="146">
        <v>27</v>
      </c>
      <c r="AM14" s="144" t="s">
        <v>1718</v>
      </c>
      <c r="AN14" s="144" t="s">
        <v>1719</v>
      </c>
      <c r="AO14" s="145">
        <v>3625786.86</v>
      </c>
      <c r="AR14" s="176"/>
      <c r="AU14" s="176"/>
    </row>
    <row r="15" ht="28" customHeight="1" spans="1:47">
      <c r="A15" s="108">
        <v>43930</v>
      </c>
      <c r="B15" s="26" t="s">
        <v>110</v>
      </c>
      <c r="C15" s="603">
        <v>26822800</v>
      </c>
      <c r="D15" s="26"/>
      <c r="E15" s="173"/>
      <c r="F15" s="155"/>
      <c r="G15" s="27"/>
      <c r="H15" s="604"/>
      <c r="L15" s="173">
        <v>43435</v>
      </c>
      <c r="M15" s="155" t="s">
        <v>1720</v>
      </c>
      <c r="N15" s="27">
        <v>800</v>
      </c>
      <c r="O15" s="604" t="s">
        <v>1721</v>
      </c>
      <c r="R15" s="114" t="s">
        <v>677</v>
      </c>
      <c r="S15" s="114" t="s">
        <v>708</v>
      </c>
      <c r="T15" s="114" t="s">
        <v>1722</v>
      </c>
      <c r="U15" s="114" t="s">
        <v>1723</v>
      </c>
      <c r="V15" s="140">
        <v>15457</v>
      </c>
      <c r="Y15" s="144" t="s">
        <v>710</v>
      </c>
      <c r="Z15" s="144" t="s">
        <v>729</v>
      </c>
      <c r="AA15" s="144" t="s">
        <v>1724</v>
      </c>
      <c r="AB15" s="144" t="s">
        <v>1725</v>
      </c>
      <c r="AC15" s="145">
        <v>58313.44</v>
      </c>
      <c r="AE15" s="144">
        <v>2</v>
      </c>
      <c r="AF15" s="144">
        <v>10</v>
      </c>
      <c r="AG15" s="144" t="s">
        <v>1726</v>
      </c>
      <c r="AH15" s="144" t="s">
        <v>1727</v>
      </c>
      <c r="AI15" s="145">
        <v>8996494.8</v>
      </c>
      <c r="AK15" s="144">
        <v>6</v>
      </c>
      <c r="AL15" s="146">
        <v>5</v>
      </c>
      <c r="AM15" s="144" t="s">
        <v>1728</v>
      </c>
      <c r="AN15" s="144" t="s">
        <v>1729</v>
      </c>
      <c r="AO15" s="145">
        <v>253950</v>
      </c>
      <c r="AR15" s="176"/>
      <c r="AU15" s="176"/>
    </row>
    <row r="16" ht="28" customHeight="1" spans="1:47">
      <c r="A16" s="108">
        <v>44085</v>
      </c>
      <c r="B16" s="26" t="s">
        <v>110</v>
      </c>
      <c r="C16" s="603">
        <v>27119800</v>
      </c>
      <c r="D16" s="26"/>
      <c r="E16" s="173"/>
      <c r="F16" s="155"/>
      <c r="G16" s="541"/>
      <c r="H16" s="154"/>
      <c r="L16" s="173">
        <v>43617</v>
      </c>
      <c r="M16" s="155" t="s">
        <v>1730</v>
      </c>
      <c r="N16" s="541">
        <v>770</v>
      </c>
      <c r="O16" s="154" t="s">
        <v>1731</v>
      </c>
      <c r="R16" s="114" t="s">
        <v>677</v>
      </c>
      <c r="S16" s="114" t="s">
        <v>729</v>
      </c>
      <c r="T16" s="114" t="s">
        <v>1732</v>
      </c>
      <c r="U16" s="114" t="s">
        <v>1733</v>
      </c>
      <c r="V16" s="140">
        <v>2461632.54</v>
      </c>
      <c r="Y16" s="144" t="s">
        <v>710</v>
      </c>
      <c r="Z16" s="146">
        <v>29</v>
      </c>
      <c r="AA16" s="144" t="s">
        <v>1734</v>
      </c>
      <c r="AB16" s="144" t="s">
        <v>1735</v>
      </c>
      <c r="AC16" s="145">
        <v>5513353.93</v>
      </c>
      <c r="AE16" s="144">
        <v>4</v>
      </c>
      <c r="AF16" s="146">
        <v>12</v>
      </c>
      <c r="AG16" s="144" t="s">
        <v>1736</v>
      </c>
      <c r="AH16" s="144" t="s">
        <v>1737</v>
      </c>
      <c r="AI16" s="145">
        <v>59991.3</v>
      </c>
      <c r="AK16" s="144">
        <v>6</v>
      </c>
      <c r="AL16" s="146">
        <v>21</v>
      </c>
      <c r="AM16" s="144" t="s">
        <v>1738</v>
      </c>
      <c r="AN16" s="144" t="s">
        <v>1739</v>
      </c>
      <c r="AO16" s="145">
        <v>2557403.49</v>
      </c>
      <c r="AR16" s="176"/>
      <c r="AU16" s="176"/>
    </row>
    <row r="17" ht="28" customHeight="1" spans="1:47">
      <c r="A17" s="108">
        <v>44256</v>
      </c>
      <c r="B17" s="26" t="s">
        <v>110</v>
      </c>
      <c r="C17" s="603">
        <v>24968800</v>
      </c>
      <c r="D17" s="26"/>
      <c r="E17" s="173"/>
      <c r="F17" s="155"/>
      <c r="G17" s="541"/>
      <c r="H17" s="154"/>
      <c r="L17" s="173">
        <v>43617</v>
      </c>
      <c r="M17" s="155" t="s">
        <v>1740</v>
      </c>
      <c r="N17" s="541">
        <v>49.5</v>
      </c>
      <c r="O17" s="154" t="s">
        <v>1741</v>
      </c>
      <c r="R17" s="114" t="s">
        <v>677</v>
      </c>
      <c r="S17" s="115">
        <v>19</v>
      </c>
      <c r="T17" s="114" t="s">
        <v>1742</v>
      </c>
      <c r="U17" s="114" t="s">
        <v>1743</v>
      </c>
      <c r="V17" s="140">
        <v>14771.7</v>
      </c>
      <c r="Y17" s="146">
        <v>10</v>
      </c>
      <c r="Z17" s="146">
        <v>14</v>
      </c>
      <c r="AA17" s="144" t="s">
        <v>890</v>
      </c>
      <c r="AB17" s="144" t="s">
        <v>1744</v>
      </c>
      <c r="AC17" s="145">
        <v>10038764.54</v>
      </c>
      <c r="AE17" s="146">
        <v>4</v>
      </c>
      <c r="AF17" s="146">
        <v>12</v>
      </c>
      <c r="AG17" s="144" t="s">
        <v>1745</v>
      </c>
      <c r="AH17" s="144" t="s">
        <v>1746</v>
      </c>
      <c r="AI17" s="145">
        <v>244170.16</v>
      </c>
      <c r="AK17" s="144">
        <v>6</v>
      </c>
      <c r="AL17" s="146">
        <v>28</v>
      </c>
      <c r="AM17" s="144" t="s">
        <v>1747</v>
      </c>
      <c r="AN17" s="144" t="s">
        <v>1748</v>
      </c>
      <c r="AO17" s="145">
        <v>35148.18</v>
      </c>
      <c r="AR17" s="176"/>
      <c r="AU17" s="176"/>
    </row>
    <row r="18" ht="28" customHeight="1" spans="1:47">
      <c r="A18" s="108"/>
      <c r="B18" s="26"/>
      <c r="C18" s="603"/>
      <c r="D18" s="26"/>
      <c r="E18" s="173"/>
      <c r="F18" s="155"/>
      <c r="G18" s="27"/>
      <c r="H18" s="154"/>
      <c r="L18" s="173">
        <v>43617</v>
      </c>
      <c r="M18" s="155" t="s">
        <v>1749</v>
      </c>
      <c r="N18" s="27">
        <v>11500</v>
      </c>
      <c r="O18" s="154" t="s">
        <v>1750</v>
      </c>
      <c r="R18" s="114" t="s">
        <v>677</v>
      </c>
      <c r="S18" s="115">
        <v>21</v>
      </c>
      <c r="T18" s="114" t="s">
        <v>926</v>
      </c>
      <c r="U18" s="114" t="s">
        <v>1751</v>
      </c>
      <c r="V18" s="140">
        <v>140400</v>
      </c>
      <c r="Y18" s="146">
        <v>12</v>
      </c>
      <c r="Z18" s="144" t="s">
        <v>708</v>
      </c>
      <c r="AA18" s="144" t="s">
        <v>1752</v>
      </c>
      <c r="AB18" s="144" t="s">
        <v>1753</v>
      </c>
      <c r="AC18" s="145">
        <v>583620</v>
      </c>
      <c r="AE18" s="146">
        <v>4</v>
      </c>
      <c r="AF18" s="144">
        <v>14</v>
      </c>
      <c r="AG18" s="144" t="s">
        <v>1754</v>
      </c>
      <c r="AH18" s="144" t="s">
        <v>1755</v>
      </c>
      <c r="AI18" s="145">
        <v>3641252</v>
      </c>
      <c r="AK18" s="144">
        <v>7</v>
      </c>
      <c r="AL18" s="146">
        <v>2</v>
      </c>
      <c r="AM18" s="144" t="s">
        <v>1756</v>
      </c>
      <c r="AN18" s="144" t="s">
        <v>1757</v>
      </c>
      <c r="AO18" s="145">
        <v>1705711.34</v>
      </c>
      <c r="AR18" s="176"/>
      <c r="AU18" s="176"/>
    </row>
    <row r="19" ht="28" customHeight="1" spans="1:47">
      <c r="A19" s="108"/>
      <c r="B19" s="155"/>
      <c r="C19" s="603"/>
      <c r="D19" s="155"/>
      <c r="E19" s="173"/>
      <c r="F19" s="155"/>
      <c r="G19" s="27"/>
      <c r="H19" s="154"/>
      <c r="L19" s="173">
        <v>43647</v>
      </c>
      <c r="M19" s="155" t="s">
        <v>1758</v>
      </c>
      <c r="N19" s="27">
        <v>12085091.7</v>
      </c>
      <c r="O19" s="154" t="s">
        <v>1759</v>
      </c>
      <c r="R19" s="114" t="s">
        <v>716</v>
      </c>
      <c r="S19" s="115">
        <v>10</v>
      </c>
      <c r="T19" s="114" t="s">
        <v>1760</v>
      </c>
      <c r="U19" s="114" t="s">
        <v>1761</v>
      </c>
      <c r="V19" s="140">
        <v>1167240</v>
      </c>
      <c r="Y19" s="146">
        <v>12</v>
      </c>
      <c r="Z19" s="146">
        <v>15</v>
      </c>
      <c r="AA19" s="144" t="s">
        <v>1762</v>
      </c>
      <c r="AB19" s="144" t="s">
        <v>1763</v>
      </c>
      <c r="AC19" s="145">
        <v>6360803.25</v>
      </c>
      <c r="AE19" s="146">
        <v>4</v>
      </c>
      <c r="AF19" s="146">
        <v>14</v>
      </c>
      <c r="AG19" s="144" t="s">
        <v>1764</v>
      </c>
      <c r="AH19" s="144" t="s">
        <v>1765</v>
      </c>
      <c r="AI19" s="145">
        <v>887116.81</v>
      </c>
      <c r="AK19" s="144">
        <v>7</v>
      </c>
      <c r="AL19" s="146">
        <v>25</v>
      </c>
      <c r="AM19" s="144" t="s">
        <v>1766</v>
      </c>
      <c r="AN19" s="144" t="s">
        <v>1767</v>
      </c>
      <c r="AO19" s="145">
        <v>1400</v>
      </c>
      <c r="AR19" s="176"/>
      <c r="AU19" s="176"/>
    </row>
    <row r="20" ht="28" customHeight="1" spans="1:47">
      <c r="A20" s="36" t="s">
        <v>697</v>
      </c>
      <c r="B20" s="37">
        <f>SUM(C7:C19)</f>
        <v>260212000.01</v>
      </c>
      <c r="C20" s="38"/>
      <c r="D20" s="39"/>
      <c r="E20" s="39"/>
      <c r="F20" s="39"/>
      <c r="G20" s="39"/>
      <c r="H20" s="40"/>
      <c r="L20" s="173">
        <v>43709</v>
      </c>
      <c r="M20" s="155" t="s">
        <v>1768</v>
      </c>
      <c r="N20" s="27">
        <v>11500</v>
      </c>
      <c r="O20" s="154" t="s">
        <v>1769</v>
      </c>
      <c r="R20" s="114" t="s">
        <v>716</v>
      </c>
      <c r="S20" s="115">
        <v>24</v>
      </c>
      <c r="T20" s="114" t="s">
        <v>1770</v>
      </c>
      <c r="U20" s="114" t="s">
        <v>1771</v>
      </c>
      <c r="V20" s="140">
        <v>4205368.36</v>
      </c>
      <c r="Y20" s="146">
        <v>12</v>
      </c>
      <c r="Z20" s="146">
        <v>15</v>
      </c>
      <c r="AA20" s="144" t="s">
        <v>1772</v>
      </c>
      <c r="AB20" s="144" t="s">
        <v>1773</v>
      </c>
      <c r="AC20" s="145">
        <v>324000</v>
      </c>
      <c r="AE20" s="146">
        <v>4</v>
      </c>
      <c r="AF20" s="146">
        <v>20</v>
      </c>
      <c r="AG20" s="144" t="s">
        <v>1774</v>
      </c>
      <c r="AH20" s="144" t="s">
        <v>1775</v>
      </c>
      <c r="AI20" s="145">
        <v>5487417.77</v>
      </c>
      <c r="AK20" s="144">
        <v>7</v>
      </c>
      <c r="AL20" s="146">
        <v>30</v>
      </c>
      <c r="AM20" s="144" t="s">
        <v>1776</v>
      </c>
      <c r="AN20" s="144" t="s">
        <v>1777</v>
      </c>
      <c r="AO20" s="145">
        <v>4266726.45</v>
      </c>
      <c r="AR20" s="176"/>
      <c r="AU20" s="176"/>
    </row>
    <row r="21" ht="28" customHeight="1" spans="1:47">
      <c r="A21" s="36" t="s">
        <v>699</v>
      </c>
      <c r="B21" s="37">
        <f>SUM(G7:G19)</f>
        <v>211082714.36</v>
      </c>
      <c r="C21" s="38"/>
      <c r="D21" s="39"/>
      <c r="E21" s="39"/>
      <c r="F21" s="39"/>
      <c r="G21" s="39"/>
      <c r="H21" s="40"/>
      <c r="L21" s="173">
        <v>43739</v>
      </c>
      <c r="M21" s="155" t="s">
        <v>1778</v>
      </c>
      <c r="N21" s="27">
        <v>1177219.98</v>
      </c>
      <c r="O21" s="26" t="s">
        <v>1779</v>
      </c>
      <c r="R21" s="114" t="s">
        <v>708</v>
      </c>
      <c r="S21" s="115">
        <v>24</v>
      </c>
      <c r="T21" s="114" t="s">
        <v>1780</v>
      </c>
      <c r="U21" s="114" t="s">
        <v>1781</v>
      </c>
      <c r="V21" s="140">
        <v>4247321.1</v>
      </c>
      <c r="Y21" s="146">
        <v>12</v>
      </c>
      <c r="Z21" s="146">
        <v>28</v>
      </c>
      <c r="AA21" s="144" t="s">
        <v>1782</v>
      </c>
      <c r="AB21" s="144" t="s">
        <v>1783</v>
      </c>
      <c r="AC21" s="145">
        <v>7003025.23</v>
      </c>
      <c r="AE21" s="146">
        <v>4</v>
      </c>
      <c r="AF21" s="146">
        <v>26</v>
      </c>
      <c r="AG21" s="144" t="s">
        <v>1784</v>
      </c>
      <c r="AH21" s="144" t="s">
        <v>1785</v>
      </c>
      <c r="AI21" s="145">
        <v>451745.9</v>
      </c>
      <c r="AK21" s="144">
        <v>8</v>
      </c>
      <c r="AL21" s="146">
        <v>8</v>
      </c>
      <c r="AM21" s="144" t="s">
        <v>1786</v>
      </c>
      <c r="AN21" s="144" t="s">
        <v>1787</v>
      </c>
      <c r="AO21" s="145">
        <v>1510629.09</v>
      </c>
      <c r="AR21" s="176"/>
      <c r="AU21" s="176"/>
    </row>
    <row r="22" ht="28" customHeight="1" spans="1:47">
      <c r="A22" s="36" t="s">
        <v>701</v>
      </c>
      <c r="B22" s="37">
        <f>B20-B21</f>
        <v>49129285.65</v>
      </c>
      <c r="C22" s="38"/>
      <c r="D22" s="39"/>
      <c r="E22" s="39"/>
      <c r="F22" s="39"/>
      <c r="G22" s="39"/>
      <c r="H22" s="40"/>
      <c r="L22" s="173">
        <v>43770</v>
      </c>
      <c r="M22" s="155" t="s">
        <v>1788</v>
      </c>
      <c r="N22" s="27">
        <v>10840682.38</v>
      </c>
      <c r="O22" s="26" t="s">
        <v>1789</v>
      </c>
      <c r="R22" s="114" t="s">
        <v>708</v>
      </c>
      <c r="S22" s="115">
        <v>25</v>
      </c>
      <c r="T22" s="114" t="s">
        <v>1790</v>
      </c>
      <c r="U22" s="114" t="s">
        <v>1791</v>
      </c>
      <c r="V22" s="140">
        <v>648000</v>
      </c>
      <c r="Y22" s="146">
        <v>12</v>
      </c>
      <c r="Z22" s="146">
        <v>31</v>
      </c>
      <c r="AA22" s="144" t="s">
        <v>1792</v>
      </c>
      <c r="AB22" s="144" t="s">
        <v>1793</v>
      </c>
      <c r="AC22" s="145">
        <v>2395602.1</v>
      </c>
      <c r="AE22" s="146">
        <v>4</v>
      </c>
      <c r="AF22" s="146">
        <v>26</v>
      </c>
      <c r="AG22" s="144" t="s">
        <v>1794</v>
      </c>
      <c r="AH22" s="144" t="s">
        <v>1795</v>
      </c>
      <c r="AI22" s="145">
        <v>337774.64</v>
      </c>
      <c r="AK22" s="609" t="s">
        <v>389</v>
      </c>
      <c r="AL22" s="610"/>
      <c r="AM22" s="610"/>
      <c r="AN22" s="611"/>
      <c r="AO22" s="145">
        <f>SUM(AO9:AO21)</f>
        <v>48971054.22</v>
      </c>
      <c r="AR22" s="176"/>
      <c r="AU22" s="176"/>
    </row>
    <row r="23" ht="27" customHeight="1" spans="3:47">
      <c r="C23" s="605"/>
      <c r="E23" s="606"/>
      <c r="F23" s="6" t="s">
        <v>703</v>
      </c>
      <c r="G23" s="606"/>
      <c r="H23" s="606"/>
      <c r="L23" s="173">
        <v>43770</v>
      </c>
      <c r="M23" s="155" t="s">
        <v>1796</v>
      </c>
      <c r="N23" s="27">
        <v>79600</v>
      </c>
      <c r="O23" s="26" t="s">
        <v>1797</v>
      </c>
      <c r="R23" s="114" t="s">
        <v>721</v>
      </c>
      <c r="S23" s="115">
        <v>13</v>
      </c>
      <c r="T23" s="114" t="s">
        <v>1798</v>
      </c>
      <c r="U23" s="114" t="s">
        <v>1799</v>
      </c>
      <c r="V23" s="140">
        <v>139300</v>
      </c>
      <c r="Y23" s="146">
        <v>12</v>
      </c>
      <c r="Z23" s="146">
        <v>31</v>
      </c>
      <c r="AA23" s="144" t="s">
        <v>1800</v>
      </c>
      <c r="AB23" s="144" t="s">
        <v>1801</v>
      </c>
      <c r="AC23" s="145">
        <v>4353158.83</v>
      </c>
      <c r="AE23" s="146">
        <v>5</v>
      </c>
      <c r="AF23" s="146">
        <v>16</v>
      </c>
      <c r="AG23" s="144" t="s">
        <v>1802</v>
      </c>
      <c r="AH23" s="144" t="s">
        <v>1803</v>
      </c>
      <c r="AI23" s="145">
        <v>19207.8</v>
      </c>
      <c r="AR23" s="176"/>
      <c r="AU23" s="176"/>
    </row>
    <row r="24" ht="21" customHeight="1" spans="2:47">
      <c r="B24" s="43"/>
      <c r="C24" s="605"/>
      <c r="F24" s="41" t="s">
        <v>705</v>
      </c>
      <c r="G24" s="6"/>
      <c r="H24" s="509"/>
      <c r="L24" s="173">
        <v>43770</v>
      </c>
      <c r="M24" s="155" t="s">
        <v>1804</v>
      </c>
      <c r="N24" s="27">
        <v>7659</v>
      </c>
      <c r="O24" s="26" t="s">
        <v>1805</v>
      </c>
      <c r="R24" s="114" t="s">
        <v>721</v>
      </c>
      <c r="S24" s="115">
        <v>13</v>
      </c>
      <c r="T24" s="114" t="s">
        <v>894</v>
      </c>
      <c r="U24" s="114" t="s">
        <v>1806</v>
      </c>
      <c r="V24" s="140">
        <v>139300</v>
      </c>
      <c r="Y24" s="144" t="s">
        <v>1425</v>
      </c>
      <c r="Z24" s="144"/>
      <c r="AA24" s="144"/>
      <c r="AB24" s="144" t="s">
        <v>1426</v>
      </c>
      <c r="AC24" s="145">
        <v>52111218.96</v>
      </c>
      <c r="AE24" s="146">
        <v>5</v>
      </c>
      <c r="AF24" s="146">
        <v>23</v>
      </c>
      <c r="AG24" s="144" t="s">
        <v>1807</v>
      </c>
      <c r="AH24" s="144" t="s">
        <v>1808</v>
      </c>
      <c r="AI24" s="145">
        <v>3379427.31</v>
      </c>
      <c r="AR24" s="176"/>
      <c r="AU24" s="176"/>
    </row>
    <row r="25" ht="21" customHeight="1" spans="1:47">
      <c r="A25" s="44" t="s">
        <v>707</v>
      </c>
      <c r="B25" s="44"/>
      <c r="C25" s="44"/>
      <c r="D25" s="44"/>
      <c r="G25" s="41"/>
      <c r="L25" s="173">
        <v>43770</v>
      </c>
      <c r="M25" s="155" t="s">
        <v>1809</v>
      </c>
      <c r="N25" s="27">
        <v>442380</v>
      </c>
      <c r="O25" s="26" t="s">
        <v>1810</v>
      </c>
      <c r="R25" s="114" t="s">
        <v>721</v>
      </c>
      <c r="S25" s="115">
        <v>28</v>
      </c>
      <c r="T25" s="114" t="s">
        <v>1811</v>
      </c>
      <c r="U25" s="114" t="s">
        <v>1812</v>
      </c>
      <c r="V25" s="140">
        <v>167241.25</v>
      </c>
      <c r="AE25" s="146">
        <v>6</v>
      </c>
      <c r="AF25" s="146">
        <v>5</v>
      </c>
      <c r="AG25" s="144" t="s">
        <v>1813</v>
      </c>
      <c r="AH25" s="144" t="s">
        <v>1814</v>
      </c>
      <c r="AI25" s="145">
        <v>324000</v>
      </c>
      <c r="AR25" s="176"/>
      <c r="AU25" s="176"/>
    </row>
    <row r="26" ht="32.25" customHeight="1" spans="5:47">
      <c r="E26" s="44"/>
      <c r="F26" s="44"/>
      <c r="G26" s="44"/>
      <c r="H26" s="509"/>
      <c r="L26" s="173">
        <v>43801</v>
      </c>
      <c r="M26" s="155" t="s">
        <v>1815</v>
      </c>
      <c r="N26" s="27">
        <v>400</v>
      </c>
      <c r="O26" s="26" t="s">
        <v>1816</v>
      </c>
      <c r="R26" s="114" t="s">
        <v>729</v>
      </c>
      <c r="S26" s="114" t="s">
        <v>677</v>
      </c>
      <c r="T26" s="114" t="s">
        <v>1817</v>
      </c>
      <c r="U26" s="114" t="s">
        <v>1818</v>
      </c>
      <c r="V26" s="140">
        <v>3947449.04</v>
      </c>
      <c r="AE26" s="146">
        <v>6</v>
      </c>
      <c r="AF26" s="146">
        <v>14</v>
      </c>
      <c r="AG26" s="144" t="s">
        <v>1819</v>
      </c>
      <c r="AH26" s="144" t="s">
        <v>1820</v>
      </c>
      <c r="AI26" s="145">
        <v>8705676.67</v>
      </c>
      <c r="AR26" s="176"/>
      <c r="AU26" s="176"/>
    </row>
    <row r="27" ht="32.25" customHeight="1" spans="3:47">
      <c r="C27" s="41"/>
      <c r="E27" s="41"/>
      <c r="G27" s="41"/>
      <c r="H27" s="41"/>
      <c r="L27" s="173">
        <v>43801</v>
      </c>
      <c r="M27" s="155" t="s">
        <v>1821</v>
      </c>
      <c r="N27" s="27">
        <v>530</v>
      </c>
      <c r="O27" s="26" t="s">
        <v>1822</v>
      </c>
      <c r="R27" s="114" t="s">
        <v>729</v>
      </c>
      <c r="S27" s="115">
        <v>19</v>
      </c>
      <c r="T27" s="114" t="s">
        <v>1823</v>
      </c>
      <c r="U27" s="114" t="s">
        <v>1824</v>
      </c>
      <c r="V27" s="140">
        <v>213945.81</v>
      </c>
      <c r="AE27" s="146">
        <v>6</v>
      </c>
      <c r="AF27" s="146">
        <v>20</v>
      </c>
      <c r="AG27" s="144" t="s">
        <v>1825</v>
      </c>
      <c r="AH27" s="144" t="s">
        <v>1826</v>
      </c>
      <c r="AI27" s="145">
        <v>3241425</v>
      </c>
      <c r="AR27" s="176"/>
      <c r="AU27" s="176"/>
    </row>
    <row r="28" ht="32.25" customHeight="1" spans="3:47">
      <c r="C28" s="41"/>
      <c r="E28" s="41"/>
      <c r="G28" s="41"/>
      <c r="H28" s="41"/>
      <c r="L28" s="173">
        <v>43801</v>
      </c>
      <c r="M28" s="155" t="s">
        <v>1827</v>
      </c>
      <c r="N28" s="27">
        <v>108</v>
      </c>
      <c r="O28" s="26" t="s">
        <v>1828</v>
      </c>
      <c r="R28" s="205" t="s">
        <v>710</v>
      </c>
      <c r="S28" s="205" t="s">
        <v>729</v>
      </c>
      <c r="T28" s="205" t="s">
        <v>1829</v>
      </c>
      <c r="U28" s="205" t="s">
        <v>1830</v>
      </c>
      <c r="V28" s="206">
        <v>4159447</v>
      </c>
      <c r="AE28" s="146">
        <v>6</v>
      </c>
      <c r="AF28" s="146">
        <v>27</v>
      </c>
      <c r="AG28" s="144" t="s">
        <v>1831</v>
      </c>
      <c r="AH28" s="144" t="s">
        <v>1832</v>
      </c>
      <c r="AI28" s="145">
        <v>1767612.06</v>
      </c>
      <c r="AR28" s="176"/>
      <c r="AU28" s="176"/>
    </row>
    <row r="29" ht="55.5" customHeight="1" spans="3:47">
      <c r="C29" s="41"/>
      <c r="E29" s="41"/>
      <c r="G29" s="41"/>
      <c r="H29" s="41"/>
      <c r="L29" s="173">
        <v>43801</v>
      </c>
      <c r="M29" s="155" t="s">
        <v>1833</v>
      </c>
      <c r="N29" s="27">
        <v>470984.64</v>
      </c>
      <c r="O29" s="26" t="s">
        <v>1834</v>
      </c>
      <c r="R29" s="207"/>
      <c r="S29" s="207"/>
      <c r="T29" s="207"/>
      <c r="U29" s="207" t="s">
        <v>389</v>
      </c>
      <c r="V29" s="207">
        <f>SUM(V9:V28)</f>
        <v>22928909.25</v>
      </c>
      <c r="AE29" s="146">
        <v>6</v>
      </c>
      <c r="AF29" s="146">
        <v>28</v>
      </c>
      <c r="AG29" s="144" t="s">
        <v>1835</v>
      </c>
      <c r="AH29" s="144" t="s">
        <v>1836</v>
      </c>
      <c r="AI29" s="145">
        <v>462133.31</v>
      </c>
      <c r="AR29" s="176"/>
      <c r="AU29" s="176"/>
    </row>
    <row r="30" ht="67.5" customHeight="1" spans="3:47">
      <c r="C30" s="41"/>
      <c r="E30" s="41"/>
      <c r="G30" s="41"/>
      <c r="H30" s="41"/>
      <c r="L30" s="173" t="s">
        <v>1284</v>
      </c>
      <c r="M30" s="155" t="s">
        <v>1837</v>
      </c>
      <c r="N30" s="27">
        <v>26607</v>
      </c>
      <c r="O30" s="562" t="s">
        <v>1838</v>
      </c>
      <c r="AE30" s="146">
        <v>6</v>
      </c>
      <c r="AF30" s="146">
        <v>30</v>
      </c>
      <c r="AG30" s="144" t="s">
        <v>1839</v>
      </c>
      <c r="AH30" s="144" t="s">
        <v>1840</v>
      </c>
      <c r="AI30" s="145">
        <v>30039.3</v>
      </c>
      <c r="AU30" s="176"/>
    </row>
    <row r="31" ht="32.25" customHeight="1" spans="3:47">
      <c r="C31" s="41"/>
      <c r="E31" s="41"/>
      <c r="G31" s="41"/>
      <c r="H31" s="41"/>
      <c r="L31" s="173">
        <v>43801</v>
      </c>
      <c r="M31" s="155" t="s">
        <v>1841</v>
      </c>
      <c r="N31" s="27">
        <v>75000</v>
      </c>
      <c r="O31" s="155" t="s">
        <v>1842</v>
      </c>
      <c r="AE31" s="146">
        <v>7</v>
      </c>
      <c r="AF31" s="146">
        <v>5</v>
      </c>
      <c r="AG31" s="144" t="s">
        <v>1843</v>
      </c>
      <c r="AH31" s="144" t="s">
        <v>1844</v>
      </c>
      <c r="AI31" s="145">
        <v>7508693.92</v>
      </c>
      <c r="AU31" s="176"/>
    </row>
    <row r="32" ht="43.5" customHeight="1" spans="3:47">
      <c r="C32" s="41"/>
      <c r="E32" s="41"/>
      <c r="G32" s="41"/>
      <c r="H32" s="41"/>
      <c r="L32" s="173">
        <v>43801</v>
      </c>
      <c r="M32" s="155" t="s">
        <v>1845</v>
      </c>
      <c r="N32" s="27">
        <v>69989</v>
      </c>
      <c r="O32" s="155" t="s">
        <v>1846</v>
      </c>
      <c r="AE32" s="146">
        <v>7</v>
      </c>
      <c r="AF32" s="146">
        <v>10</v>
      </c>
      <c r="AG32" s="144" t="s">
        <v>1847</v>
      </c>
      <c r="AH32" s="144" t="s">
        <v>1848</v>
      </c>
      <c r="AI32" s="145">
        <v>1796642.29</v>
      </c>
      <c r="AU32" s="176"/>
    </row>
    <row r="33" ht="43.5" customHeight="1" spans="3:47">
      <c r="C33" s="41"/>
      <c r="E33" s="41"/>
      <c r="G33" s="41"/>
      <c r="H33" s="41"/>
      <c r="L33" s="173">
        <v>43846</v>
      </c>
      <c r="M33" s="155" t="s">
        <v>1849</v>
      </c>
      <c r="N33" s="27">
        <v>361760</v>
      </c>
      <c r="O33" s="155" t="s">
        <v>1850</v>
      </c>
      <c r="AE33" s="146">
        <v>7</v>
      </c>
      <c r="AF33" s="146">
        <v>10</v>
      </c>
      <c r="AG33" s="144" t="s">
        <v>1851</v>
      </c>
      <c r="AH33" s="144" t="s">
        <v>1852</v>
      </c>
      <c r="AI33" s="145">
        <v>2046853.61</v>
      </c>
      <c r="AU33" s="176"/>
    </row>
    <row r="34" ht="43.5" customHeight="1" spans="3:47">
      <c r="C34" s="41"/>
      <c r="E34" s="41"/>
      <c r="G34" s="41"/>
      <c r="H34" s="41"/>
      <c r="L34" s="173">
        <v>43959</v>
      </c>
      <c r="M34" s="155" t="s">
        <v>1853</v>
      </c>
      <c r="N34" s="27">
        <v>3900</v>
      </c>
      <c r="O34" s="155" t="s">
        <v>1854</v>
      </c>
      <c r="AE34" s="146">
        <v>7</v>
      </c>
      <c r="AF34" s="146">
        <v>13</v>
      </c>
      <c r="AG34" s="144" t="s">
        <v>1855</v>
      </c>
      <c r="AH34" s="144" t="s">
        <v>1856</v>
      </c>
      <c r="AI34" s="145">
        <v>3789186.4</v>
      </c>
      <c r="AU34" s="176"/>
    </row>
    <row r="35" ht="43.5" customHeight="1" spans="3:47">
      <c r="C35" s="41"/>
      <c r="E35" s="41"/>
      <c r="G35" s="41"/>
      <c r="H35" s="41"/>
      <c r="L35" s="173">
        <v>44162</v>
      </c>
      <c r="M35" s="155" t="s">
        <v>1857</v>
      </c>
      <c r="N35" s="27">
        <v>25026.3</v>
      </c>
      <c r="O35" s="155" t="s">
        <v>1858</v>
      </c>
      <c r="AE35" s="146">
        <v>8</v>
      </c>
      <c r="AF35" s="146">
        <v>1</v>
      </c>
      <c r="AG35" s="144" t="s">
        <v>1859</v>
      </c>
      <c r="AH35" s="144" t="s">
        <v>1860</v>
      </c>
      <c r="AI35" s="145">
        <v>924162.19</v>
      </c>
      <c r="AU35" s="176"/>
    </row>
    <row r="36" ht="43.5" customHeight="1" spans="3:47">
      <c r="C36" s="41"/>
      <c r="E36" s="41"/>
      <c r="G36" s="41"/>
      <c r="H36" s="41"/>
      <c r="L36" s="173">
        <v>44162</v>
      </c>
      <c r="M36" s="155" t="s">
        <v>1857</v>
      </c>
      <c r="N36" s="27">
        <v>11943</v>
      </c>
      <c r="O36" s="155" t="s">
        <v>1861</v>
      </c>
      <c r="AE36" s="146">
        <v>8</v>
      </c>
      <c r="AF36" s="146">
        <v>1</v>
      </c>
      <c r="AG36" s="144" t="s">
        <v>1862</v>
      </c>
      <c r="AH36" s="144" t="s">
        <v>1863</v>
      </c>
      <c r="AI36" s="145">
        <v>7740906.36</v>
      </c>
      <c r="AU36" s="176"/>
    </row>
    <row r="37" ht="43.5" customHeight="1" spans="3:47">
      <c r="C37" s="41"/>
      <c r="E37" s="41"/>
      <c r="G37" s="41"/>
      <c r="H37" s="41"/>
      <c r="L37" s="173">
        <v>44162</v>
      </c>
      <c r="M37" s="155" t="s">
        <v>1857</v>
      </c>
      <c r="N37" s="27">
        <v>4141.8</v>
      </c>
      <c r="O37" s="155" t="s">
        <v>1864</v>
      </c>
      <c r="AE37" s="146">
        <v>8</v>
      </c>
      <c r="AF37" s="146">
        <v>14</v>
      </c>
      <c r="AG37" s="144" t="s">
        <v>1865</v>
      </c>
      <c r="AH37" s="144" t="s">
        <v>1866</v>
      </c>
      <c r="AI37" s="145">
        <v>624915</v>
      </c>
      <c r="AU37" s="176"/>
    </row>
    <row r="38" ht="43.5" customHeight="1" spans="3:47">
      <c r="C38" s="41"/>
      <c r="E38" s="41"/>
      <c r="G38" s="41"/>
      <c r="H38" s="41"/>
      <c r="L38" s="173">
        <v>44162</v>
      </c>
      <c r="M38" s="155" t="s">
        <v>1867</v>
      </c>
      <c r="N38" s="27">
        <v>713394.88</v>
      </c>
      <c r="O38" s="155" t="s">
        <v>1868</v>
      </c>
      <c r="AE38" s="146">
        <v>8</v>
      </c>
      <c r="AF38" s="146">
        <v>15</v>
      </c>
      <c r="AG38" s="144" t="s">
        <v>1869</v>
      </c>
      <c r="AH38" s="144" t="s">
        <v>1870</v>
      </c>
      <c r="AI38" s="145">
        <v>416610</v>
      </c>
      <c r="AU38" s="176"/>
    </row>
    <row r="39" ht="43.5" customHeight="1" spans="3:47">
      <c r="C39" s="41"/>
      <c r="E39" s="41"/>
      <c r="G39" s="41"/>
      <c r="H39" s="41"/>
      <c r="L39" s="173">
        <v>44168</v>
      </c>
      <c r="M39" s="155" t="s">
        <v>1871</v>
      </c>
      <c r="N39" s="27">
        <v>280000</v>
      </c>
      <c r="O39" s="155" t="s">
        <v>1872</v>
      </c>
      <c r="AE39" s="146">
        <v>8</v>
      </c>
      <c r="AF39" s="146">
        <v>21</v>
      </c>
      <c r="AG39" s="144" t="s">
        <v>885</v>
      </c>
      <c r="AH39" s="144" t="s">
        <v>1852</v>
      </c>
      <c r="AI39" s="145">
        <v>155432.92</v>
      </c>
      <c r="AU39" s="176"/>
    </row>
    <row r="40" ht="43.5" customHeight="1" spans="3:47">
      <c r="C40" s="41"/>
      <c r="E40" s="41"/>
      <c r="G40" s="41"/>
      <c r="H40" s="41"/>
      <c r="L40" s="173">
        <v>44195</v>
      </c>
      <c r="M40" s="155" t="s">
        <v>1867</v>
      </c>
      <c r="N40" s="27">
        <v>2167178.87</v>
      </c>
      <c r="O40" s="155" t="s">
        <v>1873</v>
      </c>
      <c r="AE40" s="146">
        <v>9</v>
      </c>
      <c r="AF40" s="146">
        <v>18</v>
      </c>
      <c r="AG40" s="144" t="s">
        <v>1874</v>
      </c>
      <c r="AH40" s="144" t="s">
        <v>1875</v>
      </c>
      <c r="AI40" s="145">
        <v>1701598.97</v>
      </c>
      <c r="AU40" s="176"/>
    </row>
    <row r="41" ht="43.5" customHeight="1" spans="3:47">
      <c r="C41" s="41"/>
      <c r="E41" s="41"/>
      <c r="G41" s="41"/>
      <c r="H41" s="41"/>
      <c r="L41" s="155"/>
      <c r="M41" s="155" t="s">
        <v>389</v>
      </c>
      <c r="N41" s="608">
        <f>SUM(N8:N40)</f>
        <v>28993858.75</v>
      </c>
      <c r="O41" s="155"/>
      <c r="AE41" s="146">
        <v>9</v>
      </c>
      <c r="AF41" s="146">
        <v>21</v>
      </c>
      <c r="AG41" s="144" t="s">
        <v>1876</v>
      </c>
      <c r="AH41" s="144" t="s">
        <v>1877</v>
      </c>
      <c r="AI41" s="145">
        <v>864300</v>
      </c>
      <c r="AU41" s="176"/>
    </row>
    <row r="42" ht="43.5" customHeight="1" spans="3:35">
      <c r="C42" s="41"/>
      <c r="E42" s="41"/>
      <c r="G42" s="41"/>
      <c r="H42" s="41"/>
      <c r="AE42" s="146">
        <v>9</v>
      </c>
      <c r="AF42" s="146">
        <v>22</v>
      </c>
      <c r="AG42" s="144" t="s">
        <v>1878</v>
      </c>
      <c r="AH42" s="144" t="s">
        <v>1879</v>
      </c>
      <c r="AI42" s="145">
        <v>7125892.81</v>
      </c>
    </row>
    <row r="43" ht="43.5" customHeight="1" spans="3:35">
      <c r="C43" s="41"/>
      <c r="E43" s="41"/>
      <c r="G43" s="41"/>
      <c r="H43" s="41"/>
      <c r="AE43" s="146">
        <v>10</v>
      </c>
      <c r="AF43" s="146">
        <v>13</v>
      </c>
      <c r="AG43" s="144" t="s">
        <v>1880</v>
      </c>
      <c r="AH43" s="144" t="s">
        <v>1881</v>
      </c>
      <c r="AI43" s="145">
        <v>1612800</v>
      </c>
    </row>
    <row r="44" ht="43.5" customHeight="1" spans="3:35">
      <c r="C44" s="41"/>
      <c r="E44" s="41"/>
      <c r="G44" s="41"/>
      <c r="H44" s="41"/>
      <c r="AE44" s="146">
        <v>12</v>
      </c>
      <c r="AF44" s="146">
        <v>18</v>
      </c>
      <c r="AG44" s="144" t="s">
        <v>1882</v>
      </c>
      <c r="AH44" s="144" t="s">
        <v>1883</v>
      </c>
      <c r="AI44" s="145">
        <v>534653.53</v>
      </c>
    </row>
    <row r="45" ht="43.5" customHeight="1" spans="3:35">
      <c r="C45" s="41"/>
      <c r="E45" s="41"/>
      <c r="G45" s="41"/>
      <c r="H45" s="41"/>
      <c r="AE45" s="146">
        <v>12</v>
      </c>
      <c r="AF45" s="146">
        <v>21</v>
      </c>
      <c r="AG45" s="144" t="s">
        <v>1884</v>
      </c>
      <c r="AH45" s="144" t="s">
        <v>1885</v>
      </c>
      <c r="AI45" s="145">
        <v>275810.36</v>
      </c>
    </row>
    <row r="46" ht="43.5" customHeight="1" spans="3:35">
      <c r="C46" s="41"/>
      <c r="E46" s="41"/>
      <c r="G46" s="41"/>
      <c r="H46" s="41"/>
      <c r="AE46" s="146">
        <v>12</v>
      </c>
      <c r="AF46" s="146">
        <v>21</v>
      </c>
      <c r="AG46" s="144" t="s">
        <v>1886</v>
      </c>
      <c r="AH46" s="144" t="s">
        <v>1887</v>
      </c>
      <c r="AI46" s="145">
        <v>253950</v>
      </c>
    </row>
    <row r="47" ht="43.5" customHeight="1" spans="3:35">
      <c r="C47" s="41"/>
      <c r="E47" s="41"/>
      <c r="G47" s="41"/>
      <c r="H47" s="41"/>
      <c r="AE47" s="146">
        <v>12</v>
      </c>
      <c r="AF47" s="146">
        <v>21</v>
      </c>
      <c r="AG47" s="144" t="s">
        <v>1888</v>
      </c>
      <c r="AH47" s="144" t="s">
        <v>1889</v>
      </c>
      <c r="AI47" s="145">
        <v>290000</v>
      </c>
    </row>
    <row r="48" ht="43.5" customHeight="1" spans="3:35">
      <c r="C48" s="41"/>
      <c r="E48" s="41"/>
      <c r="G48" s="41"/>
      <c r="H48" s="41"/>
      <c r="AE48" s="146">
        <v>12</v>
      </c>
      <c r="AF48" s="146">
        <v>29</v>
      </c>
      <c r="AG48" s="144" t="s">
        <v>1890</v>
      </c>
      <c r="AH48" s="144" t="s">
        <v>1891</v>
      </c>
      <c r="AI48" s="145">
        <v>1023426.8</v>
      </c>
    </row>
    <row r="49" ht="43.5" customHeight="1" spans="3:35">
      <c r="C49" s="41"/>
      <c r="E49" s="41"/>
      <c r="G49" s="41"/>
      <c r="H49" s="41"/>
      <c r="AE49" s="146">
        <v>12</v>
      </c>
      <c r="AF49" s="146">
        <v>29</v>
      </c>
      <c r="AG49" s="144" t="s">
        <v>1892</v>
      </c>
      <c r="AH49" s="144" t="s">
        <v>1893</v>
      </c>
      <c r="AI49" s="145">
        <v>4282487.2</v>
      </c>
    </row>
    <row r="50" ht="43.5" customHeight="1" spans="3:35">
      <c r="C50" s="41"/>
      <c r="E50" s="41"/>
      <c r="G50" s="41"/>
      <c r="H50" s="41"/>
      <c r="AE50" s="146">
        <v>12</v>
      </c>
      <c r="AF50" s="146">
        <v>29</v>
      </c>
      <c r="AG50" s="144" t="s">
        <v>1894</v>
      </c>
      <c r="AH50" s="144" t="s">
        <v>1895</v>
      </c>
      <c r="AI50" s="145">
        <v>2085915.39</v>
      </c>
    </row>
    <row r="51" ht="27.95" customHeight="1" spans="3:35">
      <c r="C51" s="41"/>
      <c r="E51" s="41"/>
      <c r="G51" s="41"/>
      <c r="H51" s="41"/>
      <c r="AE51" s="146">
        <v>12</v>
      </c>
      <c r="AF51" s="146">
        <v>31</v>
      </c>
      <c r="AG51" s="144" t="s">
        <v>1896</v>
      </c>
      <c r="AH51" s="144" t="s">
        <v>1897</v>
      </c>
      <c r="AI51" s="145">
        <v>187729.2</v>
      </c>
    </row>
    <row r="52" ht="27.95" customHeight="1" spans="3:35">
      <c r="C52" s="41"/>
      <c r="E52" s="41"/>
      <c r="G52" s="41"/>
      <c r="H52" s="41"/>
      <c r="AE52" s="609" t="s">
        <v>389</v>
      </c>
      <c r="AF52" s="610"/>
      <c r="AG52" s="610"/>
      <c r="AH52" s="611"/>
      <c r="AI52" s="145">
        <f>SUM(AI9:AI51)</f>
        <v>106838127.4</v>
      </c>
    </row>
    <row r="53" ht="27.95" customHeight="1" spans="3:8">
      <c r="C53" s="41"/>
      <c r="E53" s="41"/>
      <c r="G53" s="41"/>
      <c r="H53" s="41"/>
    </row>
    <row r="54" ht="27.95" customHeight="1" spans="3:8">
      <c r="C54" s="41"/>
      <c r="E54" s="41"/>
      <c r="G54" s="41"/>
      <c r="H54" s="41"/>
    </row>
    <row r="55" ht="27.95" customHeight="1" spans="3:8">
      <c r="C55" s="41"/>
      <c r="E55" s="41"/>
      <c r="G55" s="41"/>
      <c r="H55" s="41"/>
    </row>
    <row r="56" ht="27.95" customHeight="1" spans="3:8">
      <c r="C56" s="41"/>
      <c r="E56" s="41"/>
      <c r="G56" s="41"/>
      <c r="H56" s="41"/>
    </row>
    <row r="57" spans="3:8">
      <c r="C57" s="41"/>
      <c r="E57" s="41"/>
      <c r="G57" s="41"/>
      <c r="H57" s="41"/>
    </row>
    <row r="58" spans="3:41">
      <c r="C58" s="41"/>
      <c r="E58" s="41"/>
      <c r="G58" s="41"/>
      <c r="H58" s="41"/>
      <c r="AL58" s="176"/>
      <c r="AO58" s="176"/>
    </row>
    <row r="59" spans="3:41">
      <c r="C59" s="41"/>
      <c r="E59" s="41"/>
      <c r="G59" s="41"/>
      <c r="H59" s="41"/>
      <c r="AL59" s="176"/>
      <c r="AO59" s="176"/>
    </row>
    <row r="60" spans="3:8">
      <c r="C60" s="41"/>
      <c r="E60" s="41"/>
      <c r="G60" s="41"/>
      <c r="H60" s="41"/>
    </row>
    <row r="61" spans="3:8">
      <c r="C61" s="41"/>
      <c r="E61" s="41"/>
      <c r="G61" s="41"/>
      <c r="H61" s="41"/>
    </row>
    <row r="62" spans="3:8">
      <c r="C62" s="41"/>
      <c r="E62" s="41"/>
      <c r="G62" s="41"/>
      <c r="H62" s="41"/>
    </row>
    <row r="63" spans="3:8">
      <c r="C63" s="41"/>
      <c r="E63" s="41"/>
      <c r="G63" s="41"/>
      <c r="H63" s="41"/>
    </row>
    <row r="64" spans="3:41">
      <c r="C64" s="41"/>
      <c r="E64" s="41"/>
      <c r="G64" s="41"/>
      <c r="H64" s="41"/>
      <c r="AL64" s="176"/>
      <c r="AO64" s="176"/>
    </row>
    <row r="65" spans="3:41">
      <c r="C65" s="41"/>
      <c r="E65" s="41"/>
      <c r="G65" s="41"/>
      <c r="H65" s="41"/>
      <c r="AL65" s="176"/>
      <c r="AO65" s="176"/>
    </row>
    <row r="66" spans="3:8">
      <c r="C66" s="41"/>
      <c r="E66" s="41"/>
      <c r="G66" s="41"/>
      <c r="H66" s="41"/>
    </row>
    <row r="67" spans="3:8">
      <c r="C67" s="41"/>
      <c r="E67" s="41"/>
      <c r="G67" s="41"/>
      <c r="H67" s="41"/>
    </row>
    <row r="68" spans="3:8">
      <c r="C68" s="41"/>
      <c r="E68" s="41"/>
      <c r="G68" s="41"/>
      <c r="H68" s="41"/>
    </row>
    <row r="69" spans="3:8">
      <c r="C69" s="41"/>
      <c r="E69" s="41"/>
      <c r="G69" s="41"/>
      <c r="H69" s="41"/>
    </row>
    <row r="70" spans="3:8">
      <c r="C70" s="41"/>
      <c r="E70" s="41"/>
      <c r="G70" s="41"/>
      <c r="H70" s="41"/>
    </row>
  </sheetData>
  <mergeCells count="28">
    <mergeCell ref="A1:H1"/>
    <mergeCell ref="B3:E3"/>
    <mergeCell ref="G3:H3"/>
    <mergeCell ref="A4:H4"/>
    <mergeCell ref="A5:D5"/>
    <mergeCell ref="E5:H5"/>
    <mergeCell ref="Y6:AC6"/>
    <mergeCell ref="AE6:AI6"/>
    <mergeCell ref="AK6:AO6"/>
    <mergeCell ref="R7:S7"/>
    <mergeCell ref="Y7:Z7"/>
    <mergeCell ref="AE7:AF7"/>
    <mergeCell ref="AK7:AL7"/>
    <mergeCell ref="C22:H22"/>
    <mergeCell ref="AK22:AN22"/>
    <mergeCell ref="AE52:AH52"/>
    <mergeCell ref="T7:T8"/>
    <mergeCell ref="U7:U8"/>
    <mergeCell ref="V7:V8"/>
    <mergeCell ref="AA7:AA8"/>
    <mergeCell ref="AB7:AB8"/>
    <mergeCell ref="AC7:AC8"/>
    <mergeCell ref="AG7:AG8"/>
    <mergeCell ref="AH7:AH8"/>
    <mergeCell ref="AI7:AI8"/>
    <mergeCell ref="AM7:AM8"/>
    <mergeCell ref="AN7:AN8"/>
    <mergeCell ref="AO7:AO8"/>
  </mergeCells>
  <pageMargins left="1" right="1" top="1" bottom="1" header="0.5" footer="0.5"/>
  <pageSetup paperSize="9" scale="6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4"/>
  <sheetViews>
    <sheetView showGridLines="0" workbookViewId="0">
      <selection activeCell="G27" sqref="G27"/>
    </sheetView>
  </sheetViews>
  <sheetFormatPr defaultColWidth="9" defaultRowHeight="13.5"/>
  <cols>
    <col min="1" max="1" width="18.625" style="41" customWidth="1"/>
    <col min="2" max="2" width="22.9" style="41" customWidth="1"/>
    <col min="3" max="3" width="18.625" style="42" customWidth="1"/>
    <col min="4" max="6" width="18.625" style="41" customWidth="1"/>
    <col min="7" max="7" width="18.625" style="42" customWidth="1"/>
    <col min="8" max="8" width="18.625" style="41" customWidth="1"/>
    <col min="9" max="10" width="9" style="41"/>
    <col min="11" max="11" width="11.4" style="41"/>
    <col min="12" max="16384" width="9" style="41"/>
  </cols>
  <sheetData>
    <row r="1" ht="42" customHeight="1" spans="1:8">
      <c r="A1" s="5" t="s">
        <v>1898</v>
      </c>
      <c r="B1" s="5"/>
      <c r="C1" s="5"/>
      <c r="D1" s="5"/>
      <c r="E1" s="5"/>
      <c r="F1" s="5"/>
      <c r="G1" s="5"/>
      <c r="H1" s="5"/>
    </row>
    <row r="2" ht="23.25" customHeight="1" spans="1:8">
      <c r="A2" s="6" t="s">
        <v>647</v>
      </c>
      <c r="B2" s="6"/>
      <c r="C2" s="7"/>
      <c r="D2" s="6"/>
      <c r="E2" s="6"/>
      <c r="F2" s="6"/>
      <c r="G2" s="7"/>
      <c r="H2" s="6"/>
    </row>
    <row r="3" ht="27.95" customHeight="1" spans="1:8">
      <c r="A3" s="124" t="s">
        <v>648</v>
      </c>
      <c r="B3" s="11" t="s">
        <v>1899</v>
      </c>
      <c r="C3" s="11"/>
      <c r="D3" s="11"/>
      <c r="E3" s="11"/>
      <c r="F3" s="12" t="s">
        <v>650</v>
      </c>
      <c r="G3" s="11" t="s">
        <v>97</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7.95" customHeight="1" spans="1:11">
      <c r="A7" s="25">
        <v>42758</v>
      </c>
      <c r="B7" s="127" t="s">
        <v>99</v>
      </c>
      <c r="C7" s="27">
        <v>2000000</v>
      </c>
      <c r="D7" s="28"/>
      <c r="E7" s="25"/>
      <c r="F7" s="155"/>
      <c r="G7" s="27"/>
      <c r="H7" s="28"/>
      <c r="J7" s="46" t="s">
        <v>14</v>
      </c>
      <c r="K7" s="47">
        <f>B9</f>
        <v>2000000</v>
      </c>
    </row>
    <row r="8" ht="27.95" customHeight="1" spans="1:11">
      <c r="A8" s="25"/>
      <c r="B8" s="127"/>
      <c r="C8" s="27"/>
      <c r="D8" s="28"/>
      <c r="E8" s="25"/>
      <c r="F8" s="155"/>
      <c r="G8" s="27"/>
      <c r="H8" s="28"/>
      <c r="J8" s="46" t="s">
        <v>669</v>
      </c>
      <c r="K8" s="47">
        <f>G7</f>
        <v>0</v>
      </c>
    </row>
    <row r="9" ht="27.95" customHeight="1" spans="1:11">
      <c r="A9" s="543" t="s">
        <v>697</v>
      </c>
      <c r="B9" s="37">
        <f>SUM(C7:C8)</f>
        <v>2000000</v>
      </c>
      <c r="C9" s="190"/>
      <c r="D9" s="191"/>
      <c r="E9" s="191"/>
      <c r="F9" s="191"/>
      <c r="G9" s="191"/>
      <c r="H9" s="192"/>
      <c r="J9" s="46" t="s">
        <v>16</v>
      </c>
      <c r="K9" s="47">
        <f>B10</f>
        <v>0</v>
      </c>
    </row>
    <row r="10" ht="27.95" customHeight="1" spans="1:11">
      <c r="A10" s="543" t="s">
        <v>699</v>
      </c>
      <c r="B10" s="37">
        <f>SUM(G7:G8)</f>
        <v>0</v>
      </c>
      <c r="C10" s="190"/>
      <c r="D10" s="191"/>
      <c r="E10" s="191"/>
      <c r="F10" s="191"/>
      <c r="G10" s="191"/>
      <c r="H10" s="192"/>
      <c r="J10" s="46" t="s">
        <v>17</v>
      </c>
      <c r="K10" s="47">
        <f>B11</f>
        <v>2000000</v>
      </c>
    </row>
    <row r="11" ht="27.95" customHeight="1" spans="1:8">
      <c r="A11" s="36" t="s">
        <v>701</v>
      </c>
      <c r="B11" s="37">
        <f>B9-B10</f>
        <v>2000000</v>
      </c>
      <c r="C11" s="190"/>
      <c r="D11" s="191"/>
      <c r="E11" s="191"/>
      <c r="F11" s="191"/>
      <c r="G11" s="191"/>
      <c r="H11" s="192"/>
    </row>
    <row r="12" ht="27.95" customHeight="1" spans="6:8">
      <c r="F12" s="6" t="s">
        <v>703</v>
      </c>
      <c r="G12" s="6"/>
      <c r="H12" s="6"/>
    </row>
    <row r="13" ht="27.95" customHeight="1" spans="6:7">
      <c r="F13" s="41" t="s">
        <v>705</v>
      </c>
      <c r="G13" s="41"/>
    </row>
    <row r="14" ht="27.95" customHeight="1" spans="1:8">
      <c r="A14" s="44" t="s">
        <v>707</v>
      </c>
      <c r="B14" s="44"/>
      <c r="C14" s="44"/>
      <c r="D14" s="44"/>
      <c r="E14" s="44"/>
      <c r="F14" s="44"/>
      <c r="G14" s="44"/>
      <c r="H14" s="44"/>
    </row>
  </sheetData>
  <mergeCells count="10">
    <mergeCell ref="A1:H1"/>
    <mergeCell ref="B3:E3"/>
    <mergeCell ref="G3:H3"/>
    <mergeCell ref="A4:H4"/>
    <mergeCell ref="A5:D5"/>
    <mergeCell ref="E5:H5"/>
    <mergeCell ref="C9:H9"/>
    <mergeCell ref="C10:H10"/>
    <mergeCell ref="C11:H11"/>
    <mergeCell ref="A14:G14"/>
  </mergeCells>
  <pageMargins left="1" right="1" top="1" bottom="1" header="0.5" footer="0.5"/>
  <pageSetup paperSize="9" scale="75"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9"/>
  <sheetViews>
    <sheetView showGridLines="0" zoomScale="70" zoomScaleNormal="70" workbookViewId="0">
      <selection activeCell="G27" sqref="G27"/>
    </sheetView>
  </sheetViews>
  <sheetFormatPr defaultColWidth="9" defaultRowHeight="13.5"/>
  <cols>
    <col min="1" max="2" width="18.625" style="41" customWidth="1"/>
    <col min="3" max="3" width="18.625" style="42" customWidth="1"/>
    <col min="4" max="5" width="18.625" style="41" customWidth="1"/>
    <col min="6" max="6" width="54.1416666666667" style="41" customWidth="1"/>
    <col min="7" max="7" width="18.625" style="42" customWidth="1"/>
    <col min="8" max="8" width="40.25" style="41" customWidth="1"/>
    <col min="9" max="10" width="9" style="41"/>
    <col min="11" max="11" width="11.4" style="41"/>
    <col min="12" max="16384" width="9" style="41"/>
  </cols>
  <sheetData>
    <row r="1" ht="42" customHeight="1" spans="1:8">
      <c r="A1" s="5" t="s">
        <v>1900</v>
      </c>
      <c r="B1" s="5"/>
      <c r="C1" s="5"/>
      <c r="D1" s="5"/>
      <c r="E1" s="5"/>
      <c r="F1" s="5"/>
      <c r="G1" s="5"/>
      <c r="H1" s="5"/>
    </row>
    <row r="2" ht="23.25" customHeight="1" spans="1:8">
      <c r="A2" s="6" t="s">
        <v>647</v>
      </c>
      <c r="B2" s="6"/>
      <c r="C2" s="7"/>
      <c r="D2" s="6"/>
      <c r="E2" s="6"/>
      <c r="F2" s="6"/>
      <c r="G2" s="7"/>
      <c r="H2" s="6"/>
    </row>
    <row r="3" ht="22.5" customHeight="1" spans="1:8">
      <c r="A3" s="124" t="s">
        <v>648</v>
      </c>
      <c r="B3" s="11" t="s">
        <v>1901</v>
      </c>
      <c r="C3" s="11"/>
      <c r="D3" s="11"/>
      <c r="E3" s="11"/>
      <c r="F3" s="12" t="s">
        <v>650</v>
      </c>
      <c r="G3" s="11" t="s">
        <v>115</v>
      </c>
      <c r="H3" s="11"/>
    </row>
    <row r="4" ht="16.5" customHeight="1" spans="1:8">
      <c r="A4" s="14" t="s">
        <v>652</v>
      </c>
      <c r="B4" s="15"/>
      <c r="C4" s="15"/>
      <c r="D4" s="15"/>
      <c r="E4" s="15"/>
      <c r="F4" s="15"/>
      <c r="G4" s="15"/>
      <c r="H4" s="16"/>
    </row>
    <row r="5" ht="21.75" customHeight="1" spans="1:8">
      <c r="A5" s="17" t="s">
        <v>657</v>
      </c>
      <c r="B5" s="18"/>
      <c r="C5" s="18"/>
      <c r="D5" s="19"/>
      <c r="E5" s="20" t="s">
        <v>658</v>
      </c>
      <c r="F5" s="21"/>
      <c r="G5" s="21"/>
      <c r="H5" s="13"/>
    </row>
    <row r="6" ht="29.25" customHeight="1" spans="1:8">
      <c r="A6" s="22" t="s">
        <v>6</v>
      </c>
      <c r="B6" s="22" t="s">
        <v>5</v>
      </c>
      <c r="C6" s="23" t="s">
        <v>662</v>
      </c>
      <c r="D6" s="22" t="s">
        <v>13</v>
      </c>
      <c r="E6" s="22" t="s">
        <v>663</v>
      </c>
      <c r="F6" s="22" t="s">
        <v>7</v>
      </c>
      <c r="G6" s="23" t="s">
        <v>664</v>
      </c>
      <c r="H6" s="22" t="s">
        <v>13</v>
      </c>
    </row>
    <row r="7" ht="40" customHeight="1" spans="1:11">
      <c r="A7" s="25">
        <v>42758</v>
      </c>
      <c r="B7" s="127" t="s">
        <v>1901</v>
      </c>
      <c r="C7" s="27">
        <v>2000000</v>
      </c>
      <c r="D7" s="154"/>
      <c r="E7" s="25">
        <v>43887</v>
      </c>
      <c r="F7" s="155" t="s">
        <v>1902</v>
      </c>
      <c r="G7" s="27">
        <v>339024.9</v>
      </c>
      <c r="H7" s="28"/>
      <c r="J7" s="46" t="s">
        <v>14</v>
      </c>
      <c r="K7" s="47">
        <f>B14</f>
        <v>2000000</v>
      </c>
    </row>
    <row r="8" ht="40" customHeight="1" spans="1:11">
      <c r="A8" s="25"/>
      <c r="B8" s="127"/>
      <c r="C8" s="27"/>
      <c r="D8" s="154"/>
      <c r="E8" s="25">
        <v>44530</v>
      </c>
      <c r="F8" s="155" t="s">
        <v>1903</v>
      </c>
      <c r="G8" s="27">
        <v>310286.66</v>
      </c>
      <c r="H8" s="28"/>
      <c r="J8" s="46" t="s">
        <v>669</v>
      </c>
      <c r="K8" s="47">
        <f>G11</f>
        <v>178112.5</v>
      </c>
    </row>
    <row r="9" ht="40" customHeight="1" spans="1:11">
      <c r="A9" s="25"/>
      <c r="B9" s="127"/>
      <c r="C9" s="27"/>
      <c r="D9" s="154"/>
      <c r="E9" s="25" t="s">
        <v>1904</v>
      </c>
      <c r="F9" s="155" t="s">
        <v>1905</v>
      </c>
      <c r="G9" s="27">
        <v>371826.6</v>
      </c>
      <c r="H9" s="49"/>
      <c r="J9" s="46" t="s">
        <v>16</v>
      </c>
      <c r="K9" s="47">
        <f>B15</f>
        <v>2000000</v>
      </c>
    </row>
    <row r="10" ht="40" customHeight="1" spans="1:11">
      <c r="A10" s="25"/>
      <c r="B10" s="127"/>
      <c r="C10" s="27"/>
      <c r="D10" s="154"/>
      <c r="E10" s="25">
        <v>44986</v>
      </c>
      <c r="F10" s="155" t="s">
        <v>1906</v>
      </c>
      <c r="G10" s="27">
        <v>800749.34</v>
      </c>
      <c r="H10" s="28"/>
      <c r="J10" s="46" t="s">
        <v>17</v>
      </c>
      <c r="K10" s="47">
        <f>B16</f>
        <v>0</v>
      </c>
    </row>
    <row r="11" ht="42" customHeight="1" spans="1:8">
      <c r="A11" s="25"/>
      <c r="B11" s="127"/>
      <c r="C11" s="27"/>
      <c r="D11" s="154"/>
      <c r="E11" s="25">
        <v>45717</v>
      </c>
      <c r="F11" s="155" t="s">
        <v>1906</v>
      </c>
      <c r="G11" s="27">
        <v>178112.5</v>
      </c>
      <c r="H11" s="28"/>
    </row>
    <row r="12" ht="29.25" customHeight="1" spans="1:8">
      <c r="A12" s="25"/>
      <c r="B12" s="127"/>
      <c r="C12" s="27"/>
      <c r="D12" s="154"/>
      <c r="E12" s="25"/>
      <c r="F12" s="155"/>
      <c r="G12" s="27"/>
      <c r="H12" s="28"/>
    </row>
    <row r="13" ht="29.25" customHeight="1" spans="1:8">
      <c r="A13" s="25"/>
      <c r="B13" s="127"/>
      <c r="C13" s="27"/>
      <c r="D13" s="154"/>
      <c r="E13" s="25"/>
      <c r="F13" s="155"/>
      <c r="G13" s="27"/>
      <c r="H13" s="28"/>
    </row>
    <row r="14" ht="27" customHeight="1" spans="1:8">
      <c r="A14" s="36" t="s">
        <v>697</v>
      </c>
      <c r="B14" s="37">
        <f>SUM(C7:C13)</f>
        <v>2000000</v>
      </c>
      <c r="C14" s="38"/>
      <c r="D14" s="39"/>
      <c r="E14" s="39"/>
      <c r="F14" s="39"/>
      <c r="G14" s="39"/>
      <c r="H14" s="40"/>
    </row>
    <row r="15" ht="27" customHeight="1" spans="1:8">
      <c r="A15" s="36" t="s">
        <v>699</v>
      </c>
      <c r="B15" s="37">
        <f>SUM(G7:G13)</f>
        <v>2000000</v>
      </c>
      <c r="C15" s="38"/>
      <c r="D15" s="39"/>
      <c r="E15" s="39"/>
      <c r="F15" s="39"/>
      <c r="G15" s="39"/>
      <c r="H15" s="40"/>
    </row>
    <row r="16" ht="25.5" customHeight="1" spans="1:8">
      <c r="A16" s="36" t="s">
        <v>701</v>
      </c>
      <c r="B16" s="37">
        <f>B18+B14-B15</f>
        <v>0</v>
      </c>
      <c r="C16" s="38"/>
      <c r="D16" s="39"/>
      <c r="E16" s="39"/>
      <c r="F16" s="39"/>
      <c r="G16" s="39"/>
      <c r="H16" s="40"/>
    </row>
    <row r="17" ht="22.5" customHeight="1" spans="7:8">
      <c r="G17" s="6" t="s">
        <v>703</v>
      </c>
      <c r="H17" s="6"/>
    </row>
    <row r="18" spans="7:7">
      <c r="G18" s="41" t="s">
        <v>705</v>
      </c>
    </row>
    <row r="19" spans="1:8">
      <c r="A19" s="44" t="s">
        <v>707</v>
      </c>
      <c r="B19" s="44"/>
      <c r="C19" s="44"/>
      <c r="D19" s="44"/>
      <c r="E19" s="44"/>
      <c r="F19" s="44"/>
      <c r="G19" s="44"/>
      <c r="H19" s="44"/>
    </row>
  </sheetData>
  <mergeCells count="10">
    <mergeCell ref="A1:H1"/>
    <mergeCell ref="B3:E3"/>
    <mergeCell ref="G3:H3"/>
    <mergeCell ref="A4:H4"/>
    <mergeCell ref="A5:D5"/>
    <mergeCell ref="E5:H5"/>
    <mergeCell ref="C14:H14"/>
    <mergeCell ref="C15:H15"/>
    <mergeCell ref="C16:H16"/>
    <mergeCell ref="A19:G19"/>
  </mergeCells>
  <pageMargins left="1" right="1" top="1" bottom="1" header="0.5" footer="0.5"/>
  <pageSetup paperSize="9" scale="56"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X66"/>
  <sheetViews>
    <sheetView showGridLines="0" zoomScale="70" zoomScaleNormal="70" topLeftCell="A5" workbookViewId="0">
      <selection activeCell="G27" sqref="G27"/>
    </sheetView>
  </sheetViews>
  <sheetFormatPr defaultColWidth="9" defaultRowHeight="13.5"/>
  <cols>
    <col min="1" max="1" width="18.625" style="41" customWidth="1"/>
    <col min="2" max="2" width="24.4166666666667" style="41" customWidth="1"/>
    <col min="3" max="3" width="18.625" style="42" customWidth="1"/>
    <col min="4" max="5" width="18.625" style="41" customWidth="1"/>
    <col min="6" max="6" width="54.8166666666667" style="41" customWidth="1"/>
    <col min="7" max="7" width="18.625" style="42" customWidth="1"/>
    <col min="8" max="8" width="26" style="41" customWidth="1"/>
    <col min="9" max="9" width="19" style="41" customWidth="1"/>
    <col min="10" max="10" width="8.8" style="41" customWidth="1"/>
    <col min="11" max="11" width="11.4" style="41" customWidth="1"/>
    <col min="12" max="12" width="42.25" style="41" customWidth="1"/>
    <col min="13" max="13" width="6.75" style="41" customWidth="1"/>
    <col min="14" max="14" width="40.25" style="41" customWidth="1"/>
    <col min="15" max="15" width="18.25" style="41" customWidth="1"/>
    <col min="16" max="16" width="9" style="41"/>
    <col min="17" max="17" width="5.625" style="41" customWidth="1"/>
    <col min="18" max="18" width="5" style="41" customWidth="1"/>
    <col min="19" max="19" width="17" style="41" customWidth="1"/>
    <col min="20" max="20" width="6.75" style="41" customWidth="1"/>
    <col min="21" max="21" width="33.625" style="41" customWidth="1"/>
    <col min="22" max="22" width="23.125" style="41" customWidth="1"/>
    <col min="23" max="23" width="9" style="41"/>
    <col min="24" max="24" width="10.125" style="41"/>
    <col min="25" max="16384" width="9" style="41"/>
  </cols>
  <sheetData>
    <row r="1" ht="42" customHeight="1" spans="1:12">
      <c r="A1" s="5" t="s">
        <v>1907</v>
      </c>
      <c r="B1" s="5"/>
      <c r="C1" s="5"/>
      <c r="D1" s="5"/>
      <c r="E1" s="5"/>
      <c r="F1" s="5"/>
      <c r="G1" s="5"/>
      <c r="H1" s="5"/>
      <c r="I1" s="5"/>
      <c r="L1" s="574"/>
    </row>
    <row r="2" ht="23.25" customHeight="1" spans="1:9">
      <c r="A2" s="6" t="s">
        <v>647</v>
      </c>
      <c r="B2" s="6"/>
      <c r="C2" s="7"/>
      <c r="D2" s="6"/>
      <c r="E2" s="6"/>
      <c r="F2" s="6"/>
      <c r="G2" s="7"/>
      <c r="H2" s="6"/>
      <c r="I2" s="6"/>
    </row>
    <row r="3" ht="27.95" customHeight="1" spans="1:9">
      <c r="A3" s="124" t="s">
        <v>648</v>
      </c>
      <c r="B3" s="11" t="s">
        <v>1908</v>
      </c>
      <c r="C3" s="11"/>
      <c r="D3" s="11"/>
      <c r="E3" s="11"/>
      <c r="F3" s="12" t="s">
        <v>650</v>
      </c>
      <c r="G3" s="11" t="s">
        <v>1909</v>
      </c>
      <c r="H3" s="11"/>
      <c r="I3" s="575"/>
    </row>
    <row r="4" ht="27.95" customHeight="1" spans="1:9">
      <c r="A4" s="14" t="s">
        <v>652</v>
      </c>
      <c r="B4" s="15"/>
      <c r="C4" s="15"/>
      <c r="D4" s="15"/>
      <c r="E4" s="15"/>
      <c r="F4" s="15"/>
      <c r="G4" s="15"/>
      <c r="H4" s="16"/>
      <c r="I4" s="576"/>
    </row>
    <row r="5" ht="27.95" customHeight="1" spans="1:9">
      <c r="A5" s="17" t="s">
        <v>657</v>
      </c>
      <c r="B5" s="18"/>
      <c r="C5" s="18"/>
      <c r="D5" s="19"/>
      <c r="E5" s="20" t="s">
        <v>658</v>
      </c>
      <c r="F5" s="21"/>
      <c r="G5" s="21"/>
      <c r="H5" s="13"/>
      <c r="I5" s="577"/>
    </row>
    <row r="6" ht="27.95" customHeight="1" spans="1:9">
      <c r="A6" s="22" t="s">
        <v>6</v>
      </c>
      <c r="B6" s="22" t="s">
        <v>5</v>
      </c>
      <c r="C6" s="23" t="s">
        <v>662</v>
      </c>
      <c r="D6" s="22" t="s">
        <v>13</v>
      </c>
      <c r="E6" s="22" t="s">
        <v>663</v>
      </c>
      <c r="F6" s="22" t="s">
        <v>7</v>
      </c>
      <c r="G6" s="23" t="s">
        <v>664</v>
      </c>
      <c r="H6" s="22" t="s">
        <v>13</v>
      </c>
      <c r="I6" s="578"/>
    </row>
    <row r="7" ht="30" customHeight="1" spans="1:11">
      <c r="A7" s="25">
        <v>42912</v>
      </c>
      <c r="B7" s="127" t="s">
        <v>122</v>
      </c>
      <c r="C7" s="27">
        <v>2000000</v>
      </c>
      <c r="D7" s="28"/>
      <c r="E7" s="565" t="s">
        <v>1910</v>
      </c>
      <c r="F7" s="155" t="s">
        <v>1911</v>
      </c>
      <c r="G7" s="27">
        <v>2350831.31</v>
      </c>
      <c r="H7" s="28"/>
      <c r="I7" s="579"/>
      <c r="J7" s="46" t="s">
        <v>14</v>
      </c>
      <c r="K7" s="47">
        <f>B29</f>
        <v>3000000</v>
      </c>
    </row>
    <row r="8" ht="30" customHeight="1" spans="1:11">
      <c r="A8" s="25">
        <v>43759</v>
      </c>
      <c r="B8" s="127" t="s">
        <v>200</v>
      </c>
      <c r="C8" s="27">
        <v>1000000</v>
      </c>
      <c r="D8" s="28"/>
      <c r="E8" s="108" t="s">
        <v>1912</v>
      </c>
      <c r="F8" s="155" t="s">
        <v>1913</v>
      </c>
      <c r="G8" s="27">
        <v>55933.33</v>
      </c>
      <c r="H8" s="49"/>
      <c r="I8" s="579"/>
      <c r="J8" s="46" t="s">
        <v>669</v>
      </c>
      <c r="K8" s="47">
        <f>SUM(G21:G28)</f>
        <v>343543.28</v>
      </c>
    </row>
    <row r="9" ht="30" customHeight="1" spans="1:11">
      <c r="A9" s="25"/>
      <c r="B9" s="25"/>
      <c r="C9" s="25"/>
      <c r="D9" s="25"/>
      <c r="E9" s="108">
        <v>44882</v>
      </c>
      <c r="F9" s="127" t="s">
        <v>1914</v>
      </c>
      <c r="G9" s="27">
        <v>3470</v>
      </c>
      <c r="H9" s="127"/>
      <c r="I9" s="579"/>
      <c r="J9" s="46" t="s">
        <v>16</v>
      </c>
      <c r="K9" s="47">
        <f>B30</f>
        <v>2909428.52</v>
      </c>
    </row>
    <row r="10" ht="30" customHeight="1" spans="1:11">
      <c r="A10" s="25"/>
      <c r="B10" s="127"/>
      <c r="C10" s="27"/>
      <c r="D10" s="28"/>
      <c r="E10" s="108">
        <v>45107</v>
      </c>
      <c r="F10" s="127" t="s">
        <v>1914</v>
      </c>
      <c r="G10" s="27">
        <v>4400</v>
      </c>
      <c r="H10" s="127"/>
      <c r="I10" s="579"/>
      <c r="J10" s="46" t="s">
        <v>17</v>
      </c>
      <c r="K10" s="47">
        <f>B31</f>
        <v>90571.48</v>
      </c>
    </row>
    <row r="11" ht="30" customHeight="1" spans="1:9">
      <c r="A11" s="25"/>
      <c r="B11" s="127"/>
      <c r="C11" s="27"/>
      <c r="D11" s="28"/>
      <c r="E11" s="108">
        <v>45199</v>
      </c>
      <c r="F11" s="127" t="s">
        <v>1915</v>
      </c>
      <c r="G11" s="27">
        <f>14242.86+23529</f>
        <v>37771.86</v>
      </c>
      <c r="H11" s="127"/>
      <c r="I11" s="580"/>
    </row>
    <row r="12" ht="30" customHeight="1" spans="1:9">
      <c r="A12" s="25"/>
      <c r="B12" s="127"/>
      <c r="C12" s="27"/>
      <c r="D12" s="28"/>
      <c r="E12" s="108">
        <v>45260</v>
      </c>
      <c r="F12" s="127" t="s">
        <v>1916</v>
      </c>
      <c r="G12" s="27">
        <v>10650</v>
      </c>
      <c r="H12" s="127"/>
      <c r="I12" s="580"/>
    </row>
    <row r="13" ht="30" customHeight="1" spans="1:9">
      <c r="A13" s="25"/>
      <c r="B13" s="127"/>
      <c r="C13" s="27"/>
      <c r="D13" s="28"/>
      <c r="E13" s="108">
        <v>45290</v>
      </c>
      <c r="F13" s="127" t="s">
        <v>1917</v>
      </c>
      <c r="G13" s="27">
        <v>7100</v>
      </c>
      <c r="H13" s="127"/>
      <c r="I13" s="580"/>
    </row>
    <row r="14" ht="30" customHeight="1" spans="1:9">
      <c r="A14" s="25"/>
      <c r="B14" s="127"/>
      <c r="C14" s="27"/>
      <c r="D14" s="28"/>
      <c r="E14" s="108">
        <v>45290</v>
      </c>
      <c r="F14" s="127" t="s">
        <v>1918</v>
      </c>
      <c r="G14" s="27">
        <v>4600</v>
      </c>
      <c r="H14" s="127"/>
      <c r="I14" s="580"/>
    </row>
    <row r="15" ht="30" customHeight="1" spans="1:9">
      <c r="A15" s="25"/>
      <c r="B15" s="127"/>
      <c r="C15" s="27"/>
      <c r="D15" s="28"/>
      <c r="E15" s="108">
        <v>45468</v>
      </c>
      <c r="F15" s="127" t="s">
        <v>1919</v>
      </c>
      <c r="G15" s="27">
        <v>44100</v>
      </c>
      <c r="H15" s="127"/>
      <c r="I15" s="509"/>
    </row>
    <row r="16" ht="30" customHeight="1" spans="1:9">
      <c r="A16" s="25"/>
      <c r="B16" s="127"/>
      <c r="C16" s="27"/>
      <c r="D16" s="28"/>
      <c r="E16" s="108">
        <v>45560</v>
      </c>
      <c r="F16" s="127" t="s">
        <v>1920</v>
      </c>
      <c r="G16" s="27">
        <v>2100</v>
      </c>
      <c r="H16" s="127"/>
      <c r="I16" s="509"/>
    </row>
    <row r="17" ht="30" customHeight="1" spans="1:9">
      <c r="A17" s="25"/>
      <c r="B17" s="127"/>
      <c r="C17" s="27"/>
      <c r="D17" s="28"/>
      <c r="E17" s="108">
        <v>45560</v>
      </c>
      <c r="F17" s="155" t="s">
        <v>1921</v>
      </c>
      <c r="G17" s="27">
        <v>12000</v>
      </c>
      <c r="H17" s="49"/>
      <c r="I17" s="509"/>
    </row>
    <row r="18" ht="30" customHeight="1" spans="1:9">
      <c r="A18" s="25"/>
      <c r="B18" s="127"/>
      <c r="C18" s="127"/>
      <c r="D18" s="127"/>
      <c r="E18" s="108">
        <v>45627</v>
      </c>
      <c r="F18" s="127" t="s">
        <v>1922</v>
      </c>
      <c r="G18" s="27">
        <v>4000</v>
      </c>
      <c r="H18" s="127"/>
      <c r="I18" s="509"/>
    </row>
    <row r="19" ht="30" customHeight="1" spans="1:9">
      <c r="A19" s="25"/>
      <c r="B19" s="127"/>
      <c r="C19" s="127"/>
      <c r="D19" s="127"/>
      <c r="E19" s="108">
        <v>45627</v>
      </c>
      <c r="F19" s="127" t="s">
        <v>1923</v>
      </c>
      <c r="G19" s="27">
        <v>28360.74</v>
      </c>
      <c r="H19" s="127"/>
      <c r="I19" s="509"/>
    </row>
    <row r="20" ht="27.95" customHeight="1" spans="1:9">
      <c r="A20" s="25"/>
      <c r="B20" s="127"/>
      <c r="C20" s="127"/>
      <c r="D20" s="127"/>
      <c r="E20" s="108">
        <v>45627</v>
      </c>
      <c r="F20" s="127" t="s">
        <v>1924</v>
      </c>
      <c r="G20" s="27">
        <v>568</v>
      </c>
      <c r="H20" s="127"/>
      <c r="I20" s="509"/>
    </row>
    <row r="21" ht="27.95" customHeight="1" spans="1:9">
      <c r="A21" s="25"/>
      <c r="B21" s="127"/>
      <c r="C21" s="127"/>
      <c r="D21" s="127"/>
      <c r="E21" s="108">
        <v>45717</v>
      </c>
      <c r="F21" s="127" t="s">
        <v>1925</v>
      </c>
      <c r="G21" s="27">
        <v>6000</v>
      </c>
      <c r="H21" s="127"/>
      <c r="I21" s="509"/>
    </row>
    <row r="22" ht="27.95" customHeight="1" spans="1:9">
      <c r="A22" s="25"/>
      <c r="B22" s="127"/>
      <c r="C22" s="127"/>
      <c r="D22" s="127"/>
      <c r="E22" s="108">
        <v>45839</v>
      </c>
      <c r="F22" s="127" t="s">
        <v>1926</v>
      </c>
      <c r="G22" s="27">
        <v>102900</v>
      </c>
      <c r="H22" s="127"/>
      <c r="I22" s="509"/>
    </row>
    <row r="23" ht="33" customHeight="1" spans="1:9">
      <c r="A23" s="25"/>
      <c r="B23" s="127"/>
      <c r="C23" s="127"/>
      <c r="D23" s="127"/>
      <c r="E23" s="108">
        <v>45839</v>
      </c>
      <c r="F23" s="127" t="s">
        <v>1927</v>
      </c>
      <c r="G23" s="27">
        <v>96646.13</v>
      </c>
      <c r="H23" s="127"/>
      <c r="I23" s="509"/>
    </row>
    <row r="24" ht="27.95" customHeight="1" spans="1:9">
      <c r="A24" s="25"/>
      <c r="B24" s="127"/>
      <c r="C24" s="127"/>
      <c r="D24" s="127"/>
      <c r="E24" s="108">
        <v>45839</v>
      </c>
      <c r="F24" s="127" t="s">
        <v>1928</v>
      </c>
      <c r="G24" s="27">
        <v>8000</v>
      </c>
      <c r="H24" s="127"/>
      <c r="I24" s="509"/>
    </row>
    <row r="25" ht="27.95" customHeight="1" spans="1:9">
      <c r="A25" s="25"/>
      <c r="B25" s="127"/>
      <c r="C25" s="127"/>
      <c r="D25" s="127"/>
      <c r="E25" s="108">
        <v>45870</v>
      </c>
      <c r="F25" s="127" t="s">
        <v>1929</v>
      </c>
      <c r="G25" s="27">
        <v>22000</v>
      </c>
      <c r="H25" s="127"/>
      <c r="I25" s="509"/>
    </row>
    <row r="26" ht="27.95" customHeight="1" spans="1:9">
      <c r="A26" s="25"/>
      <c r="B26" s="127"/>
      <c r="C26" s="127"/>
      <c r="D26" s="127"/>
      <c r="E26" s="108">
        <v>45901</v>
      </c>
      <c r="F26" s="127" t="s">
        <v>1930</v>
      </c>
      <c r="G26" s="27">
        <v>2000</v>
      </c>
      <c r="H26" s="127"/>
      <c r="I26" s="509"/>
    </row>
    <row r="27" ht="27.95" customHeight="1" spans="1:9">
      <c r="A27" s="25"/>
      <c r="B27" s="127"/>
      <c r="C27" s="127"/>
      <c r="D27" s="127"/>
      <c r="E27" s="108">
        <v>45962</v>
      </c>
      <c r="F27" s="127" t="s">
        <v>1931</v>
      </c>
      <c r="G27" s="27">
        <v>2608.5</v>
      </c>
      <c r="H27" s="127"/>
      <c r="I27" s="509"/>
    </row>
    <row r="28" ht="27.95" customHeight="1" spans="1:9">
      <c r="A28" s="25"/>
      <c r="B28" s="127"/>
      <c r="C28" s="127"/>
      <c r="D28" s="127"/>
      <c r="E28" s="108">
        <v>45992</v>
      </c>
      <c r="F28" s="127" t="s">
        <v>1932</v>
      </c>
      <c r="G28" s="27">
        <v>103388.65</v>
      </c>
      <c r="H28" s="127"/>
      <c r="I28" s="509"/>
    </row>
    <row r="29" ht="27.95" customHeight="1" spans="1:9">
      <c r="A29" s="36" t="s">
        <v>697</v>
      </c>
      <c r="B29" s="37">
        <f>SUM(C7:C11)</f>
        <v>3000000</v>
      </c>
      <c r="C29" s="190"/>
      <c r="D29" s="191"/>
      <c r="E29" s="191"/>
      <c r="F29" s="191"/>
      <c r="G29" s="191"/>
      <c r="H29" s="192"/>
      <c r="I29" s="6"/>
    </row>
    <row r="30" ht="27.95" customHeight="1" spans="1:8">
      <c r="A30" s="36" t="s">
        <v>699</v>
      </c>
      <c r="B30" s="37">
        <f>SUM(G7:G28)</f>
        <v>2909428.52</v>
      </c>
      <c r="C30" s="190"/>
      <c r="D30" s="191"/>
      <c r="E30" s="191"/>
      <c r="F30" s="191"/>
      <c r="G30" s="191"/>
      <c r="H30" s="192"/>
    </row>
    <row r="31" ht="27.95" customHeight="1" spans="1:9">
      <c r="A31" s="36" t="s">
        <v>701</v>
      </c>
      <c r="B31" s="32">
        <f>B29-B30</f>
        <v>90571.48</v>
      </c>
      <c r="C31" s="566"/>
      <c r="D31" s="567"/>
      <c r="E31" s="567"/>
      <c r="F31" s="567"/>
      <c r="G31" s="567"/>
      <c r="H31" s="568"/>
      <c r="I31" s="44"/>
    </row>
    <row r="32" ht="27.95" customHeight="1" spans="6:9">
      <c r="F32" s="6" t="s">
        <v>703</v>
      </c>
      <c r="G32" s="6"/>
      <c r="H32" s="6"/>
      <c r="I32" s="44"/>
    </row>
    <row r="33" ht="27.95" customHeight="1" spans="6:9">
      <c r="F33" s="41" t="s">
        <v>705</v>
      </c>
      <c r="G33" s="41"/>
      <c r="I33" s="44"/>
    </row>
    <row r="34" ht="27.95" customHeight="1" spans="1:8">
      <c r="A34" s="44" t="s">
        <v>707</v>
      </c>
      <c r="B34" s="44"/>
      <c r="C34" s="44"/>
      <c r="D34" s="44"/>
      <c r="E34" s="44"/>
      <c r="F34" s="44"/>
      <c r="G34" s="44"/>
      <c r="H34" s="44"/>
    </row>
    <row r="35" ht="27.95" customHeight="1"/>
    <row r="36" ht="27.95" customHeight="1" spans="1:7">
      <c r="A36" s="41" t="s">
        <v>1933</v>
      </c>
      <c r="C36" s="41"/>
      <c r="G36" s="41"/>
    </row>
    <row r="37" ht="27.95" customHeight="1" spans="1:20">
      <c r="A37" s="569" t="s">
        <v>1934</v>
      </c>
      <c r="B37" s="569" t="s">
        <v>1935</v>
      </c>
      <c r="C37" s="569" t="s">
        <v>1936</v>
      </c>
      <c r="D37" s="569" t="s">
        <v>1937</v>
      </c>
      <c r="E37" s="569" t="s">
        <v>1938</v>
      </c>
      <c r="F37" s="569" t="s">
        <v>1939</v>
      </c>
      <c r="G37" s="569" t="s">
        <v>1940</v>
      </c>
      <c r="H37" s="569" t="s">
        <v>1941</v>
      </c>
      <c r="I37" s="569" t="s">
        <v>389</v>
      </c>
      <c r="P37" s="43"/>
      <c r="T37" s="43"/>
    </row>
    <row r="38" ht="27.95" customHeight="1" spans="1:9">
      <c r="A38" s="336" t="s">
        <v>1942</v>
      </c>
      <c r="B38" s="336" t="s">
        <v>1943</v>
      </c>
      <c r="C38" s="570">
        <v>60611.88</v>
      </c>
      <c r="D38" s="570">
        <v>4040</v>
      </c>
      <c r="E38" s="570"/>
      <c r="F38" s="570"/>
      <c r="G38" s="570"/>
      <c r="H38" s="570"/>
      <c r="I38" s="570">
        <f t="shared" ref="I38:I40" si="0">SUM(C38:H38)</f>
        <v>64651.88</v>
      </c>
    </row>
    <row r="39" ht="27.95" customHeight="1" spans="1:9">
      <c r="A39" s="336" t="s">
        <v>1944</v>
      </c>
      <c r="B39" s="336" t="s">
        <v>1945</v>
      </c>
      <c r="C39" s="570">
        <v>191294.61</v>
      </c>
      <c r="D39" s="570">
        <v>9805.83</v>
      </c>
      <c r="E39" s="570"/>
      <c r="F39" s="570"/>
      <c r="G39" s="570"/>
      <c r="H39" s="570"/>
      <c r="I39" s="570">
        <f t="shared" si="0"/>
        <v>201100.44</v>
      </c>
    </row>
    <row r="40" ht="27.95" customHeight="1" spans="1:9">
      <c r="A40" s="336" t="s">
        <v>1946</v>
      </c>
      <c r="B40" s="336" t="s">
        <v>1947</v>
      </c>
      <c r="C40" s="570">
        <v>1083333.3</v>
      </c>
      <c r="D40" s="570"/>
      <c r="E40" s="570"/>
      <c r="F40" s="570"/>
      <c r="G40" s="570"/>
      <c r="H40" s="570"/>
      <c r="I40" s="570">
        <f t="shared" si="0"/>
        <v>1083333.3</v>
      </c>
    </row>
    <row r="41" ht="27.95" customHeight="1" spans="1:9">
      <c r="A41" s="571" t="s">
        <v>389</v>
      </c>
      <c r="B41" s="571"/>
      <c r="C41" s="572">
        <f>SUM(C38:C40)</f>
        <v>1335239.79</v>
      </c>
      <c r="D41" s="572">
        <f>SUM(D38:D40)</f>
        <v>13845.83</v>
      </c>
      <c r="E41" s="572"/>
      <c r="F41" s="572"/>
      <c r="G41" s="572"/>
      <c r="H41" s="572"/>
      <c r="I41" s="572">
        <f>SUM(I38:I40)</f>
        <v>1349085.62</v>
      </c>
    </row>
    <row r="42" ht="27.95" customHeight="1" spans="1:7">
      <c r="A42" s="573" t="s">
        <v>1948</v>
      </c>
      <c r="C42" s="41"/>
      <c r="G42" s="41"/>
    </row>
    <row r="43" ht="27.95" customHeight="1" spans="1:7">
      <c r="A43" s="41" t="s">
        <v>1949</v>
      </c>
      <c r="C43" s="41"/>
      <c r="G43" s="41"/>
    </row>
    <row r="44" ht="27.95" customHeight="1" spans="1:24">
      <c r="A44" s="569" t="s">
        <v>1934</v>
      </c>
      <c r="B44" s="569" t="s">
        <v>1950</v>
      </c>
      <c r="C44" s="41"/>
      <c r="E44" s="42"/>
      <c r="G44" s="41"/>
      <c r="L44" s="125" t="s">
        <v>1951</v>
      </c>
      <c r="M44" s="125"/>
      <c r="N44" s="125"/>
      <c r="O44" s="125"/>
      <c r="P44" s="125"/>
      <c r="Q44" s="125"/>
      <c r="S44" s="125" t="s">
        <v>1952</v>
      </c>
      <c r="T44" s="125"/>
      <c r="U44" s="125"/>
      <c r="V44" s="125"/>
      <c r="W44" s="125"/>
      <c r="X44" s="125"/>
    </row>
    <row r="45" ht="27.95" customHeight="1" spans="1:24">
      <c r="A45" s="336" t="s">
        <v>1944</v>
      </c>
      <c r="B45" s="570">
        <v>234462.67</v>
      </c>
      <c r="C45" s="41"/>
      <c r="E45" s="42"/>
      <c r="G45" s="41"/>
      <c r="L45" s="581" t="s">
        <v>1516</v>
      </c>
      <c r="M45" s="581"/>
      <c r="N45" s="581" t="s">
        <v>1953</v>
      </c>
      <c r="O45" s="581" t="s">
        <v>654</v>
      </c>
      <c r="P45" s="581" t="s">
        <v>7</v>
      </c>
      <c r="Q45" s="581" t="s">
        <v>664</v>
      </c>
      <c r="S45" s="581" t="s">
        <v>1682</v>
      </c>
      <c r="T45" s="581"/>
      <c r="U45" s="581" t="s">
        <v>1953</v>
      </c>
      <c r="V45" s="581" t="s">
        <v>654</v>
      </c>
      <c r="W45" s="581" t="s">
        <v>7</v>
      </c>
      <c r="X45" s="581" t="s">
        <v>664</v>
      </c>
    </row>
    <row r="46" ht="27.95" customHeight="1" spans="1:24">
      <c r="A46" s="336" t="s">
        <v>1942</v>
      </c>
      <c r="B46" s="570">
        <v>202049.4</v>
      </c>
      <c r="C46" s="41"/>
      <c r="E46" s="42"/>
      <c r="G46" s="41"/>
      <c r="L46" s="581" t="s">
        <v>659</v>
      </c>
      <c r="M46" s="581" t="s">
        <v>660</v>
      </c>
      <c r="N46" s="581" t="s">
        <v>1953</v>
      </c>
      <c r="O46" s="581" t="s">
        <v>654</v>
      </c>
      <c r="P46" s="581" t="s">
        <v>655</v>
      </c>
      <c r="Q46" s="581" t="s">
        <v>661</v>
      </c>
      <c r="S46" s="581" t="s">
        <v>659</v>
      </c>
      <c r="T46" s="581" t="s">
        <v>660</v>
      </c>
      <c r="U46" s="581" t="s">
        <v>1953</v>
      </c>
      <c r="V46" s="581" t="s">
        <v>654</v>
      </c>
      <c r="W46" s="581" t="s">
        <v>655</v>
      </c>
      <c r="X46" s="581" t="s">
        <v>661</v>
      </c>
    </row>
    <row r="47" ht="27.95" customHeight="1" spans="1:24">
      <c r="A47" s="571" t="s">
        <v>389</v>
      </c>
      <c r="B47" s="572">
        <f>SUM(B44:B46)</f>
        <v>436512.07</v>
      </c>
      <c r="C47" s="41"/>
      <c r="G47" s="41"/>
      <c r="L47" s="582" t="s">
        <v>665</v>
      </c>
      <c r="M47" s="583">
        <v>16</v>
      </c>
      <c r="N47" s="582" t="s">
        <v>1908</v>
      </c>
      <c r="O47" s="582" t="s">
        <v>1204</v>
      </c>
      <c r="P47" s="582" t="s">
        <v>1954</v>
      </c>
      <c r="Q47" s="586">
        <v>4000</v>
      </c>
      <c r="S47" s="326" t="s">
        <v>665</v>
      </c>
      <c r="T47" s="327">
        <v>31</v>
      </c>
      <c r="U47" s="326" t="s">
        <v>1908</v>
      </c>
      <c r="V47" s="326" t="s">
        <v>1955</v>
      </c>
      <c r="W47" s="326" t="s">
        <v>1956</v>
      </c>
      <c r="X47" s="328">
        <v>20127.36</v>
      </c>
    </row>
    <row r="48" ht="27.95" customHeight="1" spans="3:24">
      <c r="C48" s="41"/>
      <c r="G48" s="41"/>
      <c r="L48" s="582" t="s">
        <v>665</v>
      </c>
      <c r="M48" s="583">
        <v>16</v>
      </c>
      <c r="N48" s="582" t="s">
        <v>1908</v>
      </c>
      <c r="O48" s="582" t="s">
        <v>1204</v>
      </c>
      <c r="P48" s="582" t="s">
        <v>1954</v>
      </c>
      <c r="Q48" s="586">
        <v>35714.28</v>
      </c>
      <c r="S48" s="326" t="s">
        <v>676</v>
      </c>
      <c r="T48" s="327">
        <v>29</v>
      </c>
      <c r="U48" s="326" t="s">
        <v>1908</v>
      </c>
      <c r="V48" s="326" t="s">
        <v>1957</v>
      </c>
      <c r="W48" s="326" t="s">
        <v>1958</v>
      </c>
      <c r="X48" s="328">
        <v>20127.36</v>
      </c>
    </row>
    <row r="49" ht="27.95" customHeight="1" spans="3:24">
      <c r="C49" s="41"/>
      <c r="G49" s="41"/>
      <c r="L49" s="582" t="s">
        <v>665</v>
      </c>
      <c r="M49" s="583" t="s">
        <v>1959</v>
      </c>
      <c r="N49" s="582" t="s">
        <v>1960</v>
      </c>
      <c r="O49" s="584" t="s">
        <v>1961</v>
      </c>
      <c r="P49" s="584" t="s">
        <v>1962</v>
      </c>
      <c r="Q49" s="586">
        <v>29177.55</v>
      </c>
      <c r="S49" s="326" t="s">
        <v>691</v>
      </c>
      <c r="T49" s="327">
        <v>30</v>
      </c>
      <c r="U49" s="334" t="s">
        <v>1908</v>
      </c>
      <c r="V49" s="326" t="s">
        <v>1963</v>
      </c>
      <c r="W49" s="326" t="s">
        <v>1964</v>
      </c>
      <c r="X49" s="328">
        <v>18000</v>
      </c>
    </row>
    <row r="50" ht="27.95" customHeight="1" spans="3:24">
      <c r="C50" s="41"/>
      <c r="G50" s="41"/>
      <c r="L50" s="582" t="s">
        <v>676</v>
      </c>
      <c r="M50" s="583">
        <v>28</v>
      </c>
      <c r="N50" s="582" t="s">
        <v>1908</v>
      </c>
      <c r="O50" s="582" t="s">
        <v>1965</v>
      </c>
      <c r="P50" s="582" t="s">
        <v>1966</v>
      </c>
      <c r="Q50" s="586">
        <v>414000</v>
      </c>
      <c r="S50" s="326" t="s">
        <v>691</v>
      </c>
      <c r="T50" s="327">
        <v>31</v>
      </c>
      <c r="U50" s="587"/>
      <c r="V50" s="326" t="s">
        <v>1967</v>
      </c>
      <c r="W50" s="326" t="s">
        <v>1968</v>
      </c>
      <c r="X50" s="328">
        <v>20127.36</v>
      </c>
    </row>
    <row r="51" ht="27.95" customHeight="1" spans="3:24">
      <c r="C51" s="41"/>
      <c r="G51" s="41"/>
      <c r="L51" s="582" t="s">
        <v>677</v>
      </c>
      <c r="M51" s="583" t="s">
        <v>1969</v>
      </c>
      <c r="N51" s="582" t="s">
        <v>1960</v>
      </c>
      <c r="O51" s="582" t="s">
        <v>1970</v>
      </c>
      <c r="P51" s="582" t="s">
        <v>1971</v>
      </c>
      <c r="Q51" s="586">
        <v>6137.06</v>
      </c>
      <c r="S51" s="326" t="s">
        <v>677</v>
      </c>
      <c r="T51" s="327">
        <v>30</v>
      </c>
      <c r="U51" s="326" t="s">
        <v>1908</v>
      </c>
      <c r="V51" s="326" t="s">
        <v>1972</v>
      </c>
      <c r="W51" s="326" t="s">
        <v>1973</v>
      </c>
      <c r="X51" s="328">
        <v>20127.36</v>
      </c>
    </row>
    <row r="52" ht="27.95" customHeight="1" spans="3:24">
      <c r="C52" s="41"/>
      <c r="G52" s="41"/>
      <c r="L52" s="582" t="s">
        <v>677</v>
      </c>
      <c r="M52" s="583" t="s">
        <v>1565</v>
      </c>
      <c r="N52" s="582" t="s">
        <v>1960</v>
      </c>
      <c r="O52" s="582" t="s">
        <v>1974</v>
      </c>
      <c r="P52" s="582" t="s">
        <v>1975</v>
      </c>
      <c r="Q52" s="586">
        <v>4383.65</v>
      </c>
      <c r="S52" s="326" t="s">
        <v>716</v>
      </c>
      <c r="T52" s="327">
        <v>31</v>
      </c>
      <c r="U52" s="326" t="s">
        <v>1908</v>
      </c>
      <c r="V52" s="326" t="s">
        <v>1976</v>
      </c>
      <c r="W52" s="326" t="s">
        <v>1977</v>
      </c>
      <c r="X52" s="328">
        <v>20127.36</v>
      </c>
    </row>
    <row r="53" ht="27.95" customHeight="1" spans="3:24">
      <c r="C53" s="41"/>
      <c r="G53" s="41"/>
      <c r="L53" s="582" t="s">
        <v>677</v>
      </c>
      <c r="M53" s="583" t="s">
        <v>1978</v>
      </c>
      <c r="N53" s="582" t="s">
        <v>1960</v>
      </c>
      <c r="O53" s="582" t="s">
        <v>1979</v>
      </c>
      <c r="P53" s="582" t="s">
        <v>1980</v>
      </c>
      <c r="Q53" s="586">
        <v>7099</v>
      </c>
      <c r="S53" s="326" t="s">
        <v>1425</v>
      </c>
      <c r="T53" s="326"/>
      <c r="U53" s="326"/>
      <c r="V53" s="326"/>
      <c r="W53" s="326" t="s">
        <v>389</v>
      </c>
      <c r="X53" s="328">
        <f>SUM(X47:X52)</f>
        <v>118636.8</v>
      </c>
    </row>
    <row r="54" ht="27.95" customHeight="1" spans="3:17">
      <c r="C54" s="41"/>
      <c r="G54" s="41"/>
      <c r="L54" s="582" t="s">
        <v>716</v>
      </c>
      <c r="M54" s="583" t="s">
        <v>708</v>
      </c>
      <c r="N54" s="582" t="s">
        <v>1960</v>
      </c>
      <c r="O54" s="582" t="s">
        <v>1141</v>
      </c>
      <c r="P54" s="582" t="s">
        <v>1981</v>
      </c>
      <c r="Q54" s="586">
        <v>408</v>
      </c>
    </row>
    <row r="55" ht="36" spans="3:24">
      <c r="C55" s="41"/>
      <c r="G55" s="41"/>
      <c r="L55" s="582" t="s">
        <v>716</v>
      </c>
      <c r="M55" s="583" t="s">
        <v>1982</v>
      </c>
      <c r="N55" s="582" t="s">
        <v>1983</v>
      </c>
      <c r="O55" s="582" t="s">
        <v>1984</v>
      </c>
      <c r="P55" s="582" t="s">
        <v>1985</v>
      </c>
      <c r="Q55" s="586">
        <v>6499.85</v>
      </c>
      <c r="S55" s="125" t="s">
        <v>1986</v>
      </c>
      <c r="T55" s="125"/>
      <c r="U55" s="125"/>
      <c r="V55" s="125"/>
      <c r="W55" s="125"/>
      <c r="X55" s="125"/>
    </row>
    <row r="56" ht="48" spans="3:24">
      <c r="C56" s="41"/>
      <c r="G56" s="41"/>
      <c r="L56" s="582" t="s">
        <v>721</v>
      </c>
      <c r="M56" s="583">
        <v>23</v>
      </c>
      <c r="N56" s="585" t="s">
        <v>1908</v>
      </c>
      <c r="O56" s="582" t="s">
        <v>1987</v>
      </c>
      <c r="P56" s="582" t="s">
        <v>1988</v>
      </c>
      <c r="Q56" s="588">
        <v>224.44</v>
      </c>
      <c r="S56" s="581" t="s">
        <v>653</v>
      </c>
      <c r="T56" s="581"/>
      <c r="U56" s="581" t="s">
        <v>1953</v>
      </c>
      <c r="V56" s="581" t="s">
        <v>654</v>
      </c>
      <c r="W56" s="581" t="s">
        <v>7</v>
      </c>
      <c r="X56" s="581" t="s">
        <v>664</v>
      </c>
    </row>
    <row r="57" ht="60" spans="3:24">
      <c r="C57" s="41"/>
      <c r="G57" s="41"/>
      <c r="L57" s="582" t="s">
        <v>1969</v>
      </c>
      <c r="M57" s="583" t="s">
        <v>1989</v>
      </c>
      <c r="N57" s="582" t="s">
        <v>1908</v>
      </c>
      <c r="O57" s="582" t="s">
        <v>1990</v>
      </c>
      <c r="P57" s="582" t="s">
        <v>1991</v>
      </c>
      <c r="Q57" s="586">
        <v>5952.38</v>
      </c>
      <c r="S57" s="589" t="s">
        <v>659</v>
      </c>
      <c r="T57" s="589" t="s">
        <v>660</v>
      </c>
      <c r="U57" s="589" t="s">
        <v>1953</v>
      </c>
      <c r="V57" s="589" t="s">
        <v>654</v>
      </c>
      <c r="W57" s="589" t="s">
        <v>655</v>
      </c>
      <c r="X57" s="589" t="s">
        <v>661</v>
      </c>
    </row>
    <row r="58" ht="48" spans="3:24">
      <c r="C58" s="41"/>
      <c r="G58" s="41"/>
      <c r="L58" s="582" t="s">
        <v>1969</v>
      </c>
      <c r="M58" s="583" t="s">
        <v>1982</v>
      </c>
      <c r="N58" s="582" t="s">
        <v>1908</v>
      </c>
      <c r="O58" s="582" t="s">
        <v>1992</v>
      </c>
      <c r="P58" s="582" t="s">
        <v>1993</v>
      </c>
      <c r="Q58" s="586">
        <v>9550</v>
      </c>
      <c r="S58" s="590" t="s">
        <v>716</v>
      </c>
      <c r="T58" s="591">
        <v>14</v>
      </c>
      <c r="U58" s="592" t="s">
        <v>200</v>
      </c>
      <c r="V58" s="590" t="s">
        <v>1994</v>
      </c>
      <c r="W58" s="590" t="s">
        <v>1995</v>
      </c>
      <c r="X58" s="593">
        <v>9523.81</v>
      </c>
    </row>
    <row r="59" ht="48" spans="3:24">
      <c r="C59" s="41"/>
      <c r="G59" s="41"/>
      <c r="L59" s="582" t="s">
        <v>1969</v>
      </c>
      <c r="M59" s="583" t="s">
        <v>1982</v>
      </c>
      <c r="N59" s="582" t="s">
        <v>1908</v>
      </c>
      <c r="O59" s="582" t="s">
        <v>1996</v>
      </c>
      <c r="P59" s="582" t="s">
        <v>1997</v>
      </c>
      <c r="Q59" s="586">
        <v>25730.95</v>
      </c>
      <c r="S59" s="590" t="s">
        <v>716</v>
      </c>
      <c r="T59" s="591">
        <v>14</v>
      </c>
      <c r="U59" s="594"/>
      <c r="V59" s="590" t="s">
        <v>1998</v>
      </c>
      <c r="W59" s="590" t="s">
        <v>1995</v>
      </c>
      <c r="X59" s="593">
        <v>4600</v>
      </c>
    </row>
    <row r="60" ht="48" spans="3:24">
      <c r="C60" s="41"/>
      <c r="G60" s="41"/>
      <c r="L60" s="582" t="s">
        <v>1969</v>
      </c>
      <c r="M60" s="583" t="s">
        <v>1999</v>
      </c>
      <c r="N60" s="582" t="s">
        <v>1908</v>
      </c>
      <c r="O60" s="582" t="s">
        <v>2000</v>
      </c>
      <c r="P60" s="582" t="s">
        <v>2001</v>
      </c>
      <c r="Q60" s="586">
        <v>629</v>
      </c>
      <c r="S60" s="590" t="s">
        <v>716</v>
      </c>
      <c r="T60" s="591">
        <v>14</v>
      </c>
      <c r="U60" s="594"/>
      <c r="V60" s="590" t="s">
        <v>2002</v>
      </c>
      <c r="W60" s="590" t="s">
        <v>1995</v>
      </c>
      <c r="X60" s="593">
        <v>3000</v>
      </c>
    </row>
    <row r="61" ht="48" spans="3:24">
      <c r="C61" s="41"/>
      <c r="G61" s="41"/>
      <c r="L61" s="582" t="s">
        <v>1969</v>
      </c>
      <c r="M61" s="583" t="s">
        <v>1999</v>
      </c>
      <c r="N61" s="582" t="s">
        <v>1908</v>
      </c>
      <c r="O61" s="582" t="s">
        <v>2000</v>
      </c>
      <c r="P61" s="582" t="s">
        <v>2001</v>
      </c>
      <c r="Q61" s="586">
        <v>440</v>
      </c>
      <c r="S61" s="590" t="s">
        <v>716</v>
      </c>
      <c r="T61" s="591">
        <v>24</v>
      </c>
      <c r="U61" s="595"/>
      <c r="V61" s="590" t="s">
        <v>2003</v>
      </c>
      <c r="W61" s="590" t="s">
        <v>1995</v>
      </c>
      <c r="X61" s="593">
        <v>38809.52</v>
      </c>
    </row>
    <row r="62" spans="3:24">
      <c r="C62" s="41"/>
      <c r="G62" s="41"/>
      <c r="L62" s="36" t="s">
        <v>389</v>
      </c>
      <c r="M62" s="36"/>
      <c r="N62" s="36"/>
      <c r="O62" s="36"/>
      <c r="P62" s="36"/>
      <c r="Q62" s="596">
        <f>SUM(Q47:Q61)</f>
        <v>549946.16</v>
      </c>
      <c r="S62" s="597"/>
      <c r="T62" s="597"/>
      <c r="U62" s="597"/>
      <c r="V62" s="597"/>
      <c r="W62" s="597" t="s">
        <v>389</v>
      </c>
      <c r="X62" s="597">
        <f>SUM(X58:X61)</f>
        <v>55933.33</v>
      </c>
    </row>
    <row r="63" spans="3:7">
      <c r="C63" s="41"/>
      <c r="G63" s="41"/>
    </row>
    <row r="64" spans="3:7">
      <c r="C64" s="41"/>
      <c r="G64" s="41"/>
    </row>
    <row r="65" spans="3:7">
      <c r="C65" s="41"/>
      <c r="G65" s="41"/>
    </row>
    <row r="66" spans="3:7">
      <c r="C66" s="41"/>
      <c r="G66" s="41"/>
    </row>
  </sheetData>
  <mergeCells count="33">
    <mergeCell ref="A1:H1"/>
    <mergeCell ref="B3:E3"/>
    <mergeCell ref="G3:H3"/>
    <mergeCell ref="A4:H4"/>
    <mergeCell ref="A5:D5"/>
    <mergeCell ref="E5:H5"/>
    <mergeCell ref="C29:H29"/>
    <mergeCell ref="C30:H30"/>
    <mergeCell ref="C31:H31"/>
    <mergeCell ref="F32:H32"/>
    <mergeCell ref="F33:H33"/>
    <mergeCell ref="A34:G34"/>
    <mergeCell ref="L44:Q44"/>
    <mergeCell ref="S44:X44"/>
    <mergeCell ref="L45:M45"/>
    <mergeCell ref="S45:T45"/>
    <mergeCell ref="S55:X55"/>
    <mergeCell ref="S56:T56"/>
    <mergeCell ref="L62:P62"/>
    <mergeCell ref="N45:N46"/>
    <mergeCell ref="O45:O46"/>
    <mergeCell ref="P45:P46"/>
    <mergeCell ref="Q45:Q46"/>
    <mergeCell ref="U45:U46"/>
    <mergeCell ref="U49:U50"/>
    <mergeCell ref="U56:U57"/>
    <mergeCell ref="U58:U61"/>
    <mergeCell ref="V45:V46"/>
    <mergeCell ref="V56:V57"/>
    <mergeCell ref="W45:W46"/>
    <mergeCell ref="W56:W57"/>
    <mergeCell ref="X45:X46"/>
    <mergeCell ref="X56:X57"/>
  </mergeCells>
  <pageMargins left="1" right="1" top="1" bottom="1" header="0.5" footer="0.5"/>
  <pageSetup paperSize="9" scale="57"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R41"/>
  <sheetViews>
    <sheetView showGridLines="0" zoomScale="85" zoomScaleNormal="85" workbookViewId="0">
      <selection activeCell="G27" sqref="G27"/>
    </sheetView>
  </sheetViews>
  <sheetFormatPr defaultColWidth="9" defaultRowHeight="13.5"/>
  <cols>
    <col min="1" max="1" width="18.625" style="41" customWidth="1"/>
    <col min="2" max="2" width="25.7333333333333" style="41" customWidth="1"/>
    <col min="3" max="3" width="18.625" style="42" customWidth="1"/>
    <col min="4" max="4" width="18.625" style="41" customWidth="1"/>
    <col min="5" max="5" width="18.625" style="527" customWidth="1"/>
    <col min="6" max="6" width="18.625" style="41" customWidth="1"/>
    <col min="7" max="7" width="18.625" style="42" customWidth="1"/>
    <col min="8" max="8" width="22.625" style="41" customWidth="1"/>
    <col min="9" max="10" width="9" style="41"/>
    <col min="11" max="11" width="14.125" style="41" customWidth="1"/>
    <col min="12" max="12" width="26.625" style="41" customWidth="1"/>
    <col min="13" max="13" width="19.5" style="41" customWidth="1"/>
    <col min="14" max="14" width="26.625" style="41" customWidth="1"/>
    <col min="15" max="16384" width="9" style="41"/>
  </cols>
  <sheetData>
    <row r="1" ht="45.75" customHeight="1" spans="1:8">
      <c r="A1" s="5" t="s">
        <v>2004</v>
      </c>
      <c r="B1" s="560"/>
      <c r="C1" s="560"/>
      <c r="D1" s="560"/>
      <c r="E1" s="560"/>
      <c r="F1" s="560"/>
      <c r="G1" s="560"/>
      <c r="H1" s="560"/>
    </row>
    <row r="2" spans="1:8">
      <c r="A2" s="6" t="s">
        <v>647</v>
      </c>
      <c r="B2" s="6"/>
      <c r="C2" s="7"/>
      <c r="D2" s="6"/>
      <c r="E2" s="509"/>
      <c r="F2" s="6"/>
      <c r="G2" s="7"/>
      <c r="H2" s="6"/>
    </row>
    <row r="3" ht="27.95" customHeight="1" spans="1:8">
      <c r="A3" s="124" t="s">
        <v>648</v>
      </c>
      <c r="B3" s="11" t="s">
        <v>2005</v>
      </c>
      <c r="C3" s="11"/>
      <c r="D3" s="11"/>
      <c r="E3" s="11"/>
      <c r="F3" s="12" t="s">
        <v>650</v>
      </c>
      <c r="G3" s="11" t="s">
        <v>125</v>
      </c>
      <c r="H3" s="561"/>
    </row>
    <row r="4" ht="27.95" customHeight="1" spans="1:8">
      <c r="A4" s="125" t="s">
        <v>652</v>
      </c>
      <c r="B4" s="125"/>
      <c r="C4" s="125"/>
      <c r="D4" s="125"/>
      <c r="E4" s="125"/>
      <c r="F4" s="125"/>
      <c r="G4" s="125"/>
      <c r="H4" s="125"/>
    </row>
    <row r="5" ht="27.95" customHeight="1" spans="1:8">
      <c r="A5" s="20" t="s">
        <v>657</v>
      </c>
      <c r="B5" s="21"/>
      <c r="C5" s="21"/>
      <c r="D5" s="21"/>
      <c r="E5" s="20" t="s">
        <v>658</v>
      </c>
      <c r="F5" s="21"/>
      <c r="G5" s="21"/>
      <c r="H5" s="21"/>
    </row>
    <row r="6" ht="27.95" customHeight="1" spans="1:8">
      <c r="A6" s="22" t="s">
        <v>6</v>
      </c>
      <c r="B6" s="22" t="s">
        <v>5</v>
      </c>
      <c r="C6" s="23" t="s">
        <v>662</v>
      </c>
      <c r="D6" s="22" t="s">
        <v>13</v>
      </c>
      <c r="E6" s="22" t="s">
        <v>663</v>
      </c>
      <c r="F6" s="22" t="s">
        <v>7</v>
      </c>
      <c r="G6" s="23" t="s">
        <v>664</v>
      </c>
      <c r="H6" s="22" t="s">
        <v>13</v>
      </c>
    </row>
    <row r="7" ht="27.95" customHeight="1" spans="1:11">
      <c r="A7" s="25">
        <v>42853</v>
      </c>
      <c r="B7" s="530" t="s">
        <v>128</v>
      </c>
      <c r="C7" s="27">
        <v>88719798.15</v>
      </c>
      <c r="D7" s="562"/>
      <c r="E7" s="108" t="s">
        <v>2006</v>
      </c>
      <c r="F7" s="155" t="s">
        <v>2007</v>
      </c>
      <c r="G7" s="27">
        <v>41644650</v>
      </c>
      <c r="H7" s="28"/>
      <c r="J7" s="46" t="s">
        <v>14</v>
      </c>
      <c r="K7" s="47">
        <f>B14</f>
        <v>88719798.15</v>
      </c>
    </row>
    <row r="8" ht="27.95" customHeight="1" spans="1:11">
      <c r="A8" s="129"/>
      <c r="B8" s="412"/>
      <c r="C8" s="27"/>
      <c r="D8" s="154"/>
      <c r="E8" s="108">
        <v>43861</v>
      </c>
      <c r="F8" s="155" t="s">
        <v>2007</v>
      </c>
      <c r="G8" s="27">
        <v>93000</v>
      </c>
      <c r="H8" s="393"/>
      <c r="J8" s="46" t="s">
        <v>669</v>
      </c>
      <c r="K8" s="47">
        <f>G11</f>
        <v>250000</v>
      </c>
    </row>
    <row r="9" ht="27.95" customHeight="1" spans="1:11">
      <c r="A9" s="528"/>
      <c r="B9" s="130"/>
      <c r="C9" s="27"/>
      <c r="D9" s="28"/>
      <c r="E9" s="108">
        <v>44783</v>
      </c>
      <c r="F9" s="155" t="s">
        <v>2007</v>
      </c>
      <c r="G9" s="27">
        <v>9120000</v>
      </c>
      <c r="H9" s="393"/>
      <c r="J9" s="46" t="s">
        <v>16</v>
      </c>
      <c r="K9" s="47">
        <f>B15</f>
        <v>72387650</v>
      </c>
    </row>
    <row r="10" ht="27.95" customHeight="1" spans="1:11">
      <c r="A10" s="25"/>
      <c r="B10" s="127"/>
      <c r="C10" s="27"/>
      <c r="D10" s="28"/>
      <c r="E10" s="108">
        <v>44888</v>
      </c>
      <c r="F10" s="155" t="s">
        <v>2007</v>
      </c>
      <c r="G10" s="27">
        <v>21280000</v>
      </c>
      <c r="H10" s="393"/>
      <c r="J10" s="46" t="s">
        <v>17</v>
      </c>
      <c r="K10" s="47">
        <f>B16</f>
        <v>16332148.15</v>
      </c>
    </row>
    <row r="11" ht="27.95" customHeight="1" spans="1:18">
      <c r="A11" s="25"/>
      <c r="B11" s="127"/>
      <c r="C11" s="27"/>
      <c r="D11" s="28"/>
      <c r="E11" s="108">
        <v>45992</v>
      </c>
      <c r="F11" s="155" t="s">
        <v>2007</v>
      </c>
      <c r="G11" s="27">
        <v>250000</v>
      </c>
      <c r="H11" s="393"/>
      <c r="M11" s="563"/>
      <c r="N11" s="563"/>
      <c r="O11" s="563"/>
      <c r="P11" s="563"/>
      <c r="Q11" s="563"/>
      <c r="R11" s="563"/>
    </row>
    <row r="12" ht="27.95" customHeight="1" spans="1:8">
      <c r="A12" s="25"/>
      <c r="B12" s="127"/>
      <c r="C12" s="27"/>
      <c r="D12" s="28"/>
      <c r="E12" s="108"/>
      <c r="F12" s="155"/>
      <c r="G12" s="27"/>
      <c r="H12" s="393"/>
    </row>
    <row r="13" ht="27.95" customHeight="1" spans="1:8">
      <c r="A13" s="25"/>
      <c r="B13" s="127"/>
      <c r="C13" s="27"/>
      <c r="D13" s="28"/>
      <c r="E13" s="108"/>
      <c r="F13" s="155"/>
      <c r="G13" s="27"/>
      <c r="H13" s="393"/>
    </row>
    <row r="14" ht="27.95" customHeight="1" spans="1:8">
      <c r="A14" s="36" t="s">
        <v>697</v>
      </c>
      <c r="B14" s="37">
        <f>SUM(C7:C11)</f>
        <v>88719798.15</v>
      </c>
      <c r="C14" s="38"/>
      <c r="D14" s="39"/>
      <c r="E14" s="39"/>
      <c r="F14" s="39"/>
      <c r="G14" s="39"/>
      <c r="H14" s="40"/>
    </row>
    <row r="15" ht="27.95" customHeight="1" spans="1:8">
      <c r="A15" s="36" t="s">
        <v>699</v>
      </c>
      <c r="B15" s="37">
        <f>SUM(G7:G12)</f>
        <v>72387650</v>
      </c>
      <c r="C15" s="38"/>
      <c r="D15" s="39"/>
      <c r="E15" s="39"/>
      <c r="F15" s="39"/>
      <c r="G15" s="39"/>
      <c r="H15" s="40"/>
    </row>
    <row r="16" ht="27.95" customHeight="1" spans="1:8">
      <c r="A16" s="36" t="s">
        <v>701</v>
      </c>
      <c r="B16" s="37">
        <f>B14-B15</f>
        <v>16332148.15</v>
      </c>
      <c r="C16" s="38"/>
      <c r="D16" s="39"/>
      <c r="E16" s="39"/>
      <c r="F16" s="39"/>
      <c r="G16" s="39"/>
      <c r="H16" s="40"/>
    </row>
    <row r="17" ht="27" customHeight="1" spans="6:8">
      <c r="F17" s="6" t="s">
        <v>703</v>
      </c>
      <c r="G17" s="6"/>
      <c r="H17" s="6"/>
    </row>
    <row r="18" ht="25.5" customHeight="1" spans="2:7">
      <c r="B18" s="43"/>
      <c r="F18" s="41" t="s">
        <v>705</v>
      </c>
      <c r="G18" s="41"/>
    </row>
    <row r="19" ht="22.5" customHeight="1" spans="1:8">
      <c r="A19" s="44" t="s">
        <v>707</v>
      </c>
      <c r="B19" s="44"/>
      <c r="C19" s="44"/>
      <c r="D19" s="44"/>
      <c r="E19" s="44"/>
      <c r="F19" s="44"/>
      <c r="G19" s="44"/>
      <c r="H19" s="44"/>
    </row>
    <row r="23" ht="18.75" spans="11:14">
      <c r="K23" s="564" t="s">
        <v>2008</v>
      </c>
      <c r="L23" s="564"/>
      <c r="M23" s="564"/>
      <c r="N23" s="564"/>
    </row>
    <row r="24" spans="11:14">
      <c r="K24" s="22" t="s">
        <v>663</v>
      </c>
      <c r="L24" s="22" t="s">
        <v>7</v>
      </c>
      <c r="M24" s="23" t="s">
        <v>664</v>
      </c>
      <c r="N24" s="22" t="s">
        <v>13</v>
      </c>
    </row>
    <row r="25" spans="11:14">
      <c r="K25" s="108">
        <v>42856</v>
      </c>
      <c r="L25" s="155" t="s">
        <v>2009</v>
      </c>
      <c r="M25" s="27">
        <v>3500</v>
      </c>
      <c r="N25" s="28" t="s">
        <v>2010</v>
      </c>
    </row>
    <row r="26" spans="11:14">
      <c r="K26" s="108">
        <v>43040</v>
      </c>
      <c r="L26" s="155" t="s">
        <v>2011</v>
      </c>
      <c r="M26" s="27">
        <v>74000</v>
      </c>
      <c r="N26" s="28" t="s">
        <v>2012</v>
      </c>
    </row>
    <row r="27" spans="11:14">
      <c r="K27" s="108">
        <v>43100</v>
      </c>
      <c r="L27" s="155" t="s">
        <v>2013</v>
      </c>
      <c r="M27" s="27">
        <v>150000</v>
      </c>
      <c r="N27" s="393" t="s">
        <v>2014</v>
      </c>
    </row>
    <row r="28" ht="27" spans="11:14">
      <c r="K28" s="108">
        <v>43100</v>
      </c>
      <c r="L28" s="155" t="s">
        <v>2015</v>
      </c>
      <c r="M28" s="27">
        <v>99000</v>
      </c>
      <c r="N28" s="393" t="s">
        <v>2016</v>
      </c>
    </row>
    <row r="29" spans="11:14">
      <c r="K29" s="108">
        <v>43101</v>
      </c>
      <c r="L29" s="155" t="s">
        <v>2017</v>
      </c>
      <c r="M29" s="27">
        <v>80000</v>
      </c>
      <c r="N29" s="393" t="s">
        <v>2018</v>
      </c>
    </row>
    <row r="30" spans="11:14">
      <c r="K30" s="108">
        <v>43132</v>
      </c>
      <c r="L30" s="155" t="s">
        <v>2019</v>
      </c>
      <c r="M30" s="27">
        <v>471200</v>
      </c>
      <c r="N30" s="393" t="s">
        <v>2020</v>
      </c>
    </row>
    <row r="31" spans="11:14">
      <c r="K31" s="108">
        <v>43160</v>
      </c>
      <c r="L31" s="155" t="s">
        <v>2021</v>
      </c>
      <c r="M31" s="27">
        <f>283000-14150</f>
        <v>268850</v>
      </c>
      <c r="N31" s="393" t="s">
        <v>2022</v>
      </c>
    </row>
    <row r="32" spans="11:14">
      <c r="K32" s="108">
        <v>43160</v>
      </c>
      <c r="L32" s="155" t="s">
        <v>2023</v>
      </c>
      <c r="M32" s="27">
        <f>290000-14500</f>
        <v>275500</v>
      </c>
      <c r="N32" s="393" t="s">
        <v>2024</v>
      </c>
    </row>
    <row r="33" spans="11:15">
      <c r="K33" s="108">
        <v>43191</v>
      </c>
      <c r="L33" s="155" t="s">
        <v>2025</v>
      </c>
      <c r="M33" s="27">
        <v>17880000</v>
      </c>
      <c r="N33" s="393" t="s">
        <v>2026</v>
      </c>
      <c r="O33" s="41" t="s">
        <v>2027</v>
      </c>
    </row>
    <row r="34" spans="11:14">
      <c r="K34" s="108">
        <v>43252</v>
      </c>
      <c r="L34" s="155" t="s">
        <v>2028</v>
      </c>
      <c r="M34" s="27">
        <v>190000</v>
      </c>
      <c r="N34" s="393" t="s">
        <v>2029</v>
      </c>
    </row>
    <row r="35" spans="11:14">
      <c r="K35" s="108">
        <v>43405</v>
      </c>
      <c r="L35" s="155" t="s">
        <v>2030</v>
      </c>
      <c r="M35" s="27">
        <v>368600</v>
      </c>
      <c r="N35" s="393" t="s">
        <v>2031</v>
      </c>
    </row>
    <row r="36" spans="11:14">
      <c r="K36" s="108">
        <v>43435</v>
      </c>
      <c r="L36" s="155" t="s">
        <v>2032</v>
      </c>
      <c r="M36" s="27">
        <v>2831000</v>
      </c>
      <c r="N36" s="393" t="s">
        <v>2033</v>
      </c>
    </row>
    <row r="37" spans="11:14">
      <c r="K37" s="108">
        <v>43435</v>
      </c>
      <c r="L37" s="155" t="s">
        <v>2034</v>
      </c>
      <c r="M37" s="27">
        <v>11920000</v>
      </c>
      <c r="N37" s="393" t="s">
        <v>2035</v>
      </c>
    </row>
    <row r="38" ht="27" spans="11:14">
      <c r="K38" s="108">
        <v>43586</v>
      </c>
      <c r="L38" s="155" t="s">
        <v>2036</v>
      </c>
      <c r="M38" s="27">
        <v>85000</v>
      </c>
      <c r="N38" s="393" t="s">
        <v>2037</v>
      </c>
    </row>
    <row r="39" ht="27" spans="11:14">
      <c r="K39" s="108">
        <v>43617</v>
      </c>
      <c r="L39" s="155" t="s">
        <v>2038</v>
      </c>
      <c r="M39" s="27">
        <v>1950000</v>
      </c>
      <c r="N39" s="394" t="s">
        <v>2039</v>
      </c>
    </row>
    <row r="40" ht="27" spans="11:14">
      <c r="K40" s="108">
        <v>43709</v>
      </c>
      <c r="L40" s="155" t="s">
        <v>2040</v>
      </c>
      <c r="M40" s="27">
        <v>4998000</v>
      </c>
      <c r="N40" s="393" t="s">
        <v>2041</v>
      </c>
    </row>
    <row r="41" spans="11:14">
      <c r="K41" s="393"/>
      <c r="L41" s="393" t="s">
        <v>389</v>
      </c>
      <c r="M41" s="393">
        <f>SUM(M25:M40)</f>
        <v>41644650</v>
      </c>
      <c r="N41" s="393"/>
    </row>
  </sheetData>
  <mergeCells count="13">
    <mergeCell ref="A1:H1"/>
    <mergeCell ref="B3:E3"/>
    <mergeCell ref="G3:H3"/>
    <mergeCell ref="A4:H4"/>
    <mergeCell ref="A5:C5"/>
    <mergeCell ref="E5:H5"/>
    <mergeCell ref="C14:H14"/>
    <mergeCell ref="C15:H15"/>
    <mergeCell ref="C16:H16"/>
    <mergeCell ref="F17:H17"/>
    <mergeCell ref="F18:H18"/>
    <mergeCell ref="A19:H19"/>
    <mergeCell ref="K23:N23"/>
  </mergeCells>
  <printOptions horizontalCentered="1" verticalCentered="1"/>
  <pageMargins left="0.984027777777778" right="0.984027777777778" top="0.984027777777778" bottom="0.984027777777778" header="0.511805555555556" footer="0.511805555555556"/>
  <pageSetup paperSize="9" scale="69" fitToHeight="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N41"/>
  <sheetViews>
    <sheetView showGridLines="0" view="pageBreakPreview" zoomScale="70" zoomScaleNormal="100" workbookViewId="0">
      <selection activeCell="G27" sqref="G27"/>
    </sheetView>
  </sheetViews>
  <sheetFormatPr defaultColWidth="9" defaultRowHeight="13.5"/>
  <cols>
    <col min="1" max="1" width="14.75" style="120" customWidth="1"/>
    <col min="2" max="2" width="18.625" style="120" customWidth="1"/>
    <col min="3" max="3" width="18.625" style="121" customWidth="1"/>
    <col min="4" max="5" width="18.625" style="120" customWidth="1"/>
    <col min="6" max="6" width="36.875" style="120" customWidth="1"/>
    <col min="7" max="7" width="18.625" style="121" customWidth="1"/>
    <col min="8" max="8" width="50.875" style="120" customWidth="1"/>
    <col min="9" max="9" width="18.25" style="120" customWidth="1"/>
    <col min="10" max="10" width="5.625" style="120" customWidth="1"/>
    <col min="11" max="11" width="11.4" style="120" customWidth="1"/>
    <col min="12" max="12" width="9" style="120"/>
    <col min="13" max="13" width="23.875" style="120" customWidth="1"/>
    <col min="14" max="14" width="11.5" style="120" customWidth="1"/>
    <col min="15" max="16384" width="9" style="120"/>
  </cols>
  <sheetData>
    <row r="1" ht="40.5" customHeight="1" spans="1:8">
      <c r="A1" s="5" t="s">
        <v>2042</v>
      </c>
      <c r="B1" s="5"/>
      <c r="C1" s="5"/>
      <c r="D1" s="5"/>
      <c r="E1" s="5"/>
      <c r="F1" s="5"/>
      <c r="G1" s="5"/>
      <c r="H1" s="5"/>
    </row>
    <row r="2" spans="1:8">
      <c r="A2" s="6" t="s">
        <v>647</v>
      </c>
      <c r="B2" s="6"/>
      <c r="C2" s="7"/>
      <c r="D2" s="6"/>
      <c r="E2" s="6"/>
      <c r="F2" s="6"/>
      <c r="G2" s="7"/>
      <c r="H2" s="6"/>
    </row>
    <row r="3" ht="27.95" customHeight="1" spans="1:8">
      <c r="A3" s="124" t="s">
        <v>648</v>
      </c>
      <c r="B3" s="11" t="s">
        <v>132</v>
      </c>
      <c r="C3" s="11"/>
      <c r="D3" s="11"/>
      <c r="E3" s="11"/>
      <c r="F3" s="12" t="s">
        <v>650</v>
      </c>
      <c r="G3" s="11" t="s">
        <v>130</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153" t="s">
        <v>13</v>
      </c>
    </row>
    <row r="7" ht="38" customHeight="1" spans="1:11">
      <c r="A7" s="25">
        <v>43056</v>
      </c>
      <c r="B7" s="127" t="s">
        <v>132</v>
      </c>
      <c r="C7" s="27">
        <v>2000000</v>
      </c>
      <c r="D7" s="28"/>
      <c r="E7" s="108" t="s">
        <v>2043</v>
      </c>
      <c r="F7" s="155" t="s">
        <v>2044</v>
      </c>
      <c r="G7" s="48">
        <v>69249.01</v>
      </c>
      <c r="H7" s="168"/>
      <c r="J7" s="46" t="s">
        <v>14</v>
      </c>
      <c r="K7" s="47">
        <f>B19</f>
        <v>2000000</v>
      </c>
    </row>
    <row r="8" ht="27.95" customHeight="1" spans="1:11">
      <c r="A8" s="528"/>
      <c r="B8" s="529"/>
      <c r="C8" s="168"/>
      <c r="D8" s="530"/>
      <c r="E8" s="108" t="s">
        <v>1658</v>
      </c>
      <c r="F8" s="155" t="s">
        <v>2044</v>
      </c>
      <c r="G8" s="48">
        <f>E31+F31</f>
        <v>333522.72</v>
      </c>
      <c r="H8" s="168"/>
      <c r="J8" s="46" t="s">
        <v>669</v>
      </c>
      <c r="K8" s="47">
        <f>G16</f>
        <v>0</v>
      </c>
    </row>
    <row r="9" ht="27.95" customHeight="1" spans="1:11">
      <c r="A9" s="528"/>
      <c r="B9" s="529"/>
      <c r="C9" s="168"/>
      <c r="D9" s="530"/>
      <c r="E9" s="108" t="s">
        <v>1661</v>
      </c>
      <c r="F9" s="539" t="s">
        <v>2045</v>
      </c>
      <c r="G9" s="48">
        <v>917853.66</v>
      </c>
      <c r="H9" s="168"/>
      <c r="J9" s="46" t="s">
        <v>16</v>
      </c>
      <c r="K9" s="47">
        <f>B20</f>
        <v>1875000</v>
      </c>
    </row>
    <row r="10" ht="42" customHeight="1" spans="1:11">
      <c r="A10" s="528"/>
      <c r="B10" s="529"/>
      <c r="C10" s="168"/>
      <c r="D10" s="530"/>
      <c r="E10" s="108">
        <v>43282</v>
      </c>
      <c r="F10" s="539" t="s">
        <v>2046</v>
      </c>
      <c r="G10" s="27">
        <v>75000</v>
      </c>
      <c r="H10" s="394"/>
      <c r="J10" s="46" t="s">
        <v>17</v>
      </c>
      <c r="K10" s="47">
        <f>B21</f>
        <v>125000</v>
      </c>
    </row>
    <row r="11" ht="27.95" customHeight="1" spans="1:8">
      <c r="A11" s="25"/>
      <c r="B11" s="530"/>
      <c r="C11" s="168"/>
      <c r="D11" s="530"/>
      <c r="E11" s="108" t="s">
        <v>1516</v>
      </c>
      <c r="F11" s="539" t="s">
        <v>2047</v>
      </c>
      <c r="G11" s="27">
        <v>286842.05</v>
      </c>
      <c r="H11" s="394"/>
    </row>
    <row r="12" ht="27.95" customHeight="1" spans="1:8">
      <c r="A12" s="25"/>
      <c r="B12" s="530"/>
      <c r="C12" s="168"/>
      <c r="D12" s="530"/>
      <c r="E12" s="108" t="s">
        <v>1682</v>
      </c>
      <c r="F12" s="539" t="s">
        <v>2047</v>
      </c>
      <c r="G12" s="27">
        <v>139380.64</v>
      </c>
      <c r="H12" s="394"/>
    </row>
    <row r="13" ht="27.95" customHeight="1" spans="1:8">
      <c r="A13" s="25"/>
      <c r="B13" s="530"/>
      <c r="C13" s="168"/>
      <c r="D13" s="530"/>
      <c r="E13" s="50" t="s">
        <v>756</v>
      </c>
      <c r="F13" s="540" t="s">
        <v>2048</v>
      </c>
      <c r="G13" s="27">
        <v>53151.92</v>
      </c>
      <c r="H13" s="530"/>
    </row>
    <row r="14" ht="27.95" customHeight="1" spans="1:8">
      <c r="A14" s="25"/>
      <c r="B14" s="530"/>
      <c r="C14" s="168"/>
      <c r="D14" s="530"/>
      <c r="E14" s="50"/>
      <c r="F14" s="530"/>
      <c r="G14" s="27"/>
      <c r="H14" s="530"/>
    </row>
    <row r="15" ht="27.95" customHeight="1" spans="1:8">
      <c r="A15" s="25"/>
      <c r="B15" s="530"/>
      <c r="C15" s="168"/>
      <c r="D15" s="530"/>
      <c r="E15" s="50"/>
      <c r="F15" s="530"/>
      <c r="G15" s="27"/>
      <c r="H15" s="394"/>
    </row>
    <row r="16" ht="27.95" customHeight="1" spans="1:8">
      <c r="A16" s="25"/>
      <c r="B16" s="530"/>
      <c r="C16" s="168"/>
      <c r="D16" s="530"/>
      <c r="E16" s="108"/>
      <c r="F16" s="394"/>
      <c r="G16" s="541"/>
      <c r="H16" s="394"/>
    </row>
    <row r="17" ht="27.95" customHeight="1" spans="1:8">
      <c r="A17" s="25"/>
      <c r="B17" s="530"/>
      <c r="C17" s="168"/>
      <c r="D17" s="530"/>
      <c r="E17" s="108"/>
      <c r="F17" s="394"/>
      <c r="G17" s="541"/>
      <c r="H17" s="394"/>
    </row>
    <row r="18" ht="27.95" customHeight="1" spans="1:8">
      <c r="A18" s="25"/>
      <c r="B18" s="530"/>
      <c r="C18" s="168"/>
      <c r="D18" s="530"/>
      <c r="E18" s="108"/>
      <c r="F18" s="394"/>
      <c r="G18" s="541"/>
      <c r="H18" s="394"/>
    </row>
    <row r="19" ht="27.95" customHeight="1" spans="1:8">
      <c r="A19" s="542" t="s">
        <v>697</v>
      </c>
      <c r="B19" s="32">
        <f>SUM(C7:C7)</f>
        <v>2000000</v>
      </c>
      <c r="C19" s="33"/>
      <c r="D19" s="34"/>
      <c r="E19" s="34"/>
      <c r="F19" s="34"/>
      <c r="G19" s="34"/>
      <c r="H19" s="35"/>
    </row>
    <row r="20" ht="27.95" customHeight="1" spans="1:8">
      <c r="A20" s="543" t="s">
        <v>699</v>
      </c>
      <c r="B20" s="37">
        <f>SUM(G7:G18)</f>
        <v>1875000</v>
      </c>
      <c r="C20" s="544"/>
      <c r="D20" s="544"/>
      <c r="E20" s="544"/>
      <c r="F20" s="544"/>
      <c r="G20" s="544"/>
      <c r="H20" s="544"/>
    </row>
    <row r="21" ht="27.95" customHeight="1" spans="1:8">
      <c r="A21" s="36" t="s">
        <v>701</v>
      </c>
      <c r="B21" s="32">
        <f>B19-B20</f>
        <v>125000</v>
      </c>
      <c r="C21" s="545"/>
      <c r="D21" s="545"/>
      <c r="E21" s="545"/>
      <c r="F21" s="545"/>
      <c r="G21" s="545"/>
      <c r="H21" s="545"/>
    </row>
    <row r="22" ht="27.95" customHeight="1" spans="1:8">
      <c r="A22" s="41"/>
      <c r="B22" s="41"/>
      <c r="C22" s="42"/>
      <c r="D22" s="41"/>
      <c r="E22" s="41"/>
      <c r="F22" s="6" t="s">
        <v>703</v>
      </c>
      <c r="G22" s="6"/>
      <c r="H22" s="6"/>
    </row>
    <row r="23" ht="27.95" customHeight="1" spans="1:8">
      <c r="A23" s="41"/>
      <c r="B23" s="43"/>
      <c r="C23" s="42"/>
      <c r="D23" s="41"/>
      <c r="E23" s="41"/>
      <c r="F23" s="41" t="s">
        <v>705</v>
      </c>
      <c r="G23" s="41"/>
      <c r="H23" s="41"/>
    </row>
    <row r="24" ht="23.25" customHeight="1" spans="1:8">
      <c r="A24" s="44" t="s">
        <v>707</v>
      </c>
      <c r="B24" s="44"/>
      <c r="C24" s="44"/>
      <c r="D24" s="44"/>
      <c r="E24" s="44"/>
      <c r="F24" s="44"/>
      <c r="G24" s="44"/>
      <c r="H24" s="44"/>
    </row>
    <row r="26" ht="18.75" spans="8:14">
      <c r="H26" s="43"/>
      <c r="J26" s="450" t="s">
        <v>2049</v>
      </c>
      <c r="K26" s="450"/>
      <c r="L26" s="450"/>
      <c r="M26" s="450"/>
      <c r="N26" s="450"/>
    </row>
    <row r="27" spans="10:14">
      <c r="J27" s="557" t="s">
        <v>1682</v>
      </c>
      <c r="K27" s="557"/>
      <c r="L27" s="557" t="s">
        <v>654</v>
      </c>
      <c r="M27" s="557" t="s">
        <v>7</v>
      </c>
      <c r="N27" s="557" t="s">
        <v>664</v>
      </c>
    </row>
    <row r="28" spans="10:14">
      <c r="J28" s="557" t="s">
        <v>659</v>
      </c>
      <c r="K28" s="557" t="s">
        <v>660</v>
      </c>
      <c r="L28" s="557" t="s">
        <v>654</v>
      </c>
      <c r="M28" s="557" t="s">
        <v>655</v>
      </c>
      <c r="N28" s="557" t="s">
        <v>661</v>
      </c>
    </row>
    <row r="29" ht="24" spans="10:14">
      <c r="J29" s="464" t="s">
        <v>665</v>
      </c>
      <c r="K29" s="558">
        <v>31</v>
      </c>
      <c r="L29" s="464" t="s">
        <v>1955</v>
      </c>
      <c r="M29" s="464" t="s">
        <v>2050</v>
      </c>
      <c r="N29" s="559">
        <v>19911.52</v>
      </c>
    </row>
    <row r="30" ht="27" spans="1:14">
      <c r="A30" s="546" t="s">
        <v>1934</v>
      </c>
      <c r="B30" s="546" t="s">
        <v>1935</v>
      </c>
      <c r="C30" s="546" t="s">
        <v>1936</v>
      </c>
      <c r="D30" s="546" t="s">
        <v>1937</v>
      </c>
      <c r="E30" s="546" t="s">
        <v>1938</v>
      </c>
      <c r="F30" s="546" t="s">
        <v>1939</v>
      </c>
      <c r="G30" s="546" t="s">
        <v>1940</v>
      </c>
      <c r="J30" s="178" t="s">
        <v>676</v>
      </c>
      <c r="K30" s="179">
        <v>29</v>
      </c>
      <c r="L30" s="178" t="s">
        <v>1957</v>
      </c>
      <c r="M30" s="178" t="s">
        <v>2051</v>
      </c>
      <c r="N30" s="180">
        <v>19911.52</v>
      </c>
    </row>
    <row r="31" ht="24" spans="1:14">
      <c r="A31" s="547" t="s">
        <v>2052</v>
      </c>
      <c r="B31" s="548" t="s">
        <v>2053</v>
      </c>
      <c r="C31" s="549">
        <v>332100.04</v>
      </c>
      <c r="D31" s="549">
        <v>56108.4</v>
      </c>
      <c r="E31" s="549">
        <v>290000.04</v>
      </c>
      <c r="F31" s="549">
        <v>43522.68</v>
      </c>
      <c r="G31" s="549">
        <v>69249.01</v>
      </c>
      <c r="J31" s="178" t="s">
        <v>691</v>
      </c>
      <c r="K31" s="179">
        <v>31</v>
      </c>
      <c r="L31" s="178" t="s">
        <v>1967</v>
      </c>
      <c r="M31" s="178" t="s">
        <v>2054</v>
      </c>
      <c r="N31" s="180">
        <v>19911.52</v>
      </c>
    </row>
    <row r="32" ht="24" spans="1:14">
      <c r="A32" s="547" t="s">
        <v>2055</v>
      </c>
      <c r="B32" s="548" t="s">
        <v>2056</v>
      </c>
      <c r="C32" s="549">
        <v>247702.8</v>
      </c>
      <c r="D32" s="549">
        <v>9780.9</v>
      </c>
      <c r="E32" s="549"/>
      <c r="F32" s="549"/>
      <c r="G32" s="549"/>
      <c r="J32" s="178" t="s">
        <v>677</v>
      </c>
      <c r="K32" s="179">
        <v>30</v>
      </c>
      <c r="L32" s="178" t="s">
        <v>1972</v>
      </c>
      <c r="M32" s="178" t="s">
        <v>2057</v>
      </c>
      <c r="N32" s="180">
        <v>19911.52</v>
      </c>
    </row>
    <row r="33" ht="24" spans="1:14">
      <c r="A33" s="547" t="s">
        <v>2058</v>
      </c>
      <c r="B33" s="548" t="s">
        <v>2059</v>
      </c>
      <c r="C33" s="549">
        <v>119457.6</v>
      </c>
      <c r="D33" s="549">
        <v>7266.5</v>
      </c>
      <c r="E33" s="549"/>
      <c r="F33" s="549"/>
      <c r="G33" s="549"/>
      <c r="J33" s="178" t="s">
        <v>716</v>
      </c>
      <c r="K33" s="179">
        <v>31</v>
      </c>
      <c r="L33" s="178" t="s">
        <v>1976</v>
      </c>
      <c r="M33" s="178" t="s">
        <v>2060</v>
      </c>
      <c r="N33" s="180">
        <v>19911.52</v>
      </c>
    </row>
    <row r="34" ht="24" spans="1:14">
      <c r="A34" s="547" t="s">
        <v>2061</v>
      </c>
      <c r="B34" s="548" t="s">
        <v>2062</v>
      </c>
      <c r="C34" s="549">
        <v>133745.16</v>
      </c>
      <c r="D34" s="549">
        <v>11692.26</v>
      </c>
      <c r="E34" s="549"/>
      <c r="F34" s="549"/>
      <c r="G34" s="549"/>
      <c r="J34" s="178" t="s">
        <v>708</v>
      </c>
      <c r="K34" s="179">
        <v>30</v>
      </c>
      <c r="L34" s="178" t="s">
        <v>2063</v>
      </c>
      <c r="M34" s="178" t="s">
        <v>2064</v>
      </c>
      <c r="N34" s="180">
        <v>19911.52</v>
      </c>
    </row>
    <row r="35" ht="24" spans="1:14">
      <c r="A35" s="550" t="s">
        <v>389</v>
      </c>
      <c r="B35" s="550"/>
      <c r="C35" s="551">
        <f t="shared" ref="C35:G35" si="0">SUM(C31:C34)</f>
        <v>833005.6</v>
      </c>
      <c r="D35" s="551">
        <f t="shared" si="0"/>
        <v>84848.06</v>
      </c>
      <c r="E35" s="551">
        <f t="shared" si="0"/>
        <v>290000.04</v>
      </c>
      <c r="F35" s="551">
        <f t="shared" si="0"/>
        <v>43522.68</v>
      </c>
      <c r="G35" s="551">
        <f t="shared" si="0"/>
        <v>69249.01</v>
      </c>
      <c r="J35" s="178" t="s">
        <v>721</v>
      </c>
      <c r="K35" s="179">
        <v>31</v>
      </c>
      <c r="L35" s="178" t="s">
        <v>2065</v>
      </c>
      <c r="M35" s="178" t="s">
        <v>2066</v>
      </c>
      <c r="N35" s="180">
        <v>19911.52</v>
      </c>
    </row>
    <row r="36" ht="14.25" spans="1:14">
      <c r="A36" s="552" t="s">
        <v>1948</v>
      </c>
      <c r="B36" s="553"/>
      <c r="C36" s="554"/>
      <c r="D36" s="554"/>
      <c r="E36" s="554"/>
      <c r="F36" s="554"/>
      <c r="G36" s="554"/>
      <c r="J36" s="178"/>
      <c r="K36" s="179"/>
      <c r="L36" s="178"/>
      <c r="M36" s="178" t="s">
        <v>389</v>
      </c>
      <c r="N36" s="180">
        <f>SUM(N29:N35)</f>
        <v>139380.64</v>
      </c>
    </row>
    <row r="37" ht="14.25" spans="1:7">
      <c r="A37" s="553"/>
      <c r="B37" s="553"/>
      <c r="C37" s="554"/>
      <c r="D37" s="554"/>
      <c r="E37" s="554"/>
      <c r="F37" s="554"/>
      <c r="G37" s="554"/>
    </row>
    <row r="38" spans="3:7">
      <c r="C38" s="120"/>
      <c r="G38" s="120"/>
    </row>
    <row r="39" ht="28.5" customHeight="1" spans="1:7">
      <c r="A39" s="546" t="s">
        <v>1934</v>
      </c>
      <c r="B39" s="546" t="s">
        <v>2067</v>
      </c>
      <c r="C39" s="546" t="s">
        <v>2068</v>
      </c>
      <c r="D39" s="120" t="s">
        <v>2069</v>
      </c>
      <c r="F39" s="121"/>
      <c r="G39" s="120"/>
    </row>
    <row r="40" spans="1:7">
      <c r="A40" s="547" t="s">
        <v>2058</v>
      </c>
      <c r="B40" s="555">
        <v>261956.24</v>
      </c>
      <c r="C40" s="555">
        <v>17386.29</v>
      </c>
      <c r="D40" s="120">
        <v>7499.52</v>
      </c>
      <c r="F40" s="121"/>
      <c r="G40" s="120"/>
    </row>
    <row r="41" ht="14.25" spans="1:7">
      <c r="A41" s="550" t="s">
        <v>389</v>
      </c>
      <c r="B41" s="551">
        <f>SUM(B40:B40)</f>
        <v>261956.24</v>
      </c>
      <c r="C41" s="551">
        <f>SUM(C40:C40)</f>
        <v>17386.29</v>
      </c>
      <c r="D41" s="551">
        <f>SUM(D40:D40)</f>
        <v>7499.52</v>
      </c>
      <c r="E41" s="556">
        <f>SUM(B41:D41)</f>
        <v>286842.05</v>
      </c>
      <c r="F41" s="121"/>
      <c r="G41" s="120"/>
    </row>
  </sheetData>
  <mergeCells count="17">
    <mergeCell ref="A1:H1"/>
    <mergeCell ref="B3:E3"/>
    <mergeCell ref="G3:H3"/>
    <mergeCell ref="A4:H4"/>
    <mergeCell ref="A5:D5"/>
    <mergeCell ref="E5:H5"/>
    <mergeCell ref="C19:H19"/>
    <mergeCell ref="C20:H20"/>
    <mergeCell ref="C21:H21"/>
    <mergeCell ref="F22:H22"/>
    <mergeCell ref="F23:H23"/>
    <mergeCell ref="A24:G24"/>
    <mergeCell ref="J26:N26"/>
    <mergeCell ref="J27:K27"/>
    <mergeCell ref="L27:L28"/>
    <mergeCell ref="M27:M28"/>
    <mergeCell ref="N27:N28"/>
  </mergeCells>
  <pageMargins left="1" right="1" top="1" bottom="1" header="0.5" footer="0.5"/>
  <pageSetup paperSize="9" scale="59" fitToHeight="0" orientation="landscape"/>
  <headerFooter/>
  <colBreaks count="1" manualBreakCount="1">
    <brk id="8" max="1048575" man="1"/>
  </col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2"/>
  <sheetViews>
    <sheetView showGridLines="0" zoomScale="85" zoomScaleNormal="85" workbookViewId="0">
      <selection activeCell="G27" sqref="G27"/>
    </sheetView>
  </sheetViews>
  <sheetFormatPr defaultColWidth="9" defaultRowHeight="13.5"/>
  <cols>
    <col min="1" max="2" width="18.625" style="120" customWidth="1"/>
    <col min="3" max="3" width="18.625" style="121" customWidth="1"/>
    <col min="4" max="4" width="12.225" style="120" customWidth="1"/>
    <col min="5" max="5" width="18.625" style="508" customWidth="1"/>
    <col min="6" max="6" width="68.6916666666667" style="120" customWidth="1"/>
    <col min="7" max="7" width="18.625" style="121" customWidth="1"/>
    <col min="8" max="8" width="13.525" style="120" customWidth="1"/>
    <col min="9" max="9" width="11.375" style="120" customWidth="1"/>
    <col min="10" max="10" width="9" style="120"/>
    <col min="11" max="11" width="9.9" style="120"/>
    <col min="12" max="16384" width="9" style="120"/>
  </cols>
  <sheetData>
    <row r="1" ht="40.5" customHeight="1" spans="1:8">
      <c r="A1" s="5" t="s">
        <v>2070</v>
      </c>
      <c r="B1" s="5"/>
      <c r="C1" s="5"/>
      <c r="D1" s="5"/>
      <c r="E1" s="5"/>
      <c r="F1" s="5"/>
      <c r="G1" s="5"/>
      <c r="H1" s="5"/>
    </row>
    <row r="2" ht="23.25" customHeight="1" spans="1:8">
      <c r="A2" s="6" t="s">
        <v>647</v>
      </c>
      <c r="B2" s="6"/>
      <c r="C2" s="7"/>
      <c r="D2" s="6"/>
      <c r="E2" s="509"/>
      <c r="F2" s="6"/>
      <c r="G2" s="7"/>
      <c r="H2" s="6"/>
    </row>
    <row r="3" ht="27.95" customHeight="1" spans="1:8">
      <c r="A3" s="124" t="s">
        <v>648</v>
      </c>
      <c r="B3" s="11" t="s">
        <v>2071</v>
      </c>
      <c r="C3" s="11"/>
      <c r="D3" s="11"/>
      <c r="E3" s="11"/>
      <c r="F3" s="12" t="s">
        <v>650</v>
      </c>
      <c r="G3" s="11" t="s">
        <v>136</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7.95" customHeight="1" spans="1:11">
      <c r="A7" s="25">
        <v>43067</v>
      </c>
      <c r="B7" s="127" t="s">
        <v>2072</v>
      </c>
      <c r="C7" s="27">
        <v>746090</v>
      </c>
      <c r="D7" s="28"/>
      <c r="E7" s="25">
        <v>43099</v>
      </c>
      <c r="F7" s="127" t="s">
        <v>2073</v>
      </c>
      <c r="G7" s="27">
        <v>47164.18</v>
      </c>
      <c r="H7" s="27"/>
      <c r="I7" s="537"/>
      <c r="J7" s="46" t="s">
        <v>14</v>
      </c>
      <c r="K7" s="47">
        <f>B12</f>
        <v>746090</v>
      </c>
    </row>
    <row r="8" ht="27.95" customHeight="1" spans="1:11">
      <c r="A8" s="528"/>
      <c r="B8" s="130"/>
      <c r="C8" s="27"/>
      <c r="D8" s="28"/>
      <c r="E8" s="108">
        <v>43099</v>
      </c>
      <c r="F8" s="127" t="s">
        <v>2074</v>
      </c>
      <c r="G8" s="27">
        <v>151454</v>
      </c>
      <c r="H8" s="27"/>
      <c r="J8" s="46" t="s">
        <v>669</v>
      </c>
      <c r="K8" s="47">
        <f>G11</f>
        <v>0</v>
      </c>
    </row>
    <row r="9" ht="27.95" customHeight="1" spans="1:11">
      <c r="A9" s="528"/>
      <c r="B9" s="529"/>
      <c r="C9" s="168"/>
      <c r="D9" s="530"/>
      <c r="E9" s="25">
        <v>43130</v>
      </c>
      <c r="F9" s="127" t="s">
        <v>2075</v>
      </c>
      <c r="G9" s="27">
        <v>84528.76</v>
      </c>
      <c r="H9" s="27"/>
      <c r="I9" s="538"/>
      <c r="J9" s="46" t="s">
        <v>16</v>
      </c>
      <c r="K9" s="47">
        <f>B13</f>
        <v>441093.19</v>
      </c>
    </row>
    <row r="10" ht="27.95" customHeight="1" spans="1:11">
      <c r="A10" s="528"/>
      <c r="B10" s="529"/>
      <c r="C10" s="168"/>
      <c r="D10" s="530"/>
      <c r="E10" s="108">
        <v>43131</v>
      </c>
      <c r="F10" s="394" t="s">
        <v>2076</v>
      </c>
      <c r="G10" s="27">
        <v>157946.25</v>
      </c>
      <c r="H10" s="27"/>
      <c r="J10" s="46" t="s">
        <v>17</v>
      </c>
      <c r="K10" s="47">
        <f>B14</f>
        <v>304996.81</v>
      </c>
    </row>
    <row r="11" ht="27.95" customHeight="1" spans="1:8">
      <c r="A11" s="25"/>
      <c r="B11" s="530"/>
      <c r="C11" s="531"/>
      <c r="D11" s="532"/>
      <c r="E11" s="533"/>
      <c r="F11" s="534"/>
      <c r="G11" s="535"/>
      <c r="H11" s="536"/>
    </row>
    <row r="12" ht="27.95" customHeight="1" spans="1:8">
      <c r="A12" s="36" t="s">
        <v>697</v>
      </c>
      <c r="B12" s="37">
        <f>SUM(C7:C10)</f>
        <v>746090</v>
      </c>
      <c r="C12" s="38"/>
      <c r="D12" s="39"/>
      <c r="E12" s="39"/>
      <c r="F12" s="39"/>
      <c r="G12" s="39"/>
      <c r="H12" s="40"/>
    </row>
    <row r="13" ht="27.95" customHeight="1" spans="1:8">
      <c r="A13" s="36" t="s">
        <v>699</v>
      </c>
      <c r="B13" s="37">
        <f>SUM(G7:G10)</f>
        <v>441093.19</v>
      </c>
      <c r="C13" s="38"/>
      <c r="D13" s="39"/>
      <c r="E13" s="39"/>
      <c r="F13" s="39"/>
      <c r="G13" s="39"/>
      <c r="H13" s="40"/>
    </row>
    <row r="14" ht="27.95" customHeight="1" spans="1:8">
      <c r="A14" s="36" t="s">
        <v>701</v>
      </c>
      <c r="B14" s="37">
        <f>B12-B13</f>
        <v>304996.81</v>
      </c>
      <c r="C14" s="38"/>
      <c r="D14" s="39"/>
      <c r="E14" s="39"/>
      <c r="F14" s="39"/>
      <c r="G14" s="39"/>
      <c r="H14" s="40"/>
    </row>
    <row r="15" ht="27.95" customHeight="1" spans="1:8">
      <c r="A15" s="41"/>
      <c r="B15" s="41"/>
      <c r="C15" s="42"/>
      <c r="D15" s="41"/>
      <c r="E15" s="527"/>
      <c r="F15" s="6" t="s">
        <v>703</v>
      </c>
      <c r="G15" s="6"/>
      <c r="H15" s="6"/>
    </row>
    <row r="16" ht="27.95" customHeight="1" spans="1:8">
      <c r="A16" s="41"/>
      <c r="B16" s="43"/>
      <c r="C16" s="42"/>
      <c r="D16" s="41"/>
      <c r="E16" s="527"/>
      <c r="F16" s="41" t="s">
        <v>705</v>
      </c>
      <c r="G16" s="41"/>
      <c r="H16" s="41"/>
    </row>
    <row r="17" ht="27.95" customHeight="1" spans="1:8">
      <c r="A17" s="44" t="s">
        <v>707</v>
      </c>
      <c r="B17" s="44"/>
      <c r="C17" s="44"/>
      <c r="D17" s="44"/>
      <c r="E17" s="44"/>
      <c r="F17" s="44"/>
      <c r="G17" s="44"/>
      <c r="H17" s="44"/>
    </row>
    <row r="18" ht="27.95" customHeight="1" spans="1:8">
      <c r="A18" s="41"/>
      <c r="B18" s="41"/>
      <c r="C18" s="42"/>
      <c r="D18" s="41"/>
      <c r="E18" s="527"/>
      <c r="F18" s="41"/>
      <c r="G18" s="42"/>
      <c r="H18" s="41"/>
    </row>
    <row r="19" spans="1:8">
      <c r="A19" s="41"/>
      <c r="B19" s="41"/>
      <c r="C19" s="42"/>
      <c r="D19" s="41"/>
      <c r="E19" s="527"/>
      <c r="F19" s="41"/>
      <c r="G19" s="42"/>
      <c r="H19" s="41"/>
    </row>
    <row r="20" spans="1:8">
      <c r="A20" s="41"/>
      <c r="B20" s="41"/>
      <c r="C20" s="42"/>
      <c r="D20" s="41"/>
      <c r="E20" s="527"/>
      <c r="F20" s="41"/>
      <c r="G20" s="42"/>
      <c r="H20" s="41"/>
    </row>
    <row r="21" spans="1:8">
      <c r="A21" s="41"/>
      <c r="B21" s="41"/>
      <c r="C21" s="42"/>
      <c r="D21" s="41"/>
      <c r="E21" s="527"/>
      <c r="F21" s="41"/>
      <c r="G21" s="42"/>
      <c r="H21" s="41"/>
    </row>
    <row r="22" spans="1:8">
      <c r="A22" s="41"/>
      <c r="B22" s="41"/>
      <c r="C22" s="42"/>
      <c r="D22" s="41"/>
      <c r="E22" s="527"/>
      <c r="F22" s="41"/>
      <c r="H22" s="41"/>
    </row>
  </sheetData>
  <mergeCells count="12">
    <mergeCell ref="A1:H1"/>
    <mergeCell ref="B3:E3"/>
    <mergeCell ref="G3:H3"/>
    <mergeCell ref="A4:H4"/>
    <mergeCell ref="A5:D5"/>
    <mergeCell ref="E5:H5"/>
    <mergeCell ref="C12:H12"/>
    <mergeCell ref="C13:H13"/>
    <mergeCell ref="C14:H14"/>
    <mergeCell ref="F15:H15"/>
    <mergeCell ref="F16:H16"/>
    <mergeCell ref="A17:G17"/>
  </mergeCells>
  <pageMargins left="1" right="1" top="1" bottom="1" header="0.5" footer="0.5"/>
  <pageSetup paperSize="9" scale="61" fitToHeight="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33"/>
  <sheetViews>
    <sheetView showGridLines="0" zoomScale="70" zoomScaleNormal="70" workbookViewId="0">
      <selection activeCell="G27" sqref="G27"/>
    </sheetView>
  </sheetViews>
  <sheetFormatPr defaultColWidth="9" defaultRowHeight="13.5"/>
  <cols>
    <col min="1" max="2" width="18.625" style="120" customWidth="1"/>
    <col min="3" max="3" width="18.625" style="121" customWidth="1"/>
    <col min="4" max="4" width="18.625" style="120" customWidth="1"/>
    <col min="5" max="5" width="18.625" style="508" customWidth="1"/>
    <col min="6" max="6" width="49.1083333333333" style="120" customWidth="1"/>
    <col min="7" max="7" width="18.625" style="121" customWidth="1"/>
    <col min="8" max="8" width="38.125" style="120" customWidth="1"/>
    <col min="9" max="16384" width="9" style="120"/>
  </cols>
  <sheetData>
    <row r="1" ht="40.5" customHeight="1" spans="1:8">
      <c r="A1" s="5" t="s">
        <v>2077</v>
      </c>
      <c r="B1" s="5"/>
      <c r="C1" s="5"/>
      <c r="D1" s="5"/>
      <c r="E1" s="5"/>
      <c r="F1" s="5"/>
      <c r="G1" s="5"/>
      <c r="H1" s="5"/>
    </row>
    <row r="2" ht="23.25" customHeight="1" spans="1:8">
      <c r="A2" s="6" t="s">
        <v>647</v>
      </c>
      <c r="B2" s="6"/>
      <c r="C2" s="7"/>
      <c r="D2" s="6"/>
      <c r="E2" s="509"/>
      <c r="F2" s="6"/>
      <c r="G2" s="7"/>
      <c r="H2" s="6"/>
    </row>
    <row r="3" ht="27.95" customHeight="1" spans="1:8">
      <c r="A3" s="124" t="s">
        <v>648</v>
      </c>
      <c r="B3" s="11" t="s">
        <v>2078</v>
      </c>
      <c r="C3" s="11"/>
      <c r="D3" s="11"/>
      <c r="E3" s="11"/>
      <c r="F3" s="12" t="s">
        <v>650</v>
      </c>
      <c r="G3" s="11" t="s">
        <v>142</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5" customHeight="1" spans="1:11">
      <c r="A7" s="25">
        <v>43068</v>
      </c>
      <c r="B7" s="127" t="s">
        <v>2072</v>
      </c>
      <c r="C7" s="27">
        <v>87290</v>
      </c>
      <c r="D7" s="28"/>
      <c r="E7" s="108">
        <v>43282</v>
      </c>
      <c r="F7" s="393" t="s">
        <v>2079</v>
      </c>
      <c r="G7" s="27">
        <v>37290</v>
      </c>
      <c r="H7" s="510"/>
      <c r="J7" s="46" t="s">
        <v>14</v>
      </c>
      <c r="K7" s="47">
        <f>B20</f>
        <v>87290</v>
      </c>
    </row>
    <row r="8" ht="30" customHeight="1" spans="1:11">
      <c r="A8" s="511"/>
      <c r="B8" s="512"/>
      <c r="C8" s="513"/>
      <c r="D8" s="514"/>
      <c r="E8" s="515">
        <v>43770</v>
      </c>
      <c r="F8" s="516" t="s">
        <v>2080</v>
      </c>
      <c r="G8" s="513">
        <v>6060</v>
      </c>
      <c r="H8" s="513"/>
      <c r="J8" s="46" t="s">
        <v>669</v>
      </c>
      <c r="K8" s="47">
        <v>0</v>
      </c>
    </row>
    <row r="9" ht="49" customHeight="1" spans="1:11">
      <c r="A9" s="511"/>
      <c r="B9" s="512"/>
      <c r="C9" s="513"/>
      <c r="D9" s="514"/>
      <c r="E9" s="25">
        <v>44044</v>
      </c>
      <c r="F9" s="127" t="s">
        <v>2081</v>
      </c>
      <c r="G9" s="27">
        <v>1600</v>
      </c>
      <c r="H9" s="28"/>
      <c r="J9" s="46" t="s">
        <v>16</v>
      </c>
      <c r="K9" s="47">
        <f>B21</f>
        <v>72280</v>
      </c>
    </row>
    <row r="10" ht="30" customHeight="1" spans="1:11">
      <c r="A10" s="511"/>
      <c r="B10" s="512"/>
      <c r="C10" s="513"/>
      <c r="D10" s="514"/>
      <c r="E10" s="517">
        <v>44148</v>
      </c>
      <c r="F10" s="518" t="s">
        <v>2082</v>
      </c>
      <c r="G10" s="513">
        <v>1000</v>
      </c>
      <c r="H10" s="514"/>
      <c r="J10" s="46" t="s">
        <v>17</v>
      </c>
      <c r="K10" s="47">
        <f>B22</f>
        <v>15010</v>
      </c>
    </row>
    <row r="11" ht="41" customHeight="1" spans="1:8">
      <c r="A11" s="519"/>
      <c r="B11" s="513"/>
      <c r="C11" s="513"/>
      <c r="D11" s="513"/>
      <c r="E11" s="517">
        <v>44148</v>
      </c>
      <c r="F11" s="520" t="s">
        <v>2083</v>
      </c>
      <c r="G11" s="513">
        <v>1980</v>
      </c>
      <c r="H11" s="513"/>
    </row>
    <row r="12" ht="25" customHeight="1" spans="1:8">
      <c r="A12" s="519"/>
      <c r="B12" s="513"/>
      <c r="C12" s="513"/>
      <c r="D12" s="513"/>
      <c r="E12" s="517">
        <v>44378</v>
      </c>
      <c r="F12" s="520" t="s">
        <v>2084</v>
      </c>
      <c r="G12" s="513">
        <v>1650</v>
      </c>
      <c r="H12" s="513"/>
    </row>
    <row r="13" ht="25" customHeight="1" spans="1:8">
      <c r="A13" s="519"/>
      <c r="B13" s="513"/>
      <c r="C13" s="513"/>
      <c r="D13" s="513"/>
      <c r="E13" s="517" t="s">
        <v>2085</v>
      </c>
      <c r="F13" s="520" t="s">
        <v>2086</v>
      </c>
      <c r="G13" s="513">
        <v>1800</v>
      </c>
      <c r="H13" s="513"/>
    </row>
    <row r="14" ht="25" customHeight="1" spans="1:8">
      <c r="A14" s="519"/>
      <c r="B14" s="513"/>
      <c r="C14" s="513"/>
      <c r="D14" s="513"/>
      <c r="E14" s="517">
        <v>44835</v>
      </c>
      <c r="F14" s="520" t="s">
        <v>2087</v>
      </c>
      <c r="G14" s="513">
        <v>1200</v>
      </c>
      <c r="H14" s="513"/>
    </row>
    <row r="15" ht="25" customHeight="1" spans="1:8">
      <c r="A15" s="519"/>
      <c r="B15" s="513"/>
      <c r="C15" s="513"/>
      <c r="D15" s="513"/>
      <c r="E15" s="517">
        <v>44972</v>
      </c>
      <c r="F15" s="520" t="s">
        <v>2088</v>
      </c>
      <c r="G15" s="513">
        <v>600</v>
      </c>
      <c r="H15" s="513"/>
    </row>
    <row r="16" ht="34" customHeight="1" spans="1:8">
      <c r="A16" s="519"/>
      <c r="B16" s="513"/>
      <c r="C16" s="513"/>
      <c r="D16" s="513"/>
      <c r="E16" s="517">
        <v>45275</v>
      </c>
      <c r="F16" s="520" t="s">
        <v>2089</v>
      </c>
      <c r="G16" s="513">
        <v>5565</v>
      </c>
      <c r="H16" s="513"/>
    </row>
    <row r="17" ht="28" customHeight="1" spans="1:8">
      <c r="A17" s="393"/>
      <c r="B17" s="393"/>
      <c r="C17" s="393"/>
      <c r="D17" s="393"/>
      <c r="E17" s="517">
        <v>45275</v>
      </c>
      <c r="F17" s="520" t="s">
        <v>2090</v>
      </c>
      <c r="G17" s="513">
        <v>1855</v>
      </c>
      <c r="H17" s="513"/>
    </row>
    <row r="18" ht="28" customHeight="1" spans="1:8">
      <c r="A18" s="521"/>
      <c r="B18" s="521"/>
      <c r="C18" s="393"/>
      <c r="D18" s="393"/>
      <c r="E18" s="517">
        <v>45566</v>
      </c>
      <c r="F18" s="520" t="s">
        <v>2091</v>
      </c>
      <c r="G18" s="513">
        <v>9420</v>
      </c>
      <c r="H18" s="513"/>
    </row>
    <row r="19" ht="28" customHeight="1" spans="1:8">
      <c r="A19" s="521"/>
      <c r="B19" s="521"/>
      <c r="C19" s="393"/>
      <c r="D19" s="393"/>
      <c r="E19" s="517">
        <v>45627</v>
      </c>
      <c r="F19" s="520" t="s">
        <v>2092</v>
      </c>
      <c r="G19" s="513">
        <v>2260</v>
      </c>
      <c r="H19" s="513"/>
    </row>
    <row r="20" ht="27.95" customHeight="1" spans="1:8">
      <c r="A20" s="522" t="s">
        <v>697</v>
      </c>
      <c r="B20" s="523">
        <f>SUM(C7:C8)</f>
        <v>87290</v>
      </c>
      <c r="C20" s="524"/>
      <c r="D20" s="525"/>
      <c r="E20" s="525"/>
      <c r="F20" s="525"/>
      <c r="G20" s="525"/>
      <c r="H20" s="526"/>
    </row>
    <row r="21" ht="27.95" customHeight="1" spans="1:8">
      <c r="A21" s="36" t="s">
        <v>699</v>
      </c>
      <c r="B21" s="37">
        <f>SUM(G7:G19)</f>
        <v>72280</v>
      </c>
      <c r="C21" s="38"/>
      <c r="D21" s="39"/>
      <c r="E21" s="39"/>
      <c r="F21" s="39"/>
      <c r="G21" s="39"/>
      <c r="H21" s="40"/>
    </row>
    <row r="22" ht="27.95" customHeight="1" spans="1:8">
      <c r="A22" s="36" t="s">
        <v>701</v>
      </c>
      <c r="B22" s="37">
        <f>B20-B21</f>
        <v>15010</v>
      </c>
      <c r="C22" s="38"/>
      <c r="D22" s="39"/>
      <c r="E22" s="39"/>
      <c r="F22" s="39"/>
      <c r="G22" s="39"/>
      <c r="H22" s="40"/>
    </row>
    <row r="23" ht="22.5" customHeight="1" spans="1:8">
      <c r="A23" s="41"/>
      <c r="B23" s="41"/>
      <c r="C23" s="42"/>
      <c r="D23" s="41"/>
      <c r="E23" s="527"/>
      <c r="F23" s="6" t="s">
        <v>703</v>
      </c>
      <c r="G23" s="6"/>
      <c r="H23" s="6"/>
    </row>
    <row r="24" spans="1:8">
      <c r="A24" s="41"/>
      <c r="B24" s="43"/>
      <c r="C24" s="42"/>
      <c r="D24" s="41"/>
      <c r="E24" s="527"/>
      <c r="F24" s="41" t="s">
        <v>705</v>
      </c>
      <c r="G24" s="41"/>
      <c r="H24" s="41"/>
    </row>
    <row r="25" spans="1:8">
      <c r="A25" s="44" t="s">
        <v>707</v>
      </c>
      <c r="B25" s="44"/>
      <c r="C25" s="44"/>
      <c r="D25" s="44"/>
      <c r="E25" s="44"/>
      <c r="F25" s="44"/>
      <c r="G25" s="44"/>
      <c r="H25" s="44"/>
    </row>
    <row r="26" spans="1:8">
      <c r="A26" s="41"/>
      <c r="B26" s="41"/>
      <c r="C26" s="42"/>
      <c r="D26" s="41"/>
      <c r="E26" s="527"/>
      <c r="F26" s="41"/>
      <c r="G26" s="42"/>
      <c r="H26" s="41"/>
    </row>
    <row r="27" spans="1:8">
      <c r="A27" s="41"/>
      <c r="B27" s="41"/>
      <c r="C27" s="42"/>
      <c r="D27" s="41"/>
      <c r="E27" s="527"/>
      <c r="F27" s="41"/>
      <c r="G27" s="42"/>
      <c r="H27" s="41"/>
    </row>
    <row r="28" spans="1:8">
      <c r="A28" s="41"/>
      <c r="B28" s="41"/>
      <c r="C28" s="42"/>
      <c r="D28" s="41"/>
      <c r="E28" s="527"/>
      <c r="F28" s="41"/>
      <c r="G28" s="42"/>
      <c r="H28" s="41"/>
    </row>
    <row r="29" spans="1:8">
      <c r="A29" s="41"/>
      <c r="B29" s="41"/>
      <c r="C29" s="42"/>
      <c r="D29" s="41"/>
      <c r="E29" s="527"/>
      <c r="F29" s="41"/>
      <c r="G29" s="42"/>
      <c r="H29" s="41"/>
    </row>
    <row r="30" spans="1:8">
      <c r="A30" s="41"/>
      <c r="B30" s="41"/>
      <c r="C30" s="42"/>
      <c r="D30" s="41"/>
      <c r="E30" s="527"/>
      <c r="F30" s="41"/>
      <c r="G30" s="42"/>
      <c r="H30" s="41"/>
    </row>
    <row r="31" spans="1:8">
      <c r="A31" s="41"/>
      <c r="B31" s="41"/>
      <c r="C31" s="42"/>
      <c r="D31" s="41"/>
      <c r="E31" s="527"/>
      <c r="F31" s="41"/>
      <c r="G31" s="42"/>
      <c r="H31" s="41"/>
    </row>
    <row r="32" spans="1:8">
      <c r="A32" s="41"/>
      <c r="B32" s="41"/>
      <c r="C32" s="42"/>
      <c r="D32" s="41"/>
      <c r="E32" s="527"/>
      <c r="F32" s="41"/>
      <c r="G32" s="42"/>
      <c r="H32" s="41"/>
    </row>
    <row r="33" spans="1:8">
      <c r="A33" s="41"/>
      <c r="B33" s="41"/>
      <c r="C33" s="42"/>
      <c r="D33" s="41"/>
      <c r="E33" s="527"/>
      <c r="F33" s="41"/>
      <c r="G33" s="42"/>
      <c r="H33" s="41"/>
    </row>
  </sheetData>
  <mergeCells count="12">
    <mergeCell ref="A1:H1"/>
    <mergeCell ref="B3:E3"/>
    <mergeCell ref="G3:H3"/>
    <mergeCell ref="A4:H4"/>
    <mergeCell ref="A5:D5"/>
    <mergeCell ref="E5:H5"/>
    <mergeCell ref="C20:H20"/>
    <mergeCell ref="C21:H21"/>
    <mergeCell ref="C22:H22"/>
    <mergeCell ref="F23:G23"/>
    <mergeCell ref="F24:G24"/>
    <mergeCell ref="A25:G25"/>
  </mergeCells>
  <pageMargins left="1" right="1" top="1" bottom="1" header="0.5" footer="0.5"/>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46"/>
  <sheetViews>
    <sheetView showGridLines="0" zoomScale="70" zoomScaleNormal="70" workbookViewId="0">
      <selection activeCell="G27" sqref="G27"/>
    </sheetView>
  </sheetViews>
  <sheetFormatPr defaultColWidth="9" defaultRowHeight="13.5"/>
  <cols>
    <col min="1" max="2" width="18.625" style="41" customWidth="1"/>
    <col min="3" max="3" width="18.625" style="42" customWidth="1"/>
    <col min="4" max="4" width="18.625" style="41" customWidth="1"/>
    <col min="5" max="5" width="24.625" style="41" customWidth="1"/>
    <col min="6" max="6" width="39.875" style="41" customWidth="1"/>
    <col min="7" max="7" width="13" style="42" customWidth="1"/>
    <col min="8" max="8" width="30.875" style="41" customWidth="1"/>
    <col min="9" max="10" width="9" style="41"/>
    <col min="11" max="11" width="11" style="41"/>
    <col min="12" max="15" width="9" style="41"/>
    <col min="16" max="16" width="21.875" style="41" customWidth="1"/>
    <col min="17" max="17" width="11.5" style="41"/>
    <col min="18" max="16384" width="9" style="41"/>
  </cols>
  <sheetData>
    <row r="1" ht="42" customHeight="1" spans="1:8">
      <c r="A1" s="5" t="s">
        <v>646</v>
      </c>
      <c r="B1" s="5"/>
      <c r="C1" s="5"/>
      <c r="D1" s="5"/>
      <c r="E1" s="5"/>
      <c r="F1" s="5"/>
      <c r="G1" s="5"/>
      <c r="H1" s="5"/>
    </row>
    <row r="2" ht="23.25" customHeight="1" spans="1:8">
      <c r="A2" s="6" t="s">
        <v>647</v>
      </c>
      <c r="B2" s="6"/>
      <c r="C2" s="7"/>
      <c r="D2" s="6"/>
      <c r="E2" s="6"/>
      <c r="F2" s="6"/>
      <c r="G2" s="7"/>
      <c r="H2" s="6"/>
    </row>
    <row r="3" ht="22.5" customHeight="1" spans="1:17">
      <c r="A3" s="124" t="s">
        <v>648</v>
      </c>
      <c r="B3" s="11" t="s">
        <v>649</v>
      </c>
      <c r="C3" s="11"/>
      <c r="D3" s="11"/>
      <c r="E3" s="11"/>
      <c r="F3" s="12" t="s">
        <v>650</v>
      </c>
      <c r="G3" s="11" t="s">
        <v>405</v>
      </c>
      <c r="H3" s="11"/>
      <c r="M3" s="14" t="s">
        <v>651</v>
      </c>
      <c r="N3" s="15"/>
      <c r="O3" s="15"/>
      <c r="P3" s="15"/>
      <c r="Q3" s="16"/>
    </row>
    <row r="4" ht="16.5" customHeight="1" spans="1:17">
      <c r="A4" s="14" t="s">
        <v>652</v>
      </c>
      <c r="B4" s="15"/>
      <c r="C4" s="15"/>
      <c r="D4" s="15"/>
      <c r="E4" s="15"/>
      <c r="F4" s="15"/>
      <c r="G4" s="15"/>
      <c r="H4" s="16"/>
      <c r="M4" s="305" t="s">
        <v>653</v>
      </c>
      <c r="N4" s="305"/>
      <c r="O4" s="305" t="s">
        <v>654</v>
      </c>
      <c r="P4" s="305" t="s">
        <v>655</v>
      </c>
      <c r="Q4" s="305" t="s">
        <v>656</v>
      </c>
    </row>
    <row r="5" ht="21.75" customHeight="1" spans="1:17">
      <c r="A5" s="17" t="s">
        <v>657</v>
      </c>
      <c r="B5" s="18"/>
      <c r="C5" s="18"/>
      <c r="D5" s="19"/>
      <c r="E5" s="20" t="s">
        <v>658</v>
      </c>
      <c r="F5" s="21"/>
      <c r="G5" s="21"/>
      <c r="H5" s="13"/>
      <c r="M5" s="305" t="s">
        <v>659</v>
      </c>
      <c r="N5" s="305" t="s">
        <v>660</v>
      </c>
      <c r="O5" s="305" t="s">
        <v>654</v>
      </c>
      <c r="P5" s="305" t="s">
        <v>655</v>
      </c>
      <c r="Q5" s="305" t="s">
        <v>661</v>
      </c>
    </row>
    <row r="6" ht="29.25" customHeight="1" spans="1:17">
      <c r="A6" s="22" t="s">
        <v>6</v>
      </c>
      <c r="B6" s="22" t="s">
        <v>5</v>
      </c>
      <c r="C6" s="23" t="s">
        <v>662</v>
      </c>
      <c r="D6" s="22" t="s">
        <v>13</v>
      </c>
      <c r="E6" s="22" t="s">
        <v>663</v>
      </c>
      <c r="F6" s="22" t="s">
        <v>7</v>
      </c>
      <c r="G6" s="23" t="s">
        <v>664</v>
      </c>
      <c r="H6" s="22" t="s">
        <v>13</v>
      </c>
      <c r="J6" s="46" t="s">
        <v>14</v>
      </c>
      <c r="K6" s="47">
        <f>B15</f>
        <v>1000000</v>
      </c>
      <c r="M6" s="114" t="s">
        <v>665</v>
      </c>
      <c r="N6" s="115">
        <v>14</v>
      </c>
      <c r="O6" s="114" t="s">
        <v>666</v>
      </c>
      <c r="P6" s="114" t="s">
        <v>667</v>
      </c>
      <c r="Q6" s="140">
        <v>9850</v>
      </c>
    </row>
    <row r="7" ht="30" customHeight="1" spans="1:17">
      <c r="A7" s="25">
        <v>44104</v>
      </c>
      <c r="B7" s="127" t="s">
        <v>372</v>
      </c>
      <c r="C7" s="27">
        <v>1000000</v>
      </c>
      <c r="D7" s="154"/>
      <c r="E7" s="25">
        <v>44186</v>
      </c>
      <c r="F7" s="155" t="s">
        <v>668</v>
      </c>
      <c r="G7" s="27">
        <v>10000</v>
      </c>
      <c r="H7" s="28"/>
      <c r="J7" s="46" t="s">
        <v>669</v>
      </c>
      <c r="K7" s="47">
        <f>SUM(G14)</f>
        <v>201242</v>
      </c>
      <c r="M7" s="114" t="s">
        <v>665</v>
      </c>
      <c r="N7" s="115">
        <v>21</v>
      </c>
      <c r="O7" s="114" t="s">
        <v>670</v>
      </c>
      <c r="P7" s="114" t="s">
        <v>671</v>
      </c>
      <c r="Q7" s="140">
        <v>5571.2</v>
      </c>
    </row>
    <row r="8" ht="30" customHeight="1" spans="1:17">
      <c r="A8" s="25"/>
      <c r="B8" s="127"/>
      <c r="C8" s="27"/>
      <c r="D8" s="154"/>
      <c r="E8" s="25">
        <v>44186</v>
      </c>
      <c r="F8" s="155" t="s">
        <v>672</v>
      </c>
      <c r="G8" s="27">
        <v>9600</v>
      </c>
      <c r="H8" s="28"/>
      <c r="J8" s="46" t="s">
        <v>16</v>
      </c>
      <c r="K8" s="47">
        <f>B16</f>
        <v>452195.15</v>
      </c>
      <c r="M8" s="114" t="s">
        <v>665</v>
      </c>
      <c r="N8" s="115">
        <v>29</v>
      </c>
      <c r="O8" s="114" t="s">
        <v>673</v>
      </c>
      <c r="P8" s="114" t="s">
        <v>674</v>
      </c>
      <c r="Q8" s="140">
        <v>7560</v>
      </c>
    </row>
    <row r="9" ht="30" customHeight="1" spans="1:17">
      <c r="A9" s="25"/>
      <c r="B9" s="127"/>
      <c r="C9" s="27"/>
      <c r="D9" s="154"/>
      <c r="E9" s="25">
        <v>44190</v>
      </c>
      <c r="F9" s="155" t="s">
        <v>675</v>
      </c>
      <c r="G9" s="27">
        <v>9017</v>
      </c>
      <c r="H9" s="28"/>
      <c r="J9" s="46" t="s">
        <v>17</v>
      </c>
      <c r="K9" s="47">
        <f>B17</f>
        <v>547804.85</v>
      </c>
      <c r="M9" s="114" t="s">
        <v>676</v>
      </c>
      <c r="N9" s="114" t="s">
        <v>677</v>
      </c>
      <c r="O9" s="114" t="s">
        <v>678</v>
      </c>
      <c r="P9" s="114" t="s">
        <v>679</v>
      </c>
      <c r="Q9" s="140">
        <v>7200</v>
      </c>
    </row>
    <row r="10" ht="30" customHeight="1" spans="1:17">
      <c r="A10" s="25"/>
      <c r="B10" s="127"/>
      <c r="C10" s="27"/>
      <c r="D10" s="154"/>
      <c r="E10" s="25">
        <v>44196</v>
      </c>
      <c r="F10" s="155" t="s">
        <v>680</v>
      </c>
      <c r="G10" s="27">
        <v>3600</v>
      </c>
      <c r="H10" s="28"/>
      <c r="M10" s="114" t="s">
        <v>676</v>
      </c>
      <c r="N10" s="115">
        <v>10</v>
      </c>
      <c r="O10" s="114" t="s">
        <v>681</v>
      </c>
      <c r="P10" s="114" t="s">
        <v>682</v>
      </c>
      <c r="Q10" s="140">
        <v>2100</v>
      </c>
    </row>
    <row r="11" ht="30" customHeight="1" spans="1:17">
      <c r="A11" s="25"/>
      <c r="B11" s="127"/>
      <c r="C11" s="27"/>
      <c r="D11" s="154"/>
      <c r="E11" s="25" t="s">
        <v>653</v>
      </c>
      <c r="F11" s="155" t="s">
        <v>683</v>
      </c>
      <c r="G11" s="27">
        <f>Q46</f>
        <v>212756.58</v>
      </c>
      <c r="H11" s="28"/>
      <c r="M11" s="114" t="s">
        <v>676</v>
      </c>
      <c r="N11" s="115">
        <v>10</v>
      </c>
      <c r="O11" s="114" t="s">
        <v>684</v>
      </c>
      <c r="P11" s="114" t="s">
        <v>682</v>
      </c>
      <c r="Q11" s="140">
        <v>1050</v>
      </c>
    </row>
    <row r="12" ht="30" customHeight="1" spans="1:17">
      <c r="A12" s="25"/>
      <c r="B12" s="127"/>
      <c r="C12" s="27"/>
      <c r="D12" s="154"/>
      <c r="E12" s="25" t="s">
        <v>685</v>
      </c>
      <c r="F12" s="155" t="s">
        <v>686</v>
      </c>
      <c r="G12" s="27">
        <v>4479.57</v>
      </c>
      <c r="H12" s="28"/>
      <c r="M12" s="114" t="s">
        <v>676</v>
      </c>
      <c r="N12" s="115">
        <v>10</v>
      </c>
      <c r="O12" s="114" t="s">
        <v>687</v>
      </c>
      <c r="P12" s="114" t="s">
        <v>688</v>
      </c>
      <c r="Q12" s="140">
        <v>4100</v>
      </c>
    </row>
    <row r="13" ht="30" customHeight="1" spans="1:17">
      <c r="A13" s="25"/>
      <c r="B13" s="127"/>
      <c r="C13" s="27"/>
      <c r="D13" s="154"/>
      <c r="E13" s="25" t="s">
        <v>689</v>
      </c>
      <c r="F13" s="155" t="s">
        <v>690</v>
      </c>
      <c r="G13" s="27">
        <v>1500</v>
      </c>
      <c r="H13" s="28"/>
      <c r="M13" s="114" t="s">
        <v>691</v>
      </c>
      <c r="N13" s="115">
        <v>10</v>
      </c>
      <c r="O13" s="114" t="s">
        <v>692</v>
      </c>
      <c r="P13" s="114" t="s">
        <v>693</v>
      </c>
      <c r="Q13" s="140">
        <v>6936</v>
      </c>
    </row>
    <row r="14" ht="30" customHeight="1" spans="1:17">
      <c r="A14" s="25"/>
      <c r="B14" s="127"/>
      <c r="C14" s="27"/>
      <c r="D14" s="154"/>
      <c r="E14" s="25" t="s">
        <v>669</v>
      </c>
      <c r="F14" s="155" t="s">
        <v>694</v>
      </c>
      <c r="G14" s="27">
        <f>209562-8320</f>
        <v>201242</v>
      </c>
      <c r="H14" s="28"/>
      <c r="M14" s="114" t="s">
        <v>691</v>
      </c>
      <c r="N14" s="115">
        <v>15</v>
      </c>
      <c r="O14" s="114" t="s">
        <v>695</v>
      </c>
      <c r="P14" s="114" t="s">
        <v>696</v>
      </c>
      <c r="Q14" s="140">
        <v>4000</v>
      </c>
    </row>
    <row r="15" ht="27" customHeight="1" spans="1:17">
      <c r="A15" s="36" t="s">
        <v>697</v>
      </c>
      <c r="B15" s="37">
        <f>SUM(C7:C11)</f>
        <v>1000000</v>
      </c>
      <c r="C15" s="38"/>
      <c r="D15" s="39"/>
      <c r="E15" s="39"/>
      <c r="F15" s="39"/>
      <c r="G15" s="39"/>
      <c r="H15" s="40"/>
      <c r="M15" s="114" t="s">
        <v>691</v>
      </c>
      <c r="N15" s="115">
        <v>19</v>
      </c>
      <c r="O15" s="114" t="s">
        <v>698</v>
      </c>
      <c r="P15" s="114" t="s">
        <v>696</v>
      </c>
      <c r="Q15" s="140">
        <v>7836</v>
      </c>
    </row>
    <row r="16" ht="27" customHeight="1" spans="1:17">
      <c r="A16" s="36" t="s">
        <v>699</v>
      </c>
      <c r="B16" s="37">
        <f>SUM(G7:G14)</f>
        <v>452195.15</v>
      </c>
      <c r="C16" s="38"/>
      <c r="D16" s="39"/>
      <c r="E16" s="39"/>
      <c r="F16" s="39"/>
      <c r="G16" s="39"/>
      <c r="H16" s="40"/>
      <c r="M16" s="114" t="s">
        <v>691</v>
      </c>
      <c r="N16" s="115">
        <v>22</v>
      </c>
      <c r="O16" s="114" t="s">
        <v>700</v>
      </c>
      <c r="P16" s="114" t="s">
        <v>696</v>
      </c>
      <c r="Q16" s="140">
        <v>5820</v>
      </c>
    </row>
    <row r="17" ht="25.5" customHeight="1" spans="1:17">
      <c r="A17" s="36" t="s">
        <v>701</v>
      </c>
      <c r="B17" s="37">
        <f>B15-B16</f>
        <v>547804.85</v>
      </c>
      <c r="C17" s="38"/>
      <c r="D17" s="39"/>
      <c r="E17" s="39"/>
      <c r="F17" s="39"/>
      <c r="G17" s="39"/>
      <c r="H17" s="40"/>
      <c r="M17" s="114" t="s">
        <v>691</v>
      </c>
      <c r="N17" s="115">
        <v>26</v>
      </c>
      <c r="O17" s="114" t="s">
        <v>702</v>
      </c>
      <c r="P17" s="114" t="s">
        <v>696</v>
      </c>
      <c r="Q17" s="140">
        <v>4175.2</v>
      </c>
    </row>
    <row r="18" ht="22.5" customHeight="1" spans="6:17">
      <c r="F18" s="6" t="s">
        <v>703</v>
      </c>
      <c r="G18" s="6"/>
      <c r="H18" s="6"/>
      <c r="M18" s="114" t="s">
        <v>691</v>
      </c>
      <c r="N18" s="115">
        <v>29</v>
      </c>
      <c r="O18" s="114" t="s">
        <v>704</v>
      </c>
      <c r="P18" s="114" t="s">
        <v>696</v>
      </c>
      <c r="Q18" s="140">
        <v>5100</v>
      </c>
    </row>
    <row r="19" ht="24" spans="6:17">
      <c r="F19" s="41" t="s">
        <v>705</v>
      </c>
      <c r="G19" s="41"/>
      <c r="M19" s="114" t="s">
        <v>677</v>
      </c>
      <c r="N19" s="114" t="s">
        <v>676</v>
      </c>
      <c r="O19" s="114" t="s">
        <v>706</v>
      </c>
      <c r="P19" s="114" t="s">
        <v>696</v>
      </c>
      <c r="Q19" s="140">
        <v>8428</v>
      </c>
    </row>
    <row r="20" ht="24" spans="1:17">
      <c r="A20" s="44" t="s">
        <v>707</v>
      </c>
      <c r="B20" s="44"/>
      <c r="C20" s="44"/>
      <c r="D20" s="44"/>
      <c r="E20" s="44"/>
      <c r="F20" s="44"/>
      <c r="G20" s="44"/>
      <c r="H20" s="44"/>
      <c r="M20" s="114" t="s">
        <v>677</v>
      </c>
      <c r="N20" s="114" t="s">
        <v>708</v>
      </c>
      <c r="O20" s="114" t="s">
        <v>709</v>
      </c>
      <c r="P20" s="114" t="s">
        <v>696</v>
      </c>
      <c r="Q20" s="140">
        <v>7346</v>
      </c>
    </row>
    <row r="21" ht="24" spans="13:17">
      <c r="M21" s="114" t="s">
        <v>677</v>
      </c>
      <c r="N21" s="114" t="s">
        <v>710</v>
      </c>
      <c r="O21" s="114" t="s">
        <v>711</v>
      </c>
      <c r="P21" s="114" t="s">
        <v>696</v>
      </c>
      <c r="Q21" s="140">
        <v>4874</v>
      </c>
    </row>
    <row r="22" ht="36" spans="13:17">
      <c r="M22" s="114" t="s">
        <v>677</v>
      </c>
      <c r="N22" s="114" t="s">
        <v>710</v>
      </c>
      <c r="O22" s="114" t="s">
        <v>712</v>
      </c>
      <c r="P22" s="114" t="s">
        <v>713</v>
      </c>
      <c r="Q22" s="140">
        <v>9900</v>
      </c>
    </row>
    <row r="23" ht="24" spans="13:17">
      <c r="M23" s="114" t="s">
        <v>677</v>
      </c>
      <c r="N23" s="115">
        <v>12</v>
      </c>
      <c r="O23" s="114" t="s">
        <v>714</v>
      </c>
      <c r="P23" s="114" t="s">
        <v>715</v>
      </c>
      <c r="Q23" s="140">
        <v>5750</v>
      </c>
    </row>
    <row r="24" ht="24" spans="13:17">
      <c r="M24" s="114" t="s">
        <v>716</v>
      </c>
      <c r="N24" s="115">
        <v>20</v>
      </c>
      <c r="O24" s="114" t="s">
        <v>717</v>
      </c>
      <c r="P24" s="114" t="s">
        <v>696</v>
      </c>
      <c r="Q24" s="140">
        <v>8200</v>
      </c>
    </row>
    <row r="25" ht="24" spans="13:17">
      <c r="M25" s="114" t="s">
        <v>716</v>
      </c>
      <c r="N25" s="115">
        <v>28</v>
      </c>
      <c r="O25" s="114" t="s">
        <v>718</v>
      </c>
      <c r="P25" s="114" t="s">
        <v>696</v>
      </c>
      <c r="Q25" s="140">
        <v>9040</v>
      </c>
    </row>
    <row r="26" ht="24" spans="13:17">
      <c r="M26" s="114" t="s">
        <v>716</v>
      </c>
      <c r="N26" s="115">
        <v>31</v>
      </c>
      <c r="O26" s="114" t="s">
        <v>719</v>
      </c>
      <c r="P26" s="114" t="s">
        <v>696</v>
      </c>
      <c r="Q26" s="728">
        <v>6768</v>
      </c>
    </row>
    <row r="27" ht="24" spans="13:17">
      <c r="M27" s="114" t="s">
        <v>708</v>
      </c>
      <c r="N27" s="114" t="s">
        <v>677</v>
      </c>
      <c r="O27" s="114" t="s">
        <v>720</v>
      </c>
      <c r="P27" s="114" t="s">
        <v>696</v>
      </c>
      <c r="Q27" s="728">
        <v>8320</v>
      </c>
    </row>
    <row r="28" spans="13:17">
      <c r="M28" s="114" t="s">
        <v>708</v>
      </c>
      <c r="N28" s="114" t="s">
        <v>721</v>
      </c>
      <c r="O28" s="114" t="s">
        <v>722</v>
      </c>
      <c r="P28" s="114" t="s">
        <v>723</v>
      </c>
      <c r="Q28" s="140">
        <v>9450</v>
      </c>
    </row>
    <row r="29" ht="24" spans="13:17">
      <c r="M29" s="114" t="s">
        <v>708</v>
      </c>
      <c r="N29" s="115">
        <v>11</v>
      </c>
      <c r="O29" s="114" t="s">
        <v>724</v>
      </c>
      <c r="P29" s="114" t="s">
        <v>696</v>
      </c>
      <c r="Q29" s="140">
        <v>2399.2</v>
      </c>
    </row>
    <row r="30" ht="24" spans="13:17">
      <c r="M30" s="114" t="s">
        <v>721</v>
      </c>
      <c r="N30" s="114" t="s">
        <v>676</v>
      </c>
      <c r="O30" s="114" t="s">
        <v>725</v>
      </c>
      <c r="P30" s="114" t="s">
        <v>726</v>
      </c>
      <c r="Q30" s="140">
        <v>7560</v>
      </c>
    </row>
    <row r="31" ht="24" spans="13:17">
      <c r="M31" s="114" t="s">
        <v>721</v>
      </c>
      <c r="N31" s="114" t="s">
        <v>676</v>
      </c>
      <c r="O31" s="114" t="s">
        <v>725</v>
      </c>
      <c r="P31" s="114" t="s">
        <v>726</v>
      </c>
      <c r="Q31" s="140">
        <v>1633</v>
      </c>
    </row>
    <row r="32" ht="24" spans="13:17">
      <c r="M32" s="114" t="s">
        <v>721</v>
      </c>
      <c r="N32" s="114" t="s">
        <v>716</v>
      </c>
      <c r="O32" s="114" t="s">
        <v>727</v>
      </c>
      <c r="P32" s="114" t="s">
        <v>728</v>
      </c>
      <c r="Q32" s="140">
        <v>5200</v>
      </c>
    </row>
    <row r="33" ht="48" spans="13:17">
      <c r="M33" s="114" t="s">
        <v>729</v>
      </c>
      <c r="N33" s="115">
        <v>12</v>
      </c>
      <c r="O33" s="114" t="s">
        <v>730</v>
      </c>
      <c r="P33" s="114" t="s">
        <v>731</v>
      </c>
      <c r="Q33" s="140">
        <v>9400</v>
      </c>
    </row>
    <row r="34" ht="24" spans="13:17">
      <c r="M34" s="114" t="s">
        <v>729</v>
      </c>
      <c r="N34" s="115">
        <v>27</v>
      </c>
      <c r="O34" s="114" t="s">
        <v>732</v>
      </c>
      <c r="P34" s="114" t="s">
        <v>715</v>
      </c>
      <c r="Q34" s="140">
        <v>8934</v>
      </c>
    </row>
    <row r="35" ht="24" spans="13:17">
      <c r="M35" s="114" t="s">
        <v>710</v>
      </c>
      <c r="N35" s="114" t="s">
        <v>691</v>
      </c>
      <c r="O35" s="114" t="s">
        <v>733</v>
      </c>
      <c r="P35" s="114" t="s">
        <v>734</v>
      </c>
      <c r="Q35" s="140">
        <v>3000</v>
      </c>
    </row>
    <row r="36" ht="24" spans="13:17">
      <c r="M36" s="114" t="s">
        <v>710</v>
      </c>
      <c r="N36" s="115">
        <v>16</v>
      </c>
      <c r="O36" s="114" t="s">
        <v>735</v>
      </c>
      <c r="P36" s="114" t="s">
        <v>736</v>
      </c>
      <c r="Q36" s="140">
        <v>9400</v>
      </c>
    </row>
    <row r="37" ht="24" spans="13:17">
      <c r="M37" s="114" t="s">
        <v>710</v>
      </c>
      <c r="N37" s="115">
        <v>16</v>
      </c>
      <c r="O37" s="114" t="s">
        <v>735</v>
      </c>
      <c r="P37" s="114" t="s">
        <v>737</v>
      </c>
      <c r="Q37" s="140">
        <v>-9400</v>
      </c>
    </row>
    <row r="38" ht="24" spans="13:17">
      <c r="M38" s="115">
        <v>10</v>
      </c>
      <c r="N38" s="115">
        <v>21</v>
      </c>
      <c r="O38" s="114" t="s">
        <v>738</v>
      </c>
      <c r="P38" s="114" t="s">
        <v>739</v>
      </c>
      <c r="Q38" s="140">
        <v>1296.58</v>
      </c>
    </row>
    <row r="39" ht="24" spans="13:17">
      <c r="M39" s="115">
        <v>10</v>
      </c>
      <c r="N39" s="115">
        <v>26</v>
      </c>
      <c r="O39" s="114" t="s">
        <v>740</v>
      </c>
      <c r="P39" s="114" t="s">
        <v>693</v>
      </c>
      <c r="Q39" s="140">
        <v>2709.4</v>
      </c>
    </row>
    <row r="40" ht="24" spans="13:17">
      <c r="M40" s="115">
        <v>10</v>
      </c>
      <c r="N40" s="115">
        <v>26</v>
      </c>
      <c r="O40" s="114" t="s">
        <v>741</v>
      </c>
      <c r="P40" s="114" t="s">
        <v>693</v>
      </c>
      <c r="Q40" s="215">
        <v>240</v>
      </c>
    </row>
    <row r="41" ht="24" spans="13:17">
      <c r="M41" s="115">
        <v>12</v>
      </c>
      <c r="N41" s="115">
        <v>13</v>
      </c>
      <c r="O41" s="114" t="s">
        <v>742</v>
      </c>
      <c r="P41" s="114" t="s">
        <v>743</v>
      </c>
      <c r="Q41" s="140">
        <v>2300</v>
      </c>
    </row>
    <row r="42" ht="24" spans="13:17">
      <c r="M42" s="115">
        <v>12</v>
      </c>
      <c r="N42" s="115">
        <v>13</v>
      </c>
      <c r="O42" s="114" t="s">
        <v>744</v>
      </c>
      <c r="P42" s="114" t="s">
        <v>745</v>
      </c>
      <c r="Q42" s="140">
        <v>1675</v>
      </c>
    </row>
    <row r="43" ht="24" spans="13:17">
      <c r="M43" s="115">
        <v>12</v>
      </c>
      <c r="N43" s="115">
        <v>16</v>
      </c>
      <c r="O43" s="114" t="s">
        <v>746</v>
      </c>
      <c r="P43" s="114" t="s">
        <v>747</v>
      </c>
      <c r="Q43" s="140">
        <v>9525</v>
      </c>
    </row>
    <row r="44" ht="24" spans="13:17">
      <c r="M44" s="115">
        <v>12</v>
      </c>
      <c r="N44" s="115">
        <v>20</v>
      </c>
      <c r="O44" s="114" t="s">
        <v>748</v>
      </c>
      <c r="P44" s="114" t="s">
        <v>749</v>
      </c>
      <c r="Q44" s="215">
        <v>120</v>
      </c>
    </row>
    <row r="45" ht="24" spans="13:17">
      <c r="M45" s="440">
        <v>12</v>
      </c>
      <c r="N45" s="440">
        <v>23</v>
      </c>
      <c r="O45" s="205" t="s">
        <v>750</v>
      </c>
      <c r="P45" s="205" t="s">
        <v>751</v>
      </c>
      <c r="Q45" s="206">
        <v>7390</v>
      </c>
    </row>
    <row r="46" spans="13:17">
      <c r="M46" s="207"/>
      <c r="N46" s="207"/>
      <c r="O46" s="207"/>
      <c r="P46" s="207" t="s">
        <v>389</v>
      </c>
      <c r="Q46" s="207">
        <f>SUM(Q6:Q45)</f>
        <v>212756.58</v>
      </c>
    </row>
  </sheetData>
  <mergeCells count="17">
    <mergeCell ref="A1:H1"/>
    <mergeCell ref="B3:E3"/>
    <mergeCell ref="G3:H3"/>
    <mergeCell ref="M3:Q3"/>
    <mergeCell ref="A4:H4"/>
    <mergeCell ref="M4:N4"/>
    <mergeCell ref="A5:D5"/>
    <mergeCell ref="E5:H5"/>
    <mergeCell ref="C15:H15"/>
    <mergeCell ref="C16:H16"/>
    <mergeCell ref="C17:H17"/>
    <mergeCell ref="F18:G18"/>
    <mergeCell ref="F19:G19"/>
    <mergeCell ref="A20:G20"/>
    <mergeCell ref="O4:O5"/>
    <mergeCell ref="P4:P5"/>
    <mergeCell ref="Q4:Q5"/>
  </mergeCells>
  <pageMargins left="1" right="1" top="1" bottom="1" header="0.5" footer="0.5"/>
  <pageSetup paperSize="9" scale="63"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Z642"/>
  <sheetViews>
    <sheetView zoomScale="85" zoomScaleNormal="85" workbookViewId="0">
      <selection activeCell="G27" sqref="G27"/>
    </sheetView>
  </sheetViews>
  <sheetFormatPr defaultColWidth="8.1" defaultRowHeight="13.5"/>
  <cols>
    <col min="1" max="1" width="16.7666666666667" style="120" customWidth="1"/>
    <col min="2" max="2" width="36.825" style="120" customWidth="1"/>
    <col min="3" max="3" width="16.7666666666667" style="121" customWidth="1"/>
    <col min="4" max="4" width="13.4083333333333" style="120" customWidth="1"/>
    <col min="5" max="5" width="23.175" style="120" customWidth="1"/>
    <col min="6" max="6" width="39.8833333333333" style="120" customWidth="1"/>
    <col min="7" max="7" width="22.8416666666667" style="121" customWidth="1"/>
    <col min="8" max="8" width="11.4" style="122" customWidth="1"/>
    <col min="9" max="9" width="8.1" style="120"/>
    <col min="10" max="10" width="9.65" style="120" customWidth="1"/>
    <col min="11" max="11" width="12.4" style="120" customWidth="1"/>
    <col min="12" max="12" width="22.5" style="120" customWidth="1"/>
    <col min="13" max="13" width="8.21666666666667" style="120" customWidth="1"/>
    <col min="14" max="14" width="49.6166666666667" style="120" customWidth="1"/>
    <col min="15" max="15" width="16.425" style="120" customWidth="1"/>
    <col min="16" max="16" width="13.7" style="120"/>
    <col min="17" max="17" width="11.8166666666667" style="120" hidden="1" customWidth="1"/>
    <col min="18" max="18" width="12.9416666666667" style="120" customWidth="1"/>
    <col min="19" max="19" width="14.1083333333333" style="120" customWidth="1"/>
    <col min="20" max="20" width="7.73333333333333" style="120" customWidth="1"/>
    <col min="21" max="21" width="20.525" style="120" customWidth="1"/>
    <col min="22" max="22" width="16.45" style="120" customWidth="1"/>
    <col min="23" max="23" width="32.2" style="120" customWidth="1"/>
    <col min="24" max="24" width="12.375" style="120"/>
    <col min="25" max="25" width="8.1" style="120"/>
    <col min="26" max="26" width="5.2" style="120" customWidth="1"/>
    <col min="27" max="27" width="5.05833333333333" style="120" customWidth="1"/>
    <col min="28" max="28" width="23.8916666666667" style="120" customWidth="1"/>
    <col min="29" max="29" width="8.1" style="120"/>
    <col min="30" max="30" width="32.7416666666667" style="120" customWidth="1"/>
    <col min="31" max="31" width="14.8" style="120"/>
    <col min="32" max="32" width="9.6" style="120"/>
    <col min="33" max="36" width="8.1" style="120"/>
    <col min="37" max="37" width="30.1" style="120" customWidth="1"/>
    <col min="38" max="38" width="25.5" style="120" customWidth="1"/>
    <col min="39" max="39" width="10.6" style="120"/>
    <col min="40" max="40" width="8.1" style="120"/>
    <col min="41" max="41" width="13.75" style="120" customWidth="1"/>
    <col min="42" max="43" width="8.1" style="120"/>
    <col min="44" max="44" width="36.3166666666667" style="120" customWidth="1"/>
    <col min="45" max="45" width="16.9" style="120" customWidth="1"/>
    <col min="46" max="46" width="8.1" style="120"/>
    <col min="47" max="47" width="6.9" style="120" customWidth="1"/>
    <col min="48" max="48" width="6.31666666666667" style="120" customWidth="1"/>
    <col min="49" max="49" width="22.35" style="120" customWidth="1"/>
    <col min="50" max="50" width="8.1" style="120"/>
    <col min="51" max="52" width="33.0833333333333" style="120" customWidth="1"/>
    <col min="53" max="16384" width="8.1" style="120"/>
  </cols>
  <sheetData>
    <row r="1" ht="42" customHeight="1" spans="1:22">
      <c r="A1" s="5" t="s">
        <v>2093</v>
      </c>
      <c r="B1" s="5"/>
      <c r="C1" s="5"/>
      <c r="D1" s="5"/>
      <c r="E1" s="5"/>
      <c r="F1" s="5"/>
      <c r="G1" s="5"/>
      <c r="H1" s="5"/>
      <c r="V1" s="461"/>
    </row>
    <row r="2" ht="23.25" customHeight="1" spans="1:8">
      <c r="A2" s="6" t="s">
        <v>647</v>
      </c>
      <c r="B2" s="6"/>
      <c r="C2" s="7"/>
      <c r="D2" s="6"/>
      <c r="E2" s="6"/>
      <c r="F2" s="6"/>
      <c r="G2" s="7" t="s">
        <v>2094</v>
      </c>
      <c r="H2" s="123" t="s">
        <v>2095</v>
      </c>
    </row>
    <row r="3" ht="22.5" customHeight="1" spans="1:8">
      <c r="A3" s="124" t="s">
        <v>648</v>
      </c>
      <c r="B3" s="11" t="s">
        <v>2096</v>
      </c>
      <c r="C3" s="11"/>
      <c r="D3" s="11"/>
      <c r="E3" s="11"/>
      <c r="F3" s="12" t="s">
        <v>650</v>
      </c>
      <c r="G3" s="11" t="s">
        <v>2097</v>
      </c>
      <c r="H3" s="11"/>
    </row>
    <row r="4" ht="16.5" customHeight="1" spans="1:8">
      <c r="A4" s="125" t="s">
        <v>652</v>
      </c>
      <c r="B4" s="125"/>
      <c r="C4" s="125"/>
      <c r="D4" s="125"/>
      <c r="E4" s="125"/>
      <c r="F4" s="125"/>
      <c r="G4" s="125"/>
      <c r="H4" s="126"/>
    </row>
    <row r="5" ht="21.75" customHeight="1" spans="1:8">
      <c r="A5" s="20" t="s">
        <v>657</v>
      </c>
      <c r="B5" s="21"/>
      <c r="C5" s="21"/>
      <c r="D5" s="21"/>
      <c r="E5" s="20" t="s">
        <v>658</v>
      </c>
      <c r="F5" s="21"/>
      <c r="G5" s="21"/>
      <c r="H5" s="13"/>
    </row>
    <row r="6" ht="29.25" customHeight="1" spans="1:8">
      <c r="A6" s="22" t="s">
        <v>6</v>
      </c>
      <c r="B6" s="22" t="s">
        <v>5</v>
      </c>
      <c r="C6" s="23" t="s">
        <v>662</v>
      </c>
      <c r="D6" s="22" t="s">
        <v>13</v>
      </c>
      <c r="E6" s="22" t="s">
        <v>663</v>
      </c>
      <c r="F6" s="22" t="s">
        <v>7</v>
      </c>
      <c r="G6" s="23" t="s">
        <v>664</v>
      </c>
      <c r="H6" s="60" t="s">
        <v>13</v>
      </c>
    </row>
    <row r="7" ht="30" customHeight="1" spans="1:11">
      <c r="A7" s="108">
        <v>43100</v>
      </c>
      <c r="B7" s="127" t="s">
        <v>147</v>
      </c>
      <c r="C7" s="128">
        <v>10000000</v>
      </c>
      <c r="D7" s="108"/>
      <c r="E7" s="108" t="s">
        <v>1661</v>
      </c>
      <c r="F7" s="108" t="s">
        <v>2098</v>
      </c>
      <c r="G7" s="128">
        <v>3275113.79</v>
      </c>
      <c r="H7" s="108"/>
      <c r="J7" s="46" t="s">
        <v>14</v>
      </c>
      <c r="K7" s="47">
        <f>B16</f>
        <v>40000000</v>
      </c>
    </row>
    <row r="8" ht="30" customHeight="1" spans="1:11">
      <c r="A8" s="108">
        <v>43852</v>
      </c>
      <c r="B8" s="127" t="s">
        <v>2099</v>
      </c>
      <c r="C8" s="128">
        <v>5000000</v>
      </c>
      <c r="D8" s="108"/>
      <c r="E8" s="108" t="s">
        <v>1516</v>
      </c>
      <c r="F8" s="108" t="s">
        <v>2098</v>
      </c>
      <c r="G8" s="128">
        <v>5717422.76</v>
      </c>
      <c r="H8" s="108"/>
      <c r="J8" s="46" t="s">
        <v>669</v>
      </c>
      <c r="K8" s="47">
        <f>AZ476</f>
        <v>7155606.38</v>
      </c>
    </row>
    <row r="9" ht="30" customHeight="1" spans="1:19">
      <c r="A9" s="108">
        <v>44256</v>
      </c>
      <c r="B9" s="127" t="s">
        <v>2099</v>
      </c>
      <c r="C9" s="128">
        <v>5000000</v>
      </c>
      <c r="D9" s="108"/>
      <c r="E9" s="108" t="s">
        <v>1682</v>
      </c>
      <c r="F9" s="108" t="s">
        <v>2098</v>
      </c>
      <c r="G9" s="128">
        <v>636502</v>
      </c>
      <c r="H9" s="108"/>
      <c r="J9" s="46" t="s">
        <v>16</v>
      </c>
      <c r="K9" s="47">
        <f>B17</f>
        <v>40000000</v>
      </c>
      <c r="P9" s="459"/>
      <c r="S9" s="147"/>
    </row>
    <row r="10" ht="30" customHeight="1" spans="1:11">
      <c r="A10" s="108">
        <v>44682</v>
      </c>
      <c r="B10" s="127" t="s">
        <v>2099</v>
      </c>
      <c r="C10" s="128">
        <v>5000000</v>
      </c>
      <c r="D10" s="108"/>
      <c r="E10" s="108" t="s">
        <v>1682</v>
      </c>
      <c r="F10" s="108" t="s">
        <v>2098</v>
      </c>
      <c r="G10" s="128">
        <v>5654765.73</v>
      </c>
      <c r="H10" s="108"/>
      <c r="J10" s="46" t="s">
        <v>17</v>
      </c>
      <c r="K10" s="47">
        <f>B18</f>
        <v>0</v>
      </c>
    </row>
    <row r="11" ht="30" customHeight="1" spans="1:18">
      <c r="A11" s="108">
        <v>45108</v>
      </c>
      <c r="B11" s="127" t="s">
        <v>2099</v>
      </c>
      <c r="C11" s="128">
        <v>5000000</v>
      </c>
      <c r="D11" s="108"/>
      <c r="E11" s="108" t="s">
        <v>653</v>
      </c>
      <c r="F11" s="108" t="s">
        <v>2098</v>
      </c>
      <c r="G11" s="128">
        <v>4716195.72</v>
      </c>
      <c r="H11" s="108"/>
      <c r="R11" s="459"/>
    </row>
    <row r="12" ht="30" customHeight="1" spans="1:8">
      <c r="A12" s="108">
        <v>45413</v>
      </c>
      <c r="B12" s="127" t="s">
        <v>2099</v>
      </c>
      <c r="C12" s="128">
        <v>5000000</v>
      </c>
      <c r="D12" s="129"/>
      <c r="E12" s="108" t="s">
        <v>756</v>
      </c>
      <c r="F12" s="108" t="s">
        <v>2098</v>
      </c>
      <c r="G12" s="128">
        <v>5000000</v>
      </c>
      <c r="H12" s="108"/>
    </row>
    <row r="13" ht="30" customHeight="1" spans="1:13">
      <c r="A13" s="108">
        <v>45778</v>
      </c>
      <c r="B13" s="127" t="s">
        <v>2099</v>
      </c>
      <c r="C13" s="128">
        <v>5000000</v>
      </c>
      <c r="D13" s="129"/>
      <c r="E13" s="108" t="s">
        <v>685</v>
      </c>
      <c r="F13" s="108" t="s">
        <v>2098</v>
      </c>
      <c r="G13" s="128">
        <v>5000000</v>
      </c>
      <c r="H13" s="108"/>
      <c r="L13" s="459"/>
      <c r="M13" s="459"/>
    </row>
    <row r="14" ht="30" customHeight="1" spans="1:8">
      <c r="A14" s="129"/>
      <c r="B14" s="129"/>
      <c r="C14" s="129"/>
      <c r="D14" s="129"/>
      <c r="E14" s="108" t="s">
        <v>689</v>
      </c>
      <c r="F14" s="108" t="s">
        <v>2098</v>
      </c>
      <c r="G14" s="128">
        <v>5000000</v>
      </c>
      <c r="H14" s="129"/>
    </row>
    <row r="15" ht="30" customHeight="1" spans="1:8">
      <c r="A15" s="129"/>
      <c r="B15" s="129"/>
      <c r="C15" s="129"/>
      <c r="D15" s="129"/>
      <c r="E15" s="108" t="s">
        <v>669</v>
      </c>
      <c r="F15" s="108" t="s">
        <v>2098</v>
      </c>
      <c r="G15" s="128">
        <v>5000000</v>
      </c>
      <c r="H15" s="129"/>
    </row>
    <row r="16" ht="30" customHeight="1" spans="1:8">
      <c r="A16" s="36" t="s">
        <v>697</v>
      </c>
      <c r="B16" s="37">
        <f>SUM(C7:C14)</f>
        <v>40000000</v>
      </c>
      <c r="C16" s="38"/>
      <c r="D16" s="39"/>
      <c r="E16" s="39"/>
      <c r="F16" s="39"/>
      <c r="G16" s="39"/>
      <c r="H16" s="40"/>
    </row>
    <row r="17" ht="27" customHeight="1" spans="1:8">
      <c r="A17" s="36" t="s">
        <v>699</v>
      </c>
      <c r="B17" s="37">
        <f>SUM(G7:G15)</f>
        <v>40000000</v>
      </c>
      <c r="C17" s="38"/>
      <c r="D17" s="39"/>
      <c r="E17" s="39"/>
      <c r="F17" s="39"/>
      <c r="G17" s="39"/>
      <c r="H17" s="40"/>
    </row>
    <row r="18" ht="27" customHeight="1" spans="1:8">
      <c r="A18" s="36" t="s">
        <v>701</v>
      </c>
      <c r="B18" s="37">
        <f>B16-B17</f>
        <v>0</v>
      </c>
      <c r="C18" s="447" t="s">
        <v>2100</v>
      </c>
      <c r="D18" s="448"/>
      <c r="E18" s="448"/>
      <c r="F18" s="448"/>
      <c r="G18" s="448"/>
      <c r="H18" s="449"/>
    </row>
    <row r="19" ht="25.5" customHeight="1" spans="1:8">
      <c r="A19" s="41"/>
      <c r="B19" s="41"/>
      <c r="C19" s="42"/>
      <c r="D19" s="41"/>
      <c r="E19" s="41"/>
      <c r="F19" s="6" t="s">
        <v>703</v>
      </c>
      <c r="G19" s="6"/>
      <c r="H19" s="123"/>
    </row>
    <row r="20" ht="25.5" customHeight="1" spans="1:8">
      <c r="A20" s="41"/>
      <c r="B20" s="42"/>
      <c r="C20" s="42"/>
      <c r="D20" s="41"/>
      <c r="E20" s="41"/>
      <c r="F20" s="41" t="s">
        <v>705</v>
      </c>
      <c r="G20" s="41"/>
      <c r="H20" s="132"/>
    </row>
    <row r="21" ht="25.5" customHeight="1" spans="1:9">
      <c r="A21" s="44" t="s">
        <v>707</v>
      </c>
      <c r="B21" s="44"/>
      <c r="C21" s="44"/>
      <c r="D21" s="44"/>
      <c r="E21" s="44"/>
      <c r="F21" s="44"/>
      <c r="G21" s="44"/>
      <c r="H21" s="133"/>
      <c r="I21" s="122"/>
    </row>
    <row r="22" ht="25.5" customHeight="1" spans="7:7">
      <c r="G22" s="122"/>
    </row>
    <row r="23" ht="25.5" customHeight="1"/>
    <row r="24" ht="25.5" customHeight="1"/>
    <row r="25" ht="25.5" customHeight="1" spans="3:52">
      <c r="C25" s="450" t="s">
        <v>2101</v>
      </c>
      <c r="D25" s="450"/>
      <c r="E25" s="450"/>
      <c r="F25" s="450"/>
      <c r="J25" s="450" t="s">
        <v>2102</v>
      </c>
      <c r="K25" s="450"/>
      <c r="L25" s="450"/>
      <c r="M25" s="450"/>
      <c r="N25" s="450"/>
      <c r="O25" s="450"/>
      <c r="S25" s="197" t="s">
        <v>2103</v>
      </c>
      <c r="T25" s="198"/>
      <c r="U25" s="198"/>
      <c r="V25" s="198"/>
      <c r="W25" s="198"/>
      <c r="X25" s="199"/>
      <c r="Z25" s="197" t="s">
        <v>2104</v>
      </c>
      <c r="AA25" s="198"/>
      <c r="AB25" s="198"/>
      <c r="AC25" s="198"/>
      <c r="AD25" s="198"/>
      <c r="AE25" s="199"/>
      <c r="AG25" s="197" t="s">
        <v>2105</v>
      </c>
      <c r="AH25" s="198"/>
      <c r="AI25" s="198"/>
      <c r="AJ25" s="198"/>
      <c r="AK25" s="198"/>
      <c r="AL25" s="199"/>
      <c r="AN25" s="197" t="s">
        <v>2106</v>
      </c>
      <c r="AO25" s="198"/>
      <c r="AP25" s="198"/>
      <c r="AQ25" s="198"/>
      <c r="AR25" s="198"/>
      <c r="AS25" s="199"/>
      <c r="AU25" s="197" t="s">
        <v>2107</v>
      </c>
      <c r="AV25" s="198"/>
      <c r="AW25" s="198"/>
      <c r="AX25" s="198"/>
      <c r="AY25" s="198"/>
      <c r="AZ25" s="199"/>
    </row>
    <row r="26" ht="25.5" customHeight="1" spans="3:52">
      <c r="C26" s="451" t="s">
        <v>1478</v>
      </c>
      <c r="D26" s="451" t="s">
        <v>2108</v>
      </c>
      <c r="E26" s="451" t="s">
        <v>2109</v>
      </c>
      <c r="F26" s="452" t="s">
        <v>2110</v>
      </c>
      <c r="J26" s="177" t="s">
        <v>1516</v>
      </c>
      <c r="K26" s="177"/>
      <c r="L26" s="177" t="s">
        <v>648</v>
      </c>
      <c r="M26" s="177" t="s">
        <v>654</v>
      </c>
      <c r="N26" s="177" t="s">
        <v>7</v>
      </c>
      <c r="O26" s="177" t="s">
        <v>664</v>
      </c>
      <c r="S26" s="177" t="s">
        <v>1682</v>
      </c>
      <c r="T26" s="177"/>
      <c r="U26" s="177" t="s">
        <v>648</v>
      </c>
      <c r="V26" s="177" t="s">
        <v>654</v>
      </c>
      <c r="W26" s="202" t="s">
        <v>7</v>
      </c>
      <c r="X26" s="177" t="s">
        <v>664</v>
      </c>
      <c r="Z26" s="200" t="s">
        <v>653</v>
      </c>
      <c r="AA26" s="201"/>
      <c r="AB26" s="202" t="s">
        <v>1953</v>
      </c>
      <c r="AC26" s="202" t="s">
        <v>654</v>
      </c>
      <c r="AD26" s="202" t="s">
        <v>7</v>
      </c>
      <c r="AE26" s="202" t="s">
        <v>664</v>
      </c>
      <c r="AG26" s="200" t="s">
        <v>756</v>
      </c>
      <c r="AH26" s="201"/>
      <c r="AI26" s="202" t="s">
        <v>1953</v>
      </c>
      <c r="AJ26" s="202" t="s">
        <v>654</v>
      </c>
      <c r="AK26" s="202" t="s">
        <v>7</v>
      </c>
      <c r="AL26" s="202" t="s">
        <v>664</v>
      </c>
      <c r="AN26" s="200" t="s">
        <v>685</v>
      </c>
      <c r="AO26" s="201"/>
      <c r="AP26" s="202" t="s">
        <v>1953</v>
      </c>
      <c r="AQ26" s="202" t="s">
        <v>654</v>
      </c>
      <c r="AR26" s="202" t="s">
        <v>7</v>
      </c>
      <c r="AS26" s="202" t="s">
        <v>664</v>
      </c>
      <c r="AU26" s="200" t="s">
        <v>689</v>
      </c>
      <c r="AV26" s="201"/>
      <c r="AW26" s="202" t="s">
        <v>1953</v>
      </c>
      <c r="AX26" s="202" t="s">
        <v>654</v>
      </c>
      <c r="AY26" s="202" t="s">
        <v>7</v>
      </c>
      <c r="AZ26" s="202" t="s">
        <v>664</v>
      </c>
    </row>
    <row r="27" ht="25.5" customHeight="1" spans="3:52">
      <c r="C27" s="453" t="s">
        <v>2111</v>
      </c>
      <c r="D27" s="454">
        <v>2018</v>
      </c>
      <c r="E27" s="455" t="s">
        <v>2112</v>
      </c>
      <c r="F27" s="456">
        <v>64337</v>
      </c>
      <c r="J27" s="177" t="s">
        <v>659</v>
      </c>
      <c r="K27" s="177" t="s">
        <v>660</v>
      </c>
      <c r="L27" s="177" t="s">
        <v>1953</v>
      </c>
      <c r="M27" s="177" t="s">
        <v>654</v>
      </c>
      <c r="N27" s="177" t="s">
        <v>655</v>
      </c>
      <c r="O27" s="177" t="s">
        <v>661</v>
      </c>
      <c r="S27" s="177" t="s">
        <v>659</v>
      </c>
      <c r="T27" s="177" t="s">
        <v>660</v>
      </c>
      <c r="U27" s="177" t="s">
        <v>1953</v>
      </c>
      <c r="V27" s="177" t="s">
        <v>654</v>
      </c>
      <c r="W27" s="204" t="s">
        <v>655</v>
      </c>
      <c r="X27" s="177" t="s">
        <v>661</v>
      </c>
      <c r="Z27" s="177" t="s">
        <v>659</v>
      </c>
      <c r="AA27" s="177" t="s">
        <v>660</v>
      </c>
      <c r="AB27" s="203"/>
      <c r="AC27" s="203" t="s">
        <v>654</v>
      </c>
      <c r="AD27" s="204" t="s">
        <v>655</v>
      </c>
      <c r="AE27" s="203" t="s">
        <v>661</v>
      </c>
      <c r="AG27" s="177" t="s">
        <v>659</v>
      </c>
      <c r="AH27" s="177" t="s">
        <v>660</v>
      </c>
      <c r="AI27" s="203"/>
      <c r="AJ27" s="203" t="s">
        <v>654</v>
      </c>
      <c r="AK27" s="204" t="s">
        <v>655</v>
      </c>
      <c r="AL27" s="203" t="s">
        <v>661</v>
      </c>
      <c r="AN27" s="177" t="s">
        <v>659</v>
      </c>
      <c r="AO27" s="177" t="s">
        <v>660</v>
      </c>
      <c r="AP27" s="203"/>
      <c r="AQ27" s="203" t="s">
        <v>654</v>
      </c>
      <c r="AR27" s="204" t="s">
        <v>655</v>
      </c>
      <c r="AS27" s="203" t="s">
        <v>661</v>
      </c>
      <c r="AU27" s="177" t="s">
        <v>659</v>
      </c>
      <c r="AV27" s="177" t="s">
        <v>660</v>
      </c>
      <c r="AW27" s="203"/>
      <c r="AX27" s="203" t="s">
        <v>654</v>
      </c>
      <c r="AY27" s="204" t="s">
        <v>655</v>
      </c>
      <c r="AZ27" s="203" t="s">
        <v>661</v>
      </c>
    </row>
    <row r="28" ht="25.5" customHeight="1" spans="3:52">
      <c r="C28" s="457" t="s">
        <v>2113</v>
      </c>
      <c r="D28" s="454"/>
      <c r="E28" s="455"/>
      <c r="F28" s="456">
        <v>64337</v>
      </c>
      <c r="J28" s="178" t="s">
        <v>665</v>
      </c>
      <c r="K28" s="179">
        <v>23</v>
      </c>
      <c r="L28" s="178" t="s">
        <v>2114</v>
      </c>
      <c r="M28" s="178" t="s">
        <v>2115</v>
      </c>
      <c r="N28" s="326" t="s">
        <v>2116</v>
      </c>
      <c r="O28" s="180">
        <v>8000</v>
      </c>
      <c r="S28" s="178" t="s">
        <v>665</v>
      </c>
      <c r="T28" s="178" t="s">
        <v>721</v>
      </c>
      <c r="U28" s="178" t="s">
        <v>2114</v>
      </c>
      <c r="V28" s="178" t="s">
        <v>2117</v>
      </c>
      <c r="W28" s="178" t="s">
        <v>2118</v>
      </c>
      <c r="X28" s="180">
        <v>30880</v>
      </c>
      <c r="Z28" s="114" t="s">
        <v>665</v>
      </c>
      <c r="AA28" s="115">
        <v>14</v>
      </c>
      <c r="AB28" s="114" t="s">
        <v>2119</v>
      </c>
      <c r="AC28" s="114" t="s">
        <v>2120</v>
      </c>
      <c r="AD28" s="114" t="s">
        <v>2121</v>
      </c>
      <c r="AE28" s="140">
        <v>25600</v>
      </c>
      <c r="AG28" s="114">
        <v>1</v>
      </c>
      <c r="AH28" s="115">
        <v>12</v>
      </c>
      <c r="AI28" s="114" t="s">
        <v>2122</v>
      </c>
      <c r="AJ28" s="114" t="s">
        <v>2123</v>
      </c>
      <c r="AK28" s="114" t="s">
        <v>2124</v>
      </c>
      <c r="AL28" s="215">
        <v>19191</v>
      </c>
      <c r="AN28" s="114">
        <v>1</v>
      </c>
      <c r="AO28" s="115">
        <v>3</v>
      </c>
      <c r="AP28" s="114" t="s">
        <v>2125</v>
      </c>
      <c r="AQ28" s="114" t="s">
        <v>2126</v>
      </c>
      <c r="AR28" s="114" t="s">
        <v>2127</v>
      </c>
      <c r="AS28" s="215">
        <v>10000</v>
      </c>
      <c r="AU28" s="887" t="s">
        <v>665</v>
      </c>
      <c r="AV28" s="888" t="s">
        <v>729</v>
      </c>
      <c r="AW28" s="114" t="s">
        <v>2128</v>
      </c>
      <c r="AX28" s="114" t="s">
        <v>2129</v>
      </c>
      <c r="AY28" s="114" t="s">
        <v>2130</v>
      </c>
      <c r="AZ28" s="215">
        <v>49000</v>
      </c>
    </row>
    <row r="29" ht="25.5" customHeight="1" spans="3:52">
      <c r="C29" s="457" t="s">
        <v>2131</v>
      </c>
      <c r="D29" s="454">
        <v>2018</v>
      </c>
      <c r="E29" s="455" t="s">
        <v>2112</v>
      </c>
      <c r="F29" s="456">
        <v>384759</v>
      </c>
      <c r="J29" s="178" t="s">
        <v>665</v>
      </c>
      <c r="K29" s="179">
        <v>25</v>
      </c>
      <c r="L29" s="178" t="s">
        <v>2114</v>
      </c>
      <c r="M29" s="178" t="s">
        <v>2132</v>
      </c>
      <c r="N29" s="326" t="s">
        <v>2133</v>
      </c>
      <c r="O29" s="180">
        <v>42468</v>
      </c>
      <c r="S29" s="178" t="s">
        <v>665</v>
      </c>
      <c r="T29" s="178" t="s">
        <v>721</v>
      </c>
      <c r="U29" s="178" t="s">
        <v>2114</v>
      </c>
      <c r="V29" s="178" t="s">
        <v>2134</v>
      </c>
      <c r="W29" s="178" t="s">
        <v>2133</v>
      </c>
      <c r="X29" s="180">
        <v>12160</v>
      </c>
      <c r="Z29" s="114" t="s">
        <v>665</v>
      </c>
      <c r="AA29" s="115">
        <v>14</v>
      </c>
      <c r="AB29" s="114" t="s">
        <v>2119</v>
      </c>
      <c r="AC29" s="114" t="s">
        <v>2120</v>
      </c>
      <c r="AD29" s="114" t="s">
        <v>2121</v>
      </c>
      <c r="AE29" s="140">
        <v>10102</v>
      </c>
      <c r="AG29" s="114">
        <v>1</v>
      </c>
      <c r="AH29" s="115">
        <v>12</v>
      </c>
      <c r="AI29" s="114" t="s">
        <v>2122</v>
      </c>
      <c r="AJ29" s="114" t="s">
        <v>2123</v>
      </c>
      <c r="AK29" s="114" t="s">
        <v>2124</v>
      </c>
      <c r="AL29" s="215">
        <v>10209</v>
      </c>
      <c r="AN29" s="114">
        <v>1</v>
      </c>
      <c r="AO29" s="115">
        <v>11</v>
      </c>
      <c r="AP29" s="114" t="s">
        <v>2135</v>
      </c>
      <c r="AQ29" s="114" t="s">
        <v>2136</v>
      </c>
      <c r="AR29" s="114" t="s">
        <v>2137</v>
      </c>
      <c r="AS29" s="215">
        <v>6700</v>
      </c>
      <c r="AU29" s="887" t="s">
        <v>665</v>
      </c>
      <c r="AV29" s="888" t="s">
        <v>729</v>
      </c>
      <c r="AW29" s="114" t="s">
        <v>2122</v>
      </c>
      <c r="AX29" s="114" t="s">
        <v>2138</v>
      </c>
      <c r="AY29" s="114" t="s">
        <v>2139</v>
      </c>
      <c r="AZ29" s="215">
        <v>13500</v>
      </c>
    </row>
    <row r="30" ht="25.5" customHeight="1" spans="3:52">
      <c r="C30" s="457"/>
      <c r="D30" s="454"/>
      <c r="E30" s="455" t="s">
        <v>2140</v>
      </c>
      <c r="F30" s="456">
        <v>615121</v>
      </c>
      <c r="J30" s="178" t="s">
        <v>665</v>
      </c>
      <c r="K30" s="179">
        <v>29</v>
      </c>
      <c r="L30" s="178" t="s">
        <v>2141</v>
      </c>
      <c r="M30" s="178" t="s">
        <v>2142</v>
      </c>
      <c r="N30" s="326" t="s">
        <v>2143</v>
      </c>
      <c r="O30" s="180">
        <v>11400</v>
      </c>
      <c r="S30" s="178" t="s">
        <v>665</v>
      </c>
      <c r="T30" s="178" t="s">
        <v>721</v>
      </c>
      <c r="U30" s="178" t="s">
        <v>2114</v>
      </c>
      <c r="V30" s="178" t="s">
        <v>2134</v>
      </c>
      <c r="W30" s="178" t="s">
        <v>2133</v>
      </c>
      <c r="X30" s="180">
        <v>3260</v>
      </c>
      <c r="Z30" s="114" t="s">
        <v>665</v>
      </c>
      <c r="AA30" s="115">
        <v>19</v>
      </c>
      <c r="AB30" s="114" t="s">
        <v>2144</v>
      </c>
      <c r="AC30" s="114" t="s">
        <v>730</v>
      </c>
      <c r="AD30" s="114" t="s">
        <v>2145</v>
      </c>
      <c r="AE30" s="140">
        <v>16376</v>
      </c>
      <c r="AG30" s="114">
        <v>1</v>
      </c>
      <c r="AH30" s="115">
        <v>13</v>
      </c>
      <c r="AI30" s="114" t="s">
        <v>2125</v>
      </c>
      <c r="AJ30" s="114" t="s">
        <v>2146</v>
      </c>
      <c r="AK30" s="114" t="s">
        <v>2127</v>
      </c>
      <c r="AL30" s="215">
        <v>37000</v>
      </c>
      <c r="AN30" s="114">
        <v>1</v>
      </c>
      <c r="AO30" s="115">
        <v>11</v>
      </c>
      <c r="AP30" s="114" t="s">
        <v>2135</v>
      </c>
      <c r="AQ30" s="114" t="s">
        <v>1817</v>
      </c>
      <c r="AR30" s="114" t="s">
        <v>2147</v>
      </c>
      <c r="AS30" s="215">
        <v>45000</v>
      </c>
      <c r="AU30" s="887" t="s">
        <v>665</v>
      </c>
      <c r="AV30" s="115">
        <v>12</v>
      </c>
      <c r="AW30" s="114" t="s">
        <v>2148</v>
      </c>
      <c r="AX30" s="114" t="s">
        <v>2149</v>
      </c>
      <c r="AY30" s="114" t="s">
        <v>2150</v>
      </c>
      <c r="AZ30" s="215">
        <v>3000</v>
      </c>
    </row>
    <row r="31" ht="25.5" customHeight="1" spans="3:52">
      <c r="C31" s="457" t="s">
        <v>2151</v>
      </c>
      <c r="D31" s="454"/>
      <c r="E31" s="455"/>
      <c r="F31" s="456">
        <v>999880</v>
      </c>
      <c r="J31" s="178" t="s">
        <v>665</v>
      </c>
      <c r="K31" s="179">
        <v>29</v>
      </c>
      <c r="L31" s="178" t="s">
        <v>2141</v>
      </c>
      <c r="M31" s="178" t="s">
        <v>2152</v>
      </c>
      <c r="N31" s="326" t="s">
        <v>2143</v>
      </c>
      <c r="O31" s="180">
        <v>12449</v>
      </c>
      <c r="S31" s="178" t="s">
        <v>665</v>
      </c>
      <c r="T31" s="178" t="s">
        <v>721</v>
      </c>
      <c r="U31" s="178" t="s">
        <v>2114</v>
      </c>
      <c r="V31" s="178" t="s">
        <v>2153</v>
      </c>
      <c r="W31" s="178" t="s">
        <v>2133</v>
      </c>
      <c r="X31" s="180">
        <v>13331</v>
      </c>
      <c r="Z31" s="114" t="s">
        <v>665</v>
      </c>
      <c r="AA31" s="115">
        <v>19</v>
      </c>
      <c r="AB31" s="114" t="s">
        <v>2144</v>
      </c>
      <c r="AC31" s="114" t="s">
        <v>730</v>
      </c>
      <c r="AD31" s="114" t="s">
        <v>2145</v>
      </c>
      <c r="AE31" s="140">
        <v>32084</v>
      </c>
      <c r="AG31" s="114">
        <v>1</v>
      </c>
      <c r="AH31" s="115">
        <v>13</v>
      </c>
      <c r="AI31" s="114" t="s">
        <v>2122</v>
      </c>
      <c r="AJ31" s="114" t="s">
        <v>2154</v>
      </c>
      <c r="AK31" s="114" t="s">
        <v>2155</v>
      </c>
      <c r="AL31" s="215">
        <v>1300</v>
      </c>
      <c r="AN31" s="114">
        <v>1</v>
      </c>
      <c r="AO31" s="115">
        <v>12</v>
      </c>
      <c r="AP31" s="114" t="s">
        <v>2156</v>
      </c>
      <c r="AQ31" s="114" t="s">
        <v>2157</v>
      </c>
      <c r="AR31" s="114" t="s">
        <v>2158</v>
      </c>
      <c r="AS31" s="215">
        <v>7612</v>
      </c>
      <c r="AU31" s="887" t="s">
        <v>665</v>
      </c>
      <c r="AV31" s="115">
        <v>17</v>
      </c>
      <c r="AW31" s="114" t="s">
        <v>2159</v>
      </c>
      <c r="AX31" s="114" t="s">
        <v>2160</v>
      </c>
      <c r="AY31" s="114" t="s">
        <v>2161</v>
      </c>
      <c r="AZ31" s="215">
        <v>1429</v>
      </c>
    </row>
    <row r="32" ht="25.5" customHeight="1" spans="3:52">
      <c r="C32" s="457" t="s">
        <v>2162</v>
      </c>
      <c r="D32" s="454">
        <v>2018</v>
      </c>
      <c r="E32" s="455" t="s">
        <v>2112</v>
      </c>
      <c r="F32" s="456">
        <v>142602</v>
      </c>
      <c r="J32" s="178" t="s">
        <v>665</v>
      </c>
      <c r="K32" s="179">
        <v>31</v>
      </c>
      <c r="L32" s="178" t="s">
        <v>2114</v>
      </c>
      <c r="M32" s="178" t="s">
        <v>2163</v>
      </c>
      <c r="N32" s="326" t="s">
        <v>2164</v>
      </c>
      <c r="O32" s="460">
        <v>500</v>
      </c>
      <c r="S32" s="178" t="s">
        <v>665</v>
      </c>
      <c r="T32" s="178" t="s">
        <v>721</v>
      </c>
      <c r="U32" s="178" t="s">
        <v>2114</v>
      </c>
      <c r="V32" s="178" t="s">
        <v>2153</v>
      </c>
      <c r="W32" s="178" t="s">
        <v>2133</v>
      </c>
      <c r="X32" s="180">
        <v>3700</v>
      </c>
      <c r="Z32" s="114" t="s">
        <v>665</v>
      </c>
      <c r="AA32" s="115">
        <v>19</v>
      </c>
      <c r="AB32" s="114" t="s">
        <v>2165</v>
      </c>
      <c r="AC32" s="114" t="s">
        <v>2166</v>
      </c>
      <c r="AD32" s="114" t="s">
        <v>2167</v>
      </c>
      <c r="AE32" s="140">
        <v>3298</v>
      </c>
      <c r="AG32" s="114">
        <v>1</v>
      </c>
      <c r="AH32" s="115">
        <v>20</v>
      </c>
      <c r="AI32" s="114" t="s">
        <v>2122</v>
      </c>
      <c r="AJ32" s="114" t="s">
        <v>2168</v>
      </c>
      <c r="AK32" s="114" t="s">
        <v>2155</v>
      </c>
      <c r="AL32" s="215">
        <v>8500</v>
      </c>
      <c r="AN32" s="114">
        <v>1</v>
      </c>
      <c r="AO32" s="115">
        <v>12</v>
      </c>
      <c r="AP32" s="114" t="s">
        <v>2156</v>
      </c>
      <c r="AQ32" s="114" t="s">
        <v>2169</v>
      </c>
      <c r="AR32" s="114" t="s">
        <v>2170</v>
      </c>
      <c r="AS32" s="215">
        <v>255</v>
      </c>
      <c r="AU32" s="887" t="s">
        <v>665</v>
      </c>
      <c r="AV32" s="115">
        <v>18</v>
      </c>
      <c r="AW32" s="114" t="s">
        <v>2171</v>
      </c>
      <c r="AX32" s="114" t="s">
        <v>2172</v>
      </c>
      <c r="AY32" s="114" t="s">
        <v>2173</v>
      </c>
      <c r="AZ32" s="215">
        <v>5000</v>
      </c>
    </row>
    <row r="33" ht="25.5" customHeight="1" spans="3:52">
      <c r="C33" s="457"/>
      <c r="D33" s="454"/>
      <c r="E33" s="455" t="s">
        <v>2140</v>
      </c>
      <c r="F33" s="456">
        <v>124588</v>
      </c>
      <c r="J33" s="178" t="s">
        <v>676</v>
      </c>
      <c r="K33" s="178" t="s">
        <v>665</v>
      </c>
      <c r="L33" s="178" t="s">
        <v>2165</v>
      </c>
      <c r="M33" s="178" t="s">
        <v>1192</v>
      </c>
      <c r="N33" s="326" t="s">
        <v>2174</v>
      </c>
      <c r="O33" s="180">
        <v>4838</v>
      </c>
      <c r="S33" s="178" t="s">
        <v>665</v>
      </c>
      <c r="T33" s="178" t="s">
        <v>721</v>
      </c>
      <c r="U33" s="178" t="s">
        <v>2114</v>
      </c>
      <c r="V33" s="178" t="s">
        <v>2153</v>
      </c>
      <c r="W33" s="178" t="s">
        <v>2133</v>
      </c>
      <c r="X33" s="180">
        <v>19939</v>
      </c>
      <c r="Z33" s="114" t="s">
        <v>665</v>
      </c>
      <c r="AA33" s="115">
        <v>19</v>
      </c>
      <c r="AB33" s="114" t="s">
        <v>2165</v>
      </c>
      <c r="AC33" s="114" t="s">
        <v>2166</v>
      </c>
      <c r="AD33" s="114" t="s">
        <v>2167</v>
      </c>
      <c r="AE33" s="140">
        <v>43000</v>
      </c>
      <c r="AG33" s="114">
        <v>1</v>
      </c>
      <c r="AH33" s="115">
        <v>25</v>
      </c>
      <c r="AI33" s="114" t="s">
        <v>2125</v>
      </c>
      <c r="AJ33" s="114" t="s">
        <v>2175</v>
      </c>
      <c r="AK33" s="114" t="s">
        <v>2127</v>
      </c>
      <c r="AL33" s="215">
        <v>37000</v>
      </c>
      <c r="AN33" s="114">
        <v>1</v>
      </c>
      <c r="AO33" s="115">
        <v>12</v>
      </c>
      <c r="AP33" s="114" t="s">
        <v>2171</v>
      </c>
      <c r="AQ33" s="114" t="s">
        <v>1704</v>
      </c>
      <c r="AR33" s="114" t="s">
        <v>2176</v>
      </c>
      <c r="AS33" s="215">
        <v>3290</v>
      </c>
      <c r="AU33" s="887" t="s">
        <v>665</v>
      </c>
      <c r="AV33" s="115">
        <v>18</v>
      </c>
      <c r="AW33" s="114" t="s">
        <v>2171</v>
      </c>
      <c r="AX33" s="114" t="s">
        <v>2177</v>
      </c>
      <c r="AY33" s="114" t="s">
        <v>2176</v>
      </c>
      <c r="AZ33" s="215">
        <v>650</v>
      </c>
    </row>
    <row r="34" ht="25.5" customHeight="1" spans="3:52">
      <c r="C34" s="457"/>
      <c r="D34" s="454"/>
      <c r="E34" s="455" t="s">
        <v>2178</v>
      </c>
      <c r="F34" s="456">
        <v>58179.32</v>
      </c>
      <c r="J34" s="178" t="s">
        <v>676</v>
      </c>
      <c r="K34" s="179">
        <v>13</v>
      </c>
      <c r="L34" s="178" t="s">
        <v>2114</v>
      </c>
      <c r="M34" s="178" t="s">
        <v>2179</v>
      </c>
      <c r="N34" s="326" t="s">
        <v>2118</v>
      </c>
      <c r="O34" s="180">
        <v>9036</v>
      </c>
      <c r="S34" s="178" t="s">
        <v>665</v>
      </c>
      <c r="T34" s="178" t="s">
        <v>721</v>
      </c>
      <c r="U34" s="178" t="s">
        <v>2114</v>
      </c>
      <c r="V34" s="178" t="s">
        <v>2153</v>
      </c>
      <c r="W34" s="178" t="s">
        <v>2133</v>
      </c>
      <c r="X34" s="180">
        <v>8520</v>
      </c>
      <c r="Z34" s="114" t="s">
        <v>665</v>
      </c>
      <c r="AA34" s="115">
        <v>19</v>
      </c>
      <c r="AB34" s="114" t="s">
        <v>2165</v>
      </c>
      <c r="AC34" s="114" t="s">
        <v>2166</v>
      </c>
      <c r="AD34" s="114" t="s">
        <v>2167</v>
      </c>
      <c r="AE34" s="140">
        <v>46779</v>
      </c>
      <c r="AG34" s="114">
        <v>1</v>
      </c>
      <c r="AH34" s="115">
        <v>26</v>
      </c>
      <c r="AI34" s="114" t="s">
        <v>2156</v>
      </c>
      <c r="AJ34" s="114" t="s">
        <v>2180</v>
      </c>
      <c r="AK34" s="114" t="s">
        <v>2170</v>
      </c>
      <c r="AL34" s="215">
        <v>938</v>
      </c>
      <c r="AN34" s="114">
        <v>1</v>
      </c>
      <c r="AO34" s="115">
        <v>16</v>
      </c>
      <c r="AP34" s="114" t="s">
        <v>2159</v>
      </c>
      <c r="AQ34" s="114" t="s">
        <v>2181</v>
      </c>
      <c r="AR34" s="114" t="s">
        <v>2182</v>
      </c>
      <c r="AS34" s="215">
        <v>49000</v>
      </c>
      <c r="AU34" s="887" t="s">
        <v>665</v>
      </c>
      <c r="AV34" s="115">
        <v>19</v>
      </c>
      <c r="AW34" s="114" t="s">
        <v>2128</v>
      </c>
      <c r="AX34" s="114" t="s">
        <v>2183</v>
      </c>
      <c r="AY34" s="114" t="s">
        <v>2184</v>
      </c>
      <c r="AZ34" s="215">
        <v>3760</v>
      </c>
    </row>
    <row r="35" ht="25.5" customHeight="1" spans="3:52">
      <c r="C35" s="457" t="s">
        <v>2185</v>
      </c>
      <c r="D35" s="454"/>
      <c r="E35" s="455"/>
      <c r="F35" s="456">
        <v>325369.32</v>
      </c>
      <c r="J35" s="178" t="s">
        <v>676</v>
      </c>
      <c r="K35" s="179">
        <v>13</v>
      </c>
      <c r="L35" s="178" t="s">
        <v>2114</v>
      </c>
      <c r="M35" s="178" t="s">
        <v>2186</v>
      </c>
      <c r="N35" s="326" t="s">
        <v>2133</v>
      </c>
      <c r="O35" s="180">
        <v>70778</v>
      </c>
      <c r="S35" s="178" t="s">
        <v>665</v>
      </c>
      <c r="T35" s="178" t="s">
        <v>710</v>
      </c>
      <c r="U35" s="178" t="s">
        <v>2162</v>
      </c>
      <c r="V35" s="178" t="s">
        <v>2187</v>
      </c>
      <c r="W35" s="178" t="s">
        <v>2188</v>
      </c>
      <c r="X35" s="180">
        <v>3000</v>
      </c>
      <c r="Z35" s="114" t="s">
        <v>665</v>
      </c>
      <c r="AA35" s="115">
        <v>22</v>
      </c>
      <c r="AB35" s="114" t="s">
        <v>2189</v>
      </c>
      <c r="AC35" s="114" t="s">
        <v>2190</v>
      </c>
      <c r="AD35" s="114" t="s">
        <v>2191</v>
      </c>
      <c r="AE35" s="215">
        <v>90</v>
      </c>
      <c r="AG35" s="114">
        <v>1</v>
      </c>
      <c r="AH35" s="115">
        <v>26</v>
      </c>
      <c r="AI35" s="114" t="s">
        <v>2156</v>
      </c>
      <c r="AJ35" s="114" t="s">
        <v>2180</v>
      </c>
      <c r="AK35" s="114" t="s">
        <v>2170</v>
      </c>
      <c r="AL35" s="215">
        <v>3130</v>
      </c>
      <c r="AN35" s="114">
        <v>1</v>
      </c>
      <c r="AO35" s="115">
        <v>17</v>
      </c>
      <c r="AP35" s="114" t="s">
        <v>2125</v>
      </c>
      <c r="AQ35" s="114" t="s">
        <v>2192</v>
      </c>
      <c r="AR35" s="114" t="s">
        <v>2193</v>
      </c>
      <c r="AS35" s="215">
        <v>1600</v>
      </c>
      <c r="AU35" s="887" t="s">
        <v>665</v>
      </c>
      <c r="AV35" s="115">
        <v>19</v>
      </c>
      <c r="AW35" s="114" t="s">
        <v>2128</v>
      </c>
      <c r="AX35" s="114" t="s">
        <v>2183</v>
      </c>
      <c r="AY35" s="114" t="s">
        <v>2184</v>
      </c>
      <c r="AZ35" s="215">
        <v>2578</v>
      </c>
    </row>
    <row r="36" ht="30.75" customHeight="1" spans="3:52">
      <c r="C36" s="453" t="s">
        <v>2114</v>
      </c>
      <c r="D36" s="454">
        <v>2018</v>
      </c>
      <c r="E36" s="455" t="s">
        <v>2194</v>
      </c>
      <c r="F36" s="456">
        <v>739087.92</v>
      </c>
      <c r="J36" s="178" t="s">
        <v>676</v>
      </c>
      <c r="K36" s="179">
        <v>28</v>
      </c>
      <c r="L36" s="178" t="s">
        <v>2114</v>
      </c>
      <c r="M36" s="178" t="s">
        <v>1965</v>
      </c>
      <c r="N36" s="326" t="s">
        <v>2164</v>
      </c>
      <c r="O36" s="460">
        <v>500</v>
      </c>
      <c r="S36" s="178" t="s">
        <v>665</v>
      </c>
      <c r="T36" s="179">
        <v>10</v>
      </c>
      <c r="U36" s="178" t="s">
        <v>2144</v>
      </c>
      <c r="V36" s="178" t="s">
        <v>2195</v>
      </c>
      <c r="W36" s="178" t="s">
        <v>2196</v>
      </c>
      <c r="X36" s="180">
        <v>7800</v>
      </c>
      <c r="Z36" s="114" t="s">
        <v>665</v>
      </c>
      <c r="AA36" s="115">
        <v>22</v>
      </c>
      <c r="AB36" s="114" t="s">
        <v>2162</v>
      </c>
      <c r="AC36" s="114" t="s">
        <v>2197</v>
      </c>
      <c r="AD36" s="114" t="s">
        <v>2198</v>
      </c>
      <c r="AE36" s="140">
        <v>32830.66</v>
      </c>
      <c r="AG36" s="114">
        <v>1</v>
      </c>
      <c r="AH36" s="115">
        <v>26</v>
      </c>
      <c r="AI36" s="114" t="s">
        <v>2156</v>
      </c>
      <c r="AJ36" s="114" t="s">
        <v>2180</v>
      </c>
      <c r="AK36" s="114" t="s">
        <v>2170</v>
      </c>
      <c r="AL36" s="215">
        <v>51890</v>
      </c>
      <c r="AN36" s="114">
        <v>1</v>
      </c>
      <c r="AO36" s="115">
        <v>17</v>
      </c>
      <c r="AP36" s="114" t="s">
        <v>2125</v>
      </c>
      <c r="AQ36" s="114" t="s">
        <v>2199</v>
      </c>
      <c r="AR36" s="114" t="s">
        <v>2193</v>
      </c>
      <c r="AS36" s="215">
        <v>12000</v>
      </c>
      <c r="AU36" s="887" t="s">
        <v>665</v>
      </c>
      <c r="AV36" s="115">
        <v>19</v>
      </c>
      <c r="AW36" s="114" t="s">
        <v>2128</v>
      </c>
      <c r="AX36" s="114" t="s">
        <v>2183</v>
      </c>
      <c r="AY36" s="114" t="s">
        <v>2184</v>
      </c>
      <c r="AZ36" s="215">
        <v>1061</v>
      </c>
    </row>
    <row r="37" ht="20.1" customHeight="1" spans="3:52">
      <c r="C37" s="453"/>
      <c r="D37" s="454"/>
      <c r="E37" s="455" t="s">
        <v>2140</v>
      </c>
      <c r="F37" s="456">
        <v>82110</v>
      </c>
      <c r="J37" s="178" t="s">
        <v>691</v>
      </c>
      <c r="K37" s="178" t="s">
        <v>708</v>
      </c>
      <c r="L37" s="178" t="s">
        <v>2141</v>
      </c>
      <c r="M37" s="178" t="s">
        <v>1402</v>
      </c>
      <c r="N37" s="326" t="s">
        <v>2200</v>
      </c>
      <c r="O37" s="180">
        <v>44731.2</v>
      </c>
      <c r="S37" s="178" t="s">
        <v>665</v>
      </c>
      <c r="T37" s="179">
        <v>14</v>
      </c>
      <c r="U37" s="178" t="s">
        <v>2162</v>
      </c>
      <c r="V37" s="178" t="s">
        <v>2201</v>
      </c>
      <c r="W37" s="178" t="s">
        <v>2202</v>
      </c>
      <c r="X37" s="180">
        <v>24080</v>
      </c>
      <c r="Z37" s="114" t="s">
        <v>665</v>
      </c>
      <c r="AA37" s="115">
        <v>29</v>
      </c>
      <c r="AB37" s="114" t="s">
        <v>2203</v>
      </c>
      <c r="AC37" s="114" t="s">
        <v>2204</v>
      </c>
      <c r="AD37" s="114" t="s">
        <v>2205</v>
      </c>
      <c r="AE37" s="140">
        <v>16000</v>
      </c>
      <c r="AG37" s="114">
        <v>1</v>
      </c>
      <c r="AH37" s="115">
        <v>26</v>
      </c>
      <c r="AI37" s="114" t="s">
        <v>2156</v>
      </c>
      <c r="AJ37" s="114" t="s">
        <v>2180</v>
      </c>
      <c r="AK37" s="114" t="s">
        <v>2170</v>
      </c>
      <c r="AL37" s="215">
        <v>2638</v>
      </c>
      <c r="AN37" s="114">
        <v>1</v>
      </c>
      <c r="AO37" s="115">
        <v>17</v>
      </c>
      <c r="AP37" s="114" t="s">
        <v>2125</v>
      </c>
      <c r="AQ37" s="114" t="s">
        <v>2206</v>
      </c>
      <c r="AR37" s="114" t="s">
        <v>2207</v>
      </c>
      <c r="AS37" s="215">
        <v>3941</v>
      </c>
      <c r="AU37" s="887" t="s">
        <v>665</v>
      </c>
      <c r="AV37" s="115">
        <v>19</v>
      </c>
      <c r="AW37" s="114" t="s">
        <v>2128</v>
      </c>
      <c r="AX37" s="114" t="s">
        <v>2183</v>
      </c>
      <c r="AY37" s="114" t="s">
        <v>2184</v>
      </c>
      <c r="AZ37" s="215">
        <v>1700</v>
      </c>
    </row>
    <row r="38" ht="20.1" customHeight="1" spans="3:52">
      <c r="C38" s="453"/>
      <c r="D38" s="454"/>
      <c r="E38" s="455" t="s">
        <v>2208</v>
      </c>
      <c r="F38" s="456">
        <v>1500</v>
      </c>
      <c r="J38" s="178" t="s">
        <v>691</v>
      </c>
      <c r="K38" s="178" t="s">
        <v>708</v>
      </c>
      <c r="L38" s="178" t="s">
        <v>2141</v>
      </c>
      <c r="M38" s="178" t="s">
        <v>2209</v>
      </c>
      <c r="N38" s="326" t="s">
        <v>2200</v>
      </c>
      <c r="O38" s="180">
        <v>44731.2</v>
      </c>
      <c r="S38" s="178" t="s">
        <v>665</v>
      </c>
      <c r="T38" s="179">
        <v>14</v>
      </c>
      <c r="U38" s="178" t="s">
        <v>2162</v>
      </c>
      <c r="V38" s="178" t="s">
        <v>2210</v>
      </c>
      <c r="W38" s="178" t="s">
        <v>2202</v>
      </c>
      <c r="X38" s="180">
        <v>27000</v>
      </c>
      <c r="Z38" s="114" t="s">
        <v>665</v>
      </c>
      <c r="AA38" s="115">
        <v>29</v>
      </c>
      <c r="AB38" s="114" t="s">
        <v>2203</v>
      </c>
      <c r="AC38" s="114" t="s">
        <v>2211</v>
      </c>
      <c r="AD38" s="114" t="s">
        <v>2212</v>
      </c>
      <c r="AE38" s="140">
        <v>5033.7</v>
      </c>
      <c r="AG38" s="114">
        <v>1</v>
      </c>
      <c r="AH38" s="115">
        <v>26</v>
      </c>
      <c r="AI38" s="114" t="s">
        <v>2156</v>
      </c>
      <c r="AJ38" s="114" t="s">
        <v>2180</v>
      </c>
      <c r="AK38" s="114" t="s">
        <v>2170</v>
      </c>
      <c r="AL38" s="215">
        <v>828</v>
      </c>
      <c r="AN38" s="114">
        <v>1</v>
      </c>
      <c r="AO38" s="115">
        <v>17</v>
      </c>
      <c r="AP38" s="114" t="s">
        <v>2125</v>
      </c>
      <c r="AQ38" s="114" t="s">
        <v>2206</v>
      </c>
      <c r="AR38" s="114" t="s">
        <v>2207</v>
      </c>
      <c r="AS38" s="215">
        <v>380</v>
      </c>
      <c r="AU38" s="887" t="s">
        <v>665</v>
      </c>
      <c r="AV38" s="115">
        <v>19</v>
      </c>
      <c r="AW38" s="114" t="s">
        <v>2128</v>
      </c>
      <c r="AX38" s="114" t="s">
        <v>2183</v>
      </c>
      <c r="AY38" s="114" t="s">
        <v>2184</v>
      </c>
      <c r="AZ38" s="215">
        <v>110</v>
      </c>
    </row>
    <row r="39" ht="20.1" customHeight="1" spans="3:52">
      <c r="C39" s="453" t="s">
        <v>2213</v>
      </c>
      <c r="D39" s="454"/>
      <c r="E39" s="455"/>
      <c r="F39" s="456">
        <v>822697.92</v>
      </c>
      <c r="J39" s="178" t="s">
        <v>691</v>
      </c>
      <c r="K39" s="178" t="s">
        <v>708</v>
      </c>
      <c r="L39" s="178" t="s">
        <v>2114</v>
      </c>
      <c r="M39" s="178" t="s">
        <v>1001</v>
      </c>
      <c r="N39" s="326" t="s">
        <v>2214</v>
      </c>
      <c r="O39" s="180">
        <v>1270</v>
      </c>
      <c r="S39" s="178" t="s">
        <v>665</v>
      </c>
      <c r="T39" s="179">
        <v>14</v>
      </c>
      <c r="U39" s="178" t="s">
        <v>2165</v>
      </c>
      <c r="V39" s="178" t="s">
        <v>2215</v>
      </c>
      <c r="W39" s="178" t="s">
        <v>2167</v>
      </c>
      <c r="X39" s="180">
        <v>45000</v>
      </c>
      <c r="Z39" s="114" t="s">
        <v>665</v>
      </c>
      <c r="AA39" s="115">
        <v>29</v>
      </c>
      <c r="AB39" s="114" t="s">
        <v>2203</v>
      </c>
      <c r="AC39" s="114" t="s">
        <v>2211</v>
      </c>
      <c r="AD39" s="114" t="s">
        <v>2212</v>
      </c>
      <c r="AE39" s="215">
        <v>990</v>
      </c>
      <c r="AG39" s="114">
        <v>1</v>
      </c>
      <c r="AH39" s="115">
        <v>26</v>
      </c>
      <c r="AI39" s="114" t="s">
        <v>2156</v>
      </c>
      <c r="AJ39" s="114" t="s">
        <v>2180</v>
      </c>
      <c r="AK39" s="114" t="s">
        <v>2170</v>
      </c>
      <c r="AL39" s="215">
        <v>2200</v>
      </c>
      <c r="AN39" s="114">
        <v>1</v>
      </c>
      <c r="AO39" s="115">
        <v>17</v>
      </c>
      <c r="AP39" s="114" t="s">
        <v>2125</v>
      </c>
      <c r="AQ39" s="114" t="s">
        <v>2216</v>
      </c>
      <c r="AR39" s="114" t="s">
        <v>2207</v>
      </c>
      <c r="AS39" s="215">
        <v>400</v>
      </c>
      <c r="AU39" s="887" t="s">
        <v>665</v>
      </c>
      <c r="AV39" s="115">
        <v>19</v>
      </c>
      <c r="AW39" s="114" t="s">
        <v>2128</v>
      </c>
      <c r="AX39" s="114" t="s">
        <v>2183</v>
      </c>
      <c r="AY39" s="114" t="s">
        <v>2184</v>
      </c>
      <c r="AZ39" s="215">
        <v>1690</v>
      </c>
    </row>
    <row r="40" ht="20.1" customHeight="1" spans="3:52">
      <c r="C40" s="453" t="s">
        <v>2165</v>
      </c>
      <c r="D40" s="454">
        <v>2018</v>
      </c>
      <c r="E40" s="455" t="s">
        <v>2112</v>
      </c>
      <c r="F40" s="456">
        <v>107962.23</v>
      </c>
      <c r="J40" s="178" t="s">
        <v>691</v>
      </c>
      <c r="K40" s="178" t="s">
        <v>721</v>
      </c>
      <c r="L40" s="178" t="s">
        <v>2141</v>
      </c>
      <c r="M40" s="178" t="s">
        <v>2217</v>
      </c>
      <c r="N40" s="326" t="s">
        <v>2218</v>
      </c>
      <c r="O40" s="180">
        <v>3587.04</v>
      </c>
      <c r="S40" s="178" t="s">
        <v>665</v>
      </c>
      <c r="T40" s="179">
        <v>14</v>
      </c>
      <c r="U40" s="178" t="s">
        <v>2165</v>
      </c>
      <c r="V40" s="178" t="s">
        <v>2215</v>
      </c>
      <c r="W40" s="178" t="s">
        <v>2167</v>
      </c>
      <c r="X40" s="180">
        <v>9200</v>
      </c>
      <c r="Z40" s="114" t="s">
        <v>665</v>
      </c>
      <c r="AA40" s="115">
        <v>29</v>
      </c>
      <c r="AB40" s="114" t="s">
        <v>2203</v>
      </c>
      <c r="AC40" s="114" t="s">
        <v>2219</v>
      </c>
      <c r="AD40" s="114" t="s">
        <v>2220</v>
      </c>
      <c r="AE40" s="140">
        <v>3000</v>
      </c>
      <c r="AG40" s="114">
        <v>1</v>
      </c>
      <c r="AH40" s="115">
        <v>26</v>
      </c>
      <c r="AI40" s="114" t="s">
        <v>2156</v>
      </c>
      <c r="AJ40" s="114" t="s">
        <v>2180</v>
      </c>
      <c r="AK40" s="114" t="s">
        <v>2170</v>
      </c>
      <c r="AL40" s="215">
        <v>4200</v>
      </c>
      <c r="AN40" s="114">
        <v>1</v>
      </c>
      <c r="AO40" s="115">
        <v>17</v>
      </c>
      <c r="AP40" s="114" t="s">
        <v>2125</v>
      </c>
      <c r="AQ40" s="114" t="s">
        <v>2216</v>
      </c>
      <c r="AR40" s="114" t="s">
        <v>2207</v>
      </c>
      <c r="AS40" s="215">
        <v>3900</v>
      </c>
      <c r="AU40" s="887" t="s">
        <v>665</v>
      </c>
      <c r="AV40" s="115">
        <v>19</v>
      </c>
      <c r="AW40" s="114" t="s">
        <v>2128</v>
      </c>
      <c r="AX40" s="114" t="s">
        <v>2183</v>
      </c>
      <c r="AY40" s="114" t="s">
        <v>2184</v>
      </c>
      <c r="AZ40" s="215">
        <v>3650</v>
      </c>
    </row>
    <row r="41" ht="20.1" customHeight="1" spans="3:52">
      <c r="C41" s="453"/>
      <c r="D41" s="454"/>
      <c r="E41" s="455" t="s">
        <v>2140</v>
      </c>
      <c r="F41" s="456">
        <v>53430</v>
      </c>
      <c r="J41" s="178" t="s">
        <v>691</v>
      </c>
      <c r="K41" s="178" t="s">
        <v>721</v>
      </c>
      <c r="L41" s="178" t="s">
        <v>2144</v>
      </c>
      <c r="M41" s="178" t="s">
        <v>2221</v>
      </c>
      <c r="N41" s="326" t="s">
        <v>2145</v>
      </c>
      <c r="O41" s="180">
        <v>4800</v>
      </c>
      <c r="S41" s="178" t="s">
        <v>665</v>
      </c>
      <c r="T41" s="179">
        <v>14</v>
      </c>
      <c r="U41" s="178" t="s">
        <v>2165</v>
      </c>
      <c r="V41" s="178" t="s">
        <v>2222</v>
      </c>
      <c r="W41" s="178" t="s">
        <v>2223</v>
      </c>
      <c r="X41" s="460">
        <v>258</v>
      </c>
      <c r="Z41" s="114" t="s">
        <v>676</v>
      </c>
      <c r="AA41" s="114" t="s">
        <v>676</v>
      </c>
      <c r="AB41" s="114" t="s">
        <v>2114</v>
      </c>
      <c r="AC41" s="114" t="s">
        <v>2224</v>
      </c>
      <c r="AD41" s="114" t="s">
        <v>2133</v>
      </c>
      <c r="AE41" s="140">
        <v>1350</v>
      </c>
      <c r="AG41" s="114">
        <v>1</v>
      </c>
      <c r="AH41" s="115">
        <v>26</v>
      </c>
      <c r="AI41" s="114" t="s">
        <v>2156</v>
      </c>
      <c r="AJ41" s="114" t="s">
        <v>2180</v>
      </c>
      <c r="AK41" s="114" t="s">
        <v>2170</v>
      </c>
      <c r="AL41" s="215">
        <v>980</v>
      </c>
      <c r="AN41" s="114">
        <v>1</v>
      </c>
      <c r="AO41" s="115">
        <v>18</v>
      </c>
      <c r="AP41" s="114" t="s">
        <v>2122</v>
      </c>
      <c r="AQ41" s="114" t="s">
        <v>2225</v>
      </c>
      <c r="AR41" s="114" t="s">
        <v>2139</v>
      </c>
      <c r="AS41" s="215">
        <v>21800</v>
      </c>
      <c r="AU41" s="887" t="s">
        <v>665</v>
      </c>
      <c r="AV41" s="115">
        <v>19</v>
      </c>
      <c r="AW41" s="114" t="s">
        <v>2128</v>
      </c>
      <c r="AX41" s="114" t="s">
        <v>2183</v>
      </c>
      <c r="AY41" s="114" t="s">
        <v>2184</v>
      </c>
      <c r="AZ41" s="215">
        <v>3218</v>
      </c>
    </row>
    <row r="42" ht="20.1" customHeight="1" spans="3:52">
      <c r="C42" s="453"/>
      <c r="D42" s="454"/>
      <c r="E42" s="455" t="s">
        <v>2226</v>
      </c>
      <c r="F42" s="456">
        <v>14018.42</v>
      </c>
      <c r="J42" s="178" t="s">
        <v>691</v>
      </c>
      <c r="K42" s="178" t="s">
        <v>729</v>
      </c>
      <c r="L42" s="178" t="s">
        <v>2203</v>
      </c>
      <c r="M42" s="178" t="s">
        <v>2227</v>
      </c>
      <c r="N42" s="326" t="s">
        <v>2205</v>
      </c>
      <c r="O42" s="180">
        <v>19800</v>
      </c>
      <c r="S42" s="178" t="s">
        <v>665</v>
      </c>
      <c r="T42" s="179">
        <v>16</v>
      </c>
      <c r="U42" s="178" t="s">
        <v>2141</v>
      </c>
      <c r="V42" s="178" t="s">
        <v>2228</v>
      </c>
      <c r="W42" s="326" t="s">
        <v>2229</v>
      </c>
      <c r="X42" s="180">
        <v>10000</v>
      </c>
      <c r="Z42" s="114" t="s">
        <v>676</v>
      </c>
      <c r="AA42" s="114" t="s">
        <v>676</v>
      </c>
      <c r="AB42" s="114" t="s">
        <v>2114</v>
      </c>
      <c r="AC42" s="114" t="s">
        <v>2224</v>
      </c>
      <c r="AD42" s="114" t="s">
        <v>2133</v>
      </c>
      <c r="AE42" s="215">
        <v>999</v>
      </c>
      <c r="AG42" s="114">
        <v>1</v>
      </c>
      <c r="AH42" s="115">
        <v>26</v>
      </c>
      <c r="AI42" s="114" t="s">
        <v>2156</v>
      </c>
      <c r="AJ42" s="114" t="s">
        <v>2180</v>
      </c>
      <c r="AK42" s="114" t="s">
        <v>2170</v>
      </c>
      <c r="AL42" s="215">
        <v>2900</v>
      </c>
      <c r="AN42" s="114">
        <v>2</v>
      </c>
      <c r="AO42" s="115">
        <v>2</v>
      </c>
      <c r="AP42" s="114" t="s">
        <v>2148</v>
      </c>
      <c r="AQ42" s="114" t="s">
        <v>2230</v>
      </c>
      <c r="AR42" s="114" t="s">
        <v>2150</v>
      </c>
      <c r="AS42" s="215">
        <v>6000</v>
      </c>
      <c r="AU42" s="887" t="s">
        <v>665</v>
      </c>
      <c r="AV42" s="115">
        <v>19</v>
      </c>
      <c r="AW42" s="114" t="s">
        <v>2128</v>
      </c>
      <c r="AX42" s="114" t="s">
        <v>2183</v>
      </c>
      <c r="AY42" s="114" t="s">
        <v>2184</v>
      </c>
      <c r="AZ42" s="215">
        <v>19426</v>
      </c>
    </row>
    <row r="43" ht="20.1" customHeight="1" spans="3:52">
      <c r="C43" s="453" t="s">
        <v>2231</v>
      </c>
      <c r="D43" s="454"/>
      <c r="E43" s="455"/>
      <c r="F43" s="456">
        <v>175410.65</v>
      </c>
      <c r="J43" s="178" t="s">
        <v>691</v>
      </c>
      <c r="K43" s="179">
        <v>11</v>
      </c>
      <c r="L43" s="178" t="s">
        <v>2203</v>
      </c>
      <c r="M43" s="178" t="s">
        <v>1023</v>
      </c>
      <c r="N43" s="326" t="s">
        <v>2205</v>
      </c>
      <c r="O43" s="180">
        <v>32340</v>
      </c>
      <c r="S43" s="178" t="s">
        <v>665</v>
      </c>
      <c r="T43" s="179">
        <v>16</v>
      </c>
      <c r="U43" s="178" t="s">
        <v>2141</v>
      </c>
      <c r="V43" s="178" t="s">
        <v>2232</v>
      </c>
      <c r="W43" s="326" t="s">
        <v>2233</v>
      </c>
      <c r="X43" s="180">
        <v>49000</v>
      </c>
      <c r="Z43" s="114" t="s">
        <v>676</v>
      </c>
      <c r="AA43" s="114" t="s">
        <v>691</v>
      </c>
      <c r="AB43" s="114" t="s">
        <v>2144</v>
      </c>
      <c r="AC43" s="114" t="s">
        <v>2234</v>
      </c>
      <c r="AD43" s="114" t="s">
        <v>2235</v>
      </c>
      <c r="AE43" s="140">
        <v>49680</v>
      </c>
      <c r="AG43" s="114">
        <v>1</v>
      </c>
      <c r="AH43" s="115">
        <v>26</v>
      </c>
      <c r="AI43" s="114" t="s">
        <v>2156</v>
      </c>
      <c r="AJ43" s="114" t="s">
        <v>2180</v>
      </c>
      <c r="AK43" s="114" t="s">
        <v>2170</v>
      </c>
      <c r="AL43" s="215">
        <v>720</v>
      </c>
      <c r="AN43" s="114">
        <v>2</v>
      </c>
      <c r="AO43" s="115">
        <v>2</v>
      </c>
      <c r="AP43" s="114" t="s">
        <v>2171</v>
      </c>
      <c r="AQ43" s="114" t="s">
        <v>2236</v>
      </c>
      <c r="AR43" s="114" t="s">
        <v>2176</v>
      </c>
      <c r="AS43" s="215">
        <v>4063.28</v>
      </c>
      <c r="AU43" s="887" t="s">
        <v>665</v>
      </c>
      <c r="AV43" s="115">
        <v>19</v>
      </c>
      <c r="AW43" s="114" t="s">
        <v>2128</v>
      </c>
      <c r="AX43" s="114" t="s">
        <v>2183</v>
      </c>
      <c r="AY43" s="114" t="s">
        <v>2184</v>
      </c>
      <c r="AZ43" s="215">
        <v>2550</v>
      </c>
    </row>
    <row r="44" ht="20.1" customHeight="1" spans="3:52">
      <c r="C44" s="453" t="s">
        <v>2189</v>
      </c>
      <c r="D44" s="454">
        <v>2018</v>
      </c>
      <c r="E44" s="455" t="s">
        <v>2112</v>
      </c>
      <c r="F44" s="456">
        <v>237474</v>
      </c>
      <c r="J44" s="178" t="s">
        <v>691</v>
      </c>
      <c r="K44" s="179">
        <v>11</v>
      </c>
      <c r="L44" s="178" t="s">
        <v>2162</v>
      </c>
      <c r="M44" s="178" t="s">
        <v>1970</v>
      </c>
      <c r="N44" s="326" t="s">
        <v>2202</v>
      </c>
      <c r="O44" s="180">
        <v>9600</v>
      </c>
      <c r="S44" s="178" t="s">
        <v>665</v>
      </c>
      <c r="T44" s="179">
        <v>21</v>
      </c>
      <c r="U44" s="178" t="s">
        <v>2165</v>
      </c>
      <c r="V44" s="178" t="s">
        <v>2237</v>
      </c>
      <c r="W44" s="178" t="s">
        <v>2167</v>
      </c>
      <c r="X44" s="180">
        <v>18400</v>
      </c>
      <c r="Z44" s="114" t="s">
        <v>676</v>
      </c>
      <c r="AA44" s="114" t="s">
        <v>691</v>
      </c>
      <c r="AB44" s="114" t="s">
        <v>2119</v>
      </c>
      <c r="AC44" s="114" t="s">
        <v>1786</v>
      </c>
      <c r="AD44" s="114" t="s">
        <v>2238</v>
      </c>
      <c r="AE44" s="140">
        <v>10000</v>
      </c>
      <c r="AG44" s="114">
        <v>1</v>
      </c>
      <c r="AH44" s="115">
        <v>26</v>
      </c>
      <c r="AI44" s="114" t="s">
        <v>2156</v>
      </c>
      <c r="AJ44" s="114" t="s">
        <v>2180</v>
      </c>
      <c r="AK44" s="114" t="s">
        <v>2170</v>
      </c>
      <c r="AL44" s="215">
        <v>408</v>
      </c>
      <c r="AN44" s="114">
        <v>2</v>
      </c>
      <c r="AO44" s="115">
        <v>2</v>
      </c>
      <c r="AP44" s="114" t="s">
        <v>2159</v>
      </c>
      <c r="AQ44" s="114" t="s">
        <v>2239</v>
      </c>
      <c r="AR44" s="114" t="s">
        <v>2240</v>
      </c>
      <c r="AS44" s="215">
        <v>94500</v>
      </c>
      <c r="AU44" s="887" t="s">
        <v>665</v>
      </c>
      <c r="AV44" s="115">
        <v>19</v>
      </c>
      <c r="AW44" s="114" t="s">
        <v>2128</v>
      </c>
      <c r="AX44" s="114" t="s">
        <v>2183</v>
      </c>
      <c r="AY44" s="114" t="s">
        <v>2184</v>
      </c>
      <c r="AZ44" s="215">
        <v>399</v>
      </c>
    </row>
    <row r="45" ht="20.1" customHeight="1" spans="3:52">
      <c r="C45" s="453"/>
      <c r="D45" s="454"/>
      <c r="E45" s="455" t="s">
        <v>2140</v>
      </c>
      <c r="F45" s="456">
        <v>200000</v>
      </c>
      <c r="J45" s="178" t="s">
        <v>691</v>
      </c>
      <c r="K45" s="179">
        <v>11</v>
      </c>
      <c r="L45" s="178" t="s">
        <v>2203</v>
      </c>
      <c r="M45" s="178" t="s">
        <v>2241</v>
      </c>
      <c r="N45" s="326" t="s">
        <v>2205</v>
      </c>
      <c r="O45" s="180">
        <v>41000</v>
      </c>
      <c r="S45" s="178" t="s">
        <v>665</v>
      </c>
      <c r="T45" s="179">
        <v>21</v>
      </c>
      <c r="U45" s="178" t="s">
        <v>2141</v>
      </c>
      <c r="V45" s="178" t="s">
        <v>2242</v>
      </c>
      <c r="W45" s="178" t="s">
        <v>2243</v>
      </c>
      <c r="X45" s="180">
        <v>91570</v>
      </c>
      <c r="Z45" s="114" t="s">
        <v>676</v>
      </c>
      <c r="AA45" s="114" t="s">
        <v>677</v>
      </c>
      <c r="AB45" s="114" t="s">
        <v>2165</v>
      </c>
      <c r="AC45" s="114" t="s">
        <v>2244</v>
      </c>
      <c r="AD45" s="114" t="s">
        <v>2245</v>
      </c>
      <c r="AE45" s="215">
        <v>90</v>
      </c>
      <c r="AG45" s="114">
        <v>1</v>
      </c>
      <c r="AH45" s="115">
        <v>26</v>
      </c>
      <c r="AI45" s="114" t="s">
        <v>2156</v>
      </c>
      <c r="AJ45" s="114" t="s">
        <v>2180</v>
      </c>
      <c r="AK45" s="114" t="s">
        <v>2170</v>
      </c>
      <c r="AL45" s="215">
        <v>1092</v>
      </c>
      <c r="AN45" s="114">
        <v>2</v>
      </c>
      <c r="AO45" s="115">
        <v>2</v>
      </c>
      <c r="AP45" s="114" t="s">
        <v>2159</v>
      </c>
      <c r="AQ45" s="114" t="s">
        <v>2246</v>
      </c>
      <c r="AR45" s="114" t="s">
        <v>2161</v>
      </c>
      <c r="AS45" s="215">
        <v>714</v>
      </c>
      <c r="AU45" s="887" t="s">
        <v>665</v>
      </c>
      <c r="AV45" s="115">
        <v>19</v>
      </c>
      <c r="AW45" s="114" t="s">
        <v>2128</v>
      </c>
      <c r="AX45" s="114" t="s">
        <v>2183</v>
      </c>
      <c r="AY45" s="114" t="s">
        <v>2184</v>
      </c>
      <c r="AZ45" s="215">
        <v>23371</v>
      </c>
    </row>
    <row r="46" ht="20.1" customHeight="1" spans="3:52">
      <c r="C46" s="453" t="s">
        <v>2247</v>
      </c>
      <c r="D46" s="454"/>
      <c r="E46" s="455"/>
      <c r="F46" s="456">
        <v>437474</v>
      </c>
      <c r="J46" s="178" t="s">
        <v>691</v>
      </c>
      <c r="K46" s="179">
        <v>11</v>
      </c>
      <c r="L46" s="178" t="s">
        <v>2203</v>
      </c>
      <c r="M46" s="178" t="s">
        <v>2248</v>
      </c>
      <c r="N46" s="326" t="s">
        <v>2205</v>
      </c>
      <c r="O46" s="180">
        <v>41142</v>
      </c>
      <c r="S46" s="178" t="s">
        <v>665</v>
      </c>
      <c r="T46" s="179">
        <v>21</v>
      </c>
      <c r="U46" s="178" t="s">
        <v>2141</v>
      </c>
      <c r="V46" s="178" t="s">
        <v>2242</v>
      </c>
      <c r="W46" s="178" t="s">
        <v>2243</v>
      </c>
      <c r="X46" s="180">
        <v>55185</v>
      </c>
      <c r="Z46" s="114" t="s">
        <v>676</v>
      </c>
      <c r="AA46" s="114" t="s">
        <v>677</v>
      </c>
      <c r="AB46" s="114" t="s">
        <v>2165</v>
      </c>
      <c r="AC46" s="114" t="s">
        <v>2244</v>
      </c>
      <c r="AD46" s="114" t="s">
        <v>2245</v>
      </c>
      <c r="AE46" s="215">
        <v>574</v>
      </c>
      <c r="AG46" s="114">
        <v>1</v>
      </c>
      <c r="AH46" s="115">
        <v>28</v>
      </c>
      <c r="AI46" s="114" t="s">
        <v>2135</v>
      </c>
      <c r="AJ46" s="114" t="s">
        <v>2249</v>
      </c>
      <c r="AK46" s="114" t="s">
        <v>2250</v>
      </c>
      <c r="AL46" s="215">
        <v>5000</v>
      </c>
      <c r="AN46" s="114">
        <v>2</v>
      </c>
      <c r="AO46" s="115">
        <v>3</v>
      </c>
      <c r="AP46" s="114" t="s">
        <v>2125</v>
      </c>
      <c r="AQ46" s="114" t="s">
        <v>2251</v>
      </c>
      <c r="AR46" s="114" t="s">
        <v>2207</v>
      </c>
      <c r="AS46" s="215">
        <v>780</v>
      </c>
      <c r="AU46" s="887" t="s">
        <v>665</v>
      </c>
      <c r="AV46" s="115">
        <v>19</v>
      </c>
      <c r="AW46" s="114" t="s">
        <v>2128</v>
      </c>
      <c r="AX46" s="114" t="s">
        <v>2183</v>
      </c>
      <c r="AY46" s="114" t="s">
        <v>2184</v>
      </c>
      <c r="AZ46" s="215">
        <v>950</v>
      </c>
    </row>
    <row r="47" ht="20.1" customHeight="1" spans="3:52">
      <c r="C47" s="453" t="s">
        <v>2144</v>
      </c>
      <c r="D47" s="454">
        <v>2018</v>
      </c>
      <c r="E47" s="455" t="s">
        <v>2112</v>
      </c>
      <c r="F47" s="456">
        <v>209266.5</v>
      </c>
      <c r="J47" s="178" t="s">
        <v>691</v>
      </c>
      <c r="K47" s="179">
        <v>13</v>
      </c>
      <c r="L47" s="178" t="s">
        <v>2165</v>
      </c>
      <c r="M47" s="178" t="s">
        <v>2252</v>
      </c>
      <c r="N47" s="326" t="s">
        <v>2253</v>
      </c>
      <c r="O47" s="180">
        <v>34264</v>
      </c>
      <c r="S47" s="178" t="s">
        <v>665</v>
      </c>
      <c r="T47" s="179">
        <v>31</v>
      </c>
      <c r="U47" s="178" t="s">
        <v>2114</v>
      </c>
      <c r="V47" s="178" t="s">
        <v>2254</v>
      </c>
      <c r="W47" s="178" t="s">
        <v>2255</v>
      </c>
      <c r="X47" s="460">
        <v>500</v>
      </c>
      <c r="Z47" s="114" t="s">
        <v>676</v>
      </c>
      <c r="AA47" s="114" t="s">
        <v>677</v>
      </c>
      <c r="AB47" s="114" t="s">
        <v>2165</v>
      </c>
      <c r="AC47" s="114" t="s">
        <v>2244</v>
      </c>
      <c r="AD47" s="114" t="s">
        <v>2245</v>
      </c>
      <c r="AE47" s="215">
        <v>270</v>
      </c>
      <c r="AG47" s="114">
        <v>1</v>
      </c>
      <c r="AH47" s="115">
        <v>28</v>
      </c>
      <c r="AI47" s="114" t="s">
        <v>2156</v>
      </c>
      <c r="AJ47" s="114" t="s">
        <v>2256</v>
      </c>
      <c r="AK47" s="114" t="s">
        <v>2170</v>
      </c>
      <c r="AL47" s="215">
        <v>30955.5</v>
      </c>
      <c r="AN47" s="114">
        <v>2</v>
      </c>
      <c r="AO47" s="115">
        <v>3</v>
      </c>
      <c r="AP47" s="114" t="s">
        <v>2125</v>
      </c>
      <c r="AQ47" s="114" t="s">
        <v>2251</v>
      </c>
      <c r="AR47" s="114" t="s">
        <v>2207</v>
      </c>
      <c r="AS47" s="215">
        <v>246</v>
      </c>
      <c r="AU47" s="887" t="s">
        <v>665</v>
      </c>
      <c r="AV47" s="115">
        <v>19</v>
      </c>
      <c r="AW47" s="114" t="s">
        <v>2128</v>
      </c>
      <c r="AX47" s="114" t="s">
        <v>2183</v>
      </c>
      <c r="AY47" s="114" t="s">
        <v>2184</v>
      </c>
      <c r="AZ47" s="215">
        <v>750</v>
      </c>
    </row>
    <row r="48" ht="20.1" customHeight="1" spans="3:52">
      <c r="C48" s="453"/>
      <c r="D48" s="454"/>
      <c r="E48" s="455" t="s">
        <v>2140</v>
      </c>
      <c r="F48" s="456">
        <v>62000</v>
      </c>
      <c r="J48" s="178" t="s">
        <v>691</v>
      </c>
      <c r="K48" s="179">
        <v>21</v>
      </c>
      <c r="L48" s="178" t="s">
        <v>2165</v>
      </c>
      <c r="M48" s="178" t="s">
        <v>2257</v>
      </c>
      <c r="N48" s="326" t="s">
        <v>2258</v>
      </c>
      <c r="O48" s="180">
        <v>62972.17</v>
      </c>
      <c r="S48" s="178" t="s">
        <v>676</v>
      </c>
      <c r="T48" s="179">
        <v>29</v>
      </c>
      <c r="U48" s="178" t="s">
        <v>2114</v>
      </c>
      <c r="V48" s="178" t="s">
        <v>2259</v>
      </c>
      <c r="W48" s="178" t="s">
        <v>2260</v>
      </c>
      <c r="X48" s="460">
        <v>500</v>
      </c>
      <c r="Z48" s="114" t="s">
        <v>676</v>
      </c>
      <c r="AA48" s="114" t="s">
        <v>677</v>
      </c>
      <c r="AB48" s="114" t="s">
        <v>2165</v>
      </c>
      <c r="AC48" s="114" t="s">
        <v>2244</v>
      </c>
      <c r="AD48" s="114" t="s">
        <v>2245</v>
      </c>
      <c r="AE48" s="215">
        <v>168</v>
      </c>
      <c r="AG48" s="114">
        <v>1</v>
      </c>
      <c r="AH48" s="115">
        <v>31</v>
      </c>
      <c r="AI48" s="114" t="s">
        <v>2114</v>
      </c>
      <c r="AJ48" s="114" t="s">
        <v>2261</v>
      </c>
      <c r="AK48" s="114" t="s">
        <v>2262</v>
      </c>
      <c r="AL48" s="215">
        <v>500</v>
      </c>
      <c r="AN48" s="114">
        <v>2</v>
      </c>
      <c r="AO48" s="115">
        <v>3</v>
      </c>
      <c r="AP48" s="114" t="s">
        <v>2125</v>
      </c>
      <c r="AQ48" s="114" t="s">
        <v>2263</v>
      </c>
      <c r="AR48" s="114" t="s">
        <v>2207</v>
      </c>
      <c r="AS48" s="215">
        <v>1300</v>
      </c>
      <c r="AU48" s="887" t="s">
        <v>665</v>
      </c>
      <c r="AV48" s="115">
        <v>22</v>
      </c>
      <c r="AW48" s="114" t="s">
        <v>2128</v>
      </c>
      <c r="AX48" s="114" t="s">
        <v>2264</v>
      </c>
      <c r="AY48" s="114" t="s">
        <v>2184</v>
      </c>
      <c r="AZ48" s="215">
        <v>370</v>
      </c>
    </row>
    <row r="49" ht="20.1" customHeight="1" spans="3:52">
      <c r="C49" s="453" t="s">
        <v>2265</v>
      </c>
      <c r="D49" s="454"/>
      <c r="E49" s="455"/>
      <c r="F49" s="456">
        <v>271266.5</v>
      </c>
      <c r="J49" s="178" t="s">
        <v>691</v>
      </c>
      <c r="K49" s="179">
        <v>21</v>
      </c>
      <c r="L49" s="178" t="s">
        <v>2144</v>
      </c>
      <c r="M49" s="178" t="s">
        <v>2266</v>
      </c>
      <c r="N49" s="326" t="s">
        <v>2267</v>
      </c>
      <c r="O49" s="180">
        <v>138778.92</v>
      </c>
      <c r="S49" s="178" t="s">
        <v>691</v>
      </c>
      <c r="T49" s="178" t="s">
        <v>710</v>
      </c>
      <c r="U49" s="178" t="s">
        <v>2165</v>
      </c>
      <c r="V49" s="178" t="s">
        <v>2268</v>
      </c>
      <c r="W49" s="178" t="s">
        <v>2167</v>
      </c>
      <c r="X49" s="180">
        <v>17250</v>
      </c>
      <c r="Z49" s="114" t="s">
        <v>676</v>
      </c>
      <c r="AA49" s="114" t="s">
        <v>677</v>
      </c>
      <c r="AB49" s="114" t="s">
        <v>2165</v>
      </c>
      <c r="AC49" s="114" t="s">
        <v>2244</v>
      </c>
      <c r="AD49" s="114" t="s">
        <v>2245</v>
      </c>
      <c r="AE49" s="215">
        <v>150</v>
      </c>
      <c r="AG49" s="114">
        <v>2</v>
      </c>
      <c r="AH49" s="115">
        <v>10</v>
      </c>
      <c r="AI49" s="114" t="s">
        <v>2135</v>
      </c>
      <c r="AJ49" s="114" t="s">
        <v>2269</v>
      </c>
      <c r="AK49" s="114" t="s">
        <v>2147</v>
      </c>
      <c r="AL49" s="215">
        <v>11940</v>
      </c>
      <c r="AN49" s="114">
        <v>2</v>
      </c>
      <c r="AO49" s="115">
        <v>3</v>
      </c>
      <c r="AP49" s="114" t="s">
        <v>2125</v>
      </c>
      <c r="AQ49" s="114" t="s">
        <v>2263</v>
      </c>
      <c r="AR49" s="114" t="s">
        <v>2207</v>
      </c>
      <c r="AS49" s="215">
        <v>543</v>
      </c>
      <c r="AU49" s="887" t="s">
        <v>665</v>
      </c>
      <c r="AV49" s="115">
        <v>22</v>
      </c>
      <c r="AW49" s="114" t="s">
        <v>2128</v>
      </c>
      <c r="AX49" s="114" t="s">
        <v>2264</v>
      </c>
      <c r="AY49" s="114" t="s">
        <v>2184</v>
      </c>
      <c r="AZ49" s="215">
        <v>334</v>
      </c>
    </row>
    <row r="50" ht="20.1" customHeight="1" spans="3:52">
      <c r="C50" s="453" t="s">
        <v>2203</v>
      </c>
      <c r="D50" s="454">
        <v>2018</v>
      </c>
      <c r="E50" s="455" t="s">
        <v>2112</v>
      </c>
      <c r="F50" s="456">
        <v>4000</v>
      </c>
      <c r="J50" s="178" t="s">
        <v>691</v>
      </c>
      <c r="K50" s="179">
        <v>25</v>
      </c>
      <c r="L50" s="178" t="s">
        <v>2162</v>
      </c>
      <c r="M50" s="178" t="s">
        <v>2270</v>
      </c>
      <c r="N50" s="326" t="s">
        <v>2202</v>
      </c>
      <c r="O50" s="180">
        <v>660000</v>
      </c>
      <c r="S50" s="178" t="s">
        <v>691</v>
      </c>
      <c r="T50" s="179">
        <v>17</v>
      </c>
      <c r="U50" s="178" t="s">
        <v>2165</v>
      </c>
      <c r="V50" s="178" t="s">
        <v>1061</v>
      </c>
      <c r="W50" s="178" t="s">
        <v>2245</v>
      </c>
      <c r="X50" s="460">
        <v>899</v>
      </c>
      <c r="Z50" s="114" t="s">
        <v>676</v>
      </c>
      <c r="AA50" s="114" t="s">
        <v>677</v>
      </c>
      <c r="AB50" s="114" t="s">
        <v>2165</v>
      </c>
      <c r="AC50" s="114" t="s">
        <v>2244</v>
      </c>
      <c r="AD50" s="114" t="s">
        <v>2245</v>
      </c>
      <c r="AE50" s="215">
        <v>240</v>
      </c>
      <c r="AG50" s="114">
        <v>2</v>
      </c>
      <c r="AH50" s="115">
        <v>11</v>
      </c>
      <c r="AI50" s="114" t="s">
        <v>2122</v>
      </c>
      <c r="AJ50" s="114" t="s">
        <v>2271</v>
      </c>
      <c r="AK50" s="114" t="s">
        <v>2155</v>
      </c>
      <c r="AL50" s="215">
        <v>8500</v>
      </c>
      <c r="AN50" s="114">
        <v>2</v>
      </c>
      <c r="AO50" s="115">
        <v>3</v>
      </c>
      <c r="AP50" s="114" t="s">
        <v>2125</v>
      </c>
      <c r="AQ50" s="114" t="s">
        <v>2263</v>
      </c>
      <c r="AR50" s="114" t="s">
        <v>2207</v>
      </c>
      <c r="AS50" s="215">
        <v>666</v>
      </c>
      <c r="AU50" s="887" t="s">
        <v>665</v>
      </c>
      <c r="AV50" s="115">
        <v>22</v>
      </c>
      <c r="AW50" s="114" t="s">
        <v>2128</v>
      </c>
      <c r="AX50" s="114" t="s">
        <v>2264</v>
      </c>
      <c r="AY50" s="114" t="s">
        <v>2184</v>
      </c>
      <c r="AZ50" s="215">
        <v>988</v>
      </c>
    </row>
    <row r="51" ht="20.1" customHeight="1" spans="3:52">
      <c r="C51" s="453"/>
      <c r="D51" s="454"/>
      <c r="E51" s="455" t="s">
        <v>2140</v>
      </c>
      <c r="F51" s="456">
        <v>29600</v>
      </c>
      <c r="J51" s="178" t="s">
        <v>691</v>
      </c>
      <c r="K51" s="179">
        <v>27</v>
      </c>
      <c r="L51" s="178" t="s">
        <v>2141</v>
      </c>
      <c r="M51" s="178" t="s">
        <v>2272</v>
      </c>
      <c r="N51" s="326" t="s">
        <v>2273</v>
      </c>
      <c r="O51" s="180">
        <v>21500</v>
      </c>
      <c r="S51" s="178" t="s">
        <v>691</v>
      </c>
      <c r="T51" s="179">
        <v>17</v>
      </c>
      <c r="U51" s="178" t="s">
        <v>2165</v>
      </c>
      <c r="V51" s="178" t="s">
        <v>1183</v>
      </c>
      <c r="W51" s="178" t="s">
        <v>2245</v>
      </c>
      <c r="X51" s="460">
        <v>118.8</v>
      </c>
      <c r="Z51" s="114" t="s">
        <v>676</v>
      </c>
      <c r="AA51" s="114" t="s">
        <v>677</v>
      </c>
      <c r="AB51" s="114" t="s">
        <v>2141</v>
      </c>
      <c r="AC51" s="114" t="s">
        <v>2274</v>
      </c>
      <c r="AD51" s="114" t="s">
        <v>2243</v>
      </c>
      <c r="AE51" s="140">
        <v>6258</v>
      </c>
      <c r="AG51" s="114">
        <v>2</v>
      </c>
      <c r="AH51" s="115">
        <v>14</v>
      </c>
      <c r="AI51" s="114" t="s">
        <v>2122</v>
      </c>
      <c r="AJ51" s="114" t="s">
        <v>2275</v>
      </c>
      <c r="AK51" s="114" t="s">
        <v>2155</v>
      </c>
      <c r="AL51" s="215">
        <v>2350</v>
      </c>
      <c r="AN51" s="114">
        <v>2</v>
      </c>
      <c r="AO51" s="115">
        <v>6</v>
      </c>
      <c r="AP51" s="114" t="s">
        <v>2125</v>
      </c>
      <c r="AQ51" s="114" t="s">
        <v>2276</v>
      </c>
      <c r="AR51" s="114" t="s">
        <v>2207</v>
      </c>
      <c r="AS51" s="215">
        <v>1300</v>
      </c>
      <c r="AU51" s="887" t="s">
        <v>665</v>
      </c>
      <c r="AV51" s="115">
        <v>22</v>
      </c>
      <c r="AW51" s="114" t="s">
        <v>2128</v>
      </c>
      <c r="AX51" s="114" t="s">
        <v>2264</v>
      </c>
      <c r="AY51" s="114" t="s">
        <v>2184</v>
      </c>
      <c r="AZ51" s="215">
        <v>100</v>
      </c>
    </row>
    <row r="52" ht="20.1" customHeight="1" spans="3:52">
      <c r="C52" s="453" t="s">
        <v>2277</v>
      </c>
      <c r="D52" s="454"/>
      <c r="E52" s="455"/>
      <c r="F52" s="456">
        <v>33600</v>
      </c>
      <c r="J52" s="178" t="s">
        <v>691</v>
      </c>
      <c r="K52" s="179">
        <v>29</v>
      </c>
      <c r="L52" s="178" t="s">
        <v>2111</v>
      </c>
      <c r="M52" s="178" t="s">
        <v>2278</v>
      </c>
      <c r="N52" s="326" t="s">
        <v>2279</v>
      </c>
      <c r="O52" s="180">
        <v>2000</v>
      </c>
      <c r="S52" s="178" t="s">
        <v>691</v>
      </c>
      <c r="T52" s="179">
        <v>17</v>
      </c>
      <c r="U52" s="178" t="s">
        <v>2165</v>
      </c>
      <c r="V52" s="178" t="s">
        <v>1382</v>
      </c>
      <c r="W52" s="178" t="s">
        <v>2167</v>
      </c>
      <c r="X52" s="180">
        <v>10000</v>
      </c>
      <c r="Z52" s="114" t="s">
        <v>676</v>
      </c>
      <c r="AA52" s="114" t="s">
        <v>677</v>
      </c>
      <c r="AB52" s="114" t="s">
        <v>2141</v>
      </c>
      <c r="AC52" s="114" t="s">
        <v>2280</v>
      </c>
      <c r="AD52" s="114" t="s">
        <v>2243</v>
      </c>
      <c r="AE52" s="215">
        <v>490</v>
      </c>
      <c r="AG52" s="114">
        <v>2</v>
      </c>
      <c r="AH52" s="115">
        <v>14</v>
      </c>
      <c r="AI52" s="114" t="s">
        <v>2122</v>
      </c>
      <c r="AJ52" s="114" t="s">
        <v>2281</v>
      </c>
      <c r="AK52" s="114" t="s">
        <v>2155</v>
      </c>
      <c r="AL52" s="215">
        <v>8500</v>
      </c>
      <c r="AN52" s="114">
        <v>2</v>
      </c>
      <c r="AO52" s="115">
        <v>6</v>
      </c>
      <c r="AP52" s="114" t="s">
        <v>2125</v>
      </c>
      <c r="AQ52" s="114" t="s">
        <v>2276</v>
      </c>
      <c r="AR52" s="114" t="s">
        <v>2207</v>
      </c>
      <c r="AS52" s="215">
        <v>84</v>
      </c>
      <c r="AU52" s="887" t="s">
        <v>665</v>
      </c>
      <c r="AV52" s="115">
        <v>22</v>
      </c>
      <c r="AW52" s="114" t="s">
        <v>2128</v>
      </c>
      <c r="AX52" s="114" t="s">
        <v>2264</v>
      </c>
      <c r="AY52" s="114" t="s">
        <v>2184</v>
      </c>
      <c r="AZ52" s="215">
        <v>90300</v>
      </c>
    </row>
    <row r="53" ht="20.1" customHeight="1" spans="3:52">
      <c r="C53" s="453" t="s">
        <v>2141</v>
      </c>
      <c r="D53" s="454">
        <v>2018</v>
      </c>
      <c r="E53" s="455" t="s">
        <v>2112</v>
      </c>
      <c r="F53" s="456">
        <v>145078.4</v>
      </c>
      <c r="J53" s="178" t="s">
        <v>691</v>
      </c>
      <c r="K53" s="179">
        <v>29</v>
      </c>
      <c r="L53" s="178" t="s">
        <v>2111</v>
      </c>
      <c r="M53" s="178" t="s">
        <v>2282</v>
      </c>
      <c r="N53" s="326" t="s">
        <v>2283</v>
      </c>
      <c r="O53" s="180">
        <v>21500</v>
      </c>
      <c r="S53" s="178" t="s">
        <v>691</v>
      </c>
      <c r="T53" s="179">
        <v>20</v>
      </c>
      <c r="U53" s="178" t="s">
        <v>2165</v>
      </c>
      <c r="V53" s="178" t="s">
        <v>2284</v>
      </c>
      <c r="W53" s="178" t="s">
        <v>2245</v>
      </c>
      <c r="X53" s="180">
        <v>1680</v>
      </c>
      <c r="Z53" s="114" t="s">
        <v>676</v>
      </c>
      <c r="AA53" s="114" t="s">
        <v>677</v>
      </c>
      <c r="AB53" s="114" t="s">
        <v>2141</v>
      </c>
      <c r="AC53" s="114" t="s">
        <v>2280</v>
      </c>
      <c r="AD53" s="114" t="s">
        <v>2243</v>
      </c>
      <c r="AE53" s="140">
        <v>1980</v>
      </c>
      <c r="AG53" s="114">
        <v>2</v>
      </c>
      <c r="AH53" s="115">
        <v>21</v>
      </c>
      <c r="AI53" s="114" t="s">
        <v>2122</v>
      </c>
      <c r="AJ53" s="114" t="s">
        <v>2285</v>
      </c>
      <c r="AK53" s="114" t="s">
        <v>2155</v>
      </c>
      <c r="AL53" s="215">
        <v>1300</v>
      </c>
      <c r="AN53" s="114">
        <v>2</v>
      </c>
      <c r="AO53" s="115">
        <v>6</v>
      </c>
      <c r="AP53" s="114" t="s">
        <v>2125</v>
      </c>
      <c r="AQ53" s="114" t="s">
        <v>2276</v>
      </c>
      <c r="AR53" s="114" t="s">
        <v>2207</v>
      </c>
      <c r="AS53" s="215">
        <v>4522</v>
      </c>
      <c r="AU53" s="887" t="s">
        <v>665</v>
      </c>
      <c r="AV53" s="115">
        <v>22</v>
      </c>
      <c r="AW53" s="114" t="s">
        <v>2128</v>
      </c>
      <c r="AX53" s="114" t="s">
        <v>2264</v>
      </c>
      <c r="AY53" s="114" t="s">
        <v>2184</v>
      </c>
      <c r="AZ53" s="215">
        <v>950</v>
      </c>
    </row>
    <row r="54" ht="20.1" customHeight="1" spans="3:52">
      <c r="C54" s="453" t="s">
        <v>2286</v>
      </c>
      <c r="D54" s="454"/>
      <c r="E54" s="455"/>
      <c r="F54" s="456">
        <v>145078.4</v>
      </c>
      <c r="J54" s="178" t="s">
        <v>691</v>
      </c>
      <c r="K54" s="179">
        <v>29</v>
      </c>
      <c r="L54" s="178" t="s">
        <v>2165</v>
      </c>
      <c r="M54" s="178" t="s">
        <v>2287</v>
      </c>
      <c r="N54" s="326" t="s">
        <v>2245</v>
      </c>
      <c r="O54" s="180">
        <v>18645</v>
      </c>
      <c r="S54" s="178" t="s">
        <v>691</v>
      </c>
      <c r="T54" s="179">
        <v>20</v>
      </c>
      <c r="U54" s="178" t="s">
        <v>2165</v>
      </c>
      <c r="V54" s="178" t="s">
        <v>2284</v>
      </c>
      <c r="W54" s="178" t="s">
        <v>2245</v>
      </c>
      <c r="X54" s="180">
        <v>2100</v>
      </c>
      <c r="Z54" s="114" t="s">
        <v>676</v>
      </c>
      <c r="AA54" s="114" t="s">
        <v>677</v>
      </c>
      <c r="AB54" s="114" t="s">
        <v>2141</v>
      </c>
      <c r="AC54" s="114" t="s">
        <v>2280</v>
      </c>
      <c r="AD54" s="114" t="s">
        <v>2243</v>
      </c>
      <c r="AE54" s="215">
        <v>405</v>
      </c>
      <c r="AG54" s="114">
        <v>2</v>
      </c>
      <c r="AH54" s="115">
        <v>21</v>
      </c>
      <c r="AI54" s="114" t="s">
        <v>2122</v>
      </c>
      <c r="AJ54" s="114" t="s">
        <v>2288</v>
      </c>
      <c r="AK54" s="114" t="s">
        <v>2289</v>
      </c>
      <c r="AL54" s="215">
        <v>9638.27</v>
      </c>
      <c r="AN54" s="114">
        <v>2</v>
      </c>
      <c r="AO54" s="115">
        <v>6</v>
      </c>
      <c r="AP54" s="114" t="s">
        <v>2125</v>
      </c>
      <c r="AQ54" s="114" t="s">
        <v>2276</v>
      </c>
      <c r="AR54" s="114" t="s">
        <v>2207</v>
      </c>
      <c r="AS54" s="215">
        <v>750</v>
      </c>
      <c r="AU54" s="887" t="s">
        <v>665</v>
      </c>
      <c r="AV54" s="115">
        <v>24</v>
      </c>
      <c r="AW54" s="114" t="s">
        <v>2128</v>
      </c>
      <c r="AX54" s="114" t="s">
        <v>2290</v>
      </c>
      <c r="AY54" s="114" t="s">
        <v>2184</v>
      </c>
      <c r="AZ54" s="215">
        <v>5767.01</v>
      </c>
    </row>
    <row r="55" ht="20.1" customHeight="1" spans="3:52">
      <c r="C55" s="458" t="s">
        <v>474</v>
      </c>
      <c r="D55" s="451"/>
      <c r="E55" s="458"/>
      <c r="F55" s="452">
        <v>3275113.79</v>
      </c>
      <c r="J55" s="178" t="s">
        <v>691</v>
      </c>
      <c r="K55" s="179">
        <v>31</v>
      </c>
      <c r="L55" s="178" t="s">
        <v>2114</v>
      </c>
      <c r="M55" s="178" t="s">
        <v>2291</v>
      </c>
      <c r="N55" s="326" t="s">
        <v>2164</v>
      </c>
      <c r="O55" s="460">
        <v>500</v>
      </c>
      <c r="S55" s="178" t="s">
        <v>691</v>
      </c>
      <c r="T55" s="179">
        <v>20</v>
      </c>
      <c r="U55" s="178" t="s">
        <v>2165</v>
      </c>
      <c r="V55" s="178" t="s">
        <v>2284</v>
      </c>
      <c r="W55" s="178" t="s">
        <v>2245</v>
      </c>
      <c r="X55" s="180">
        <v>7819</v>
      </c>
      <c r="Z55" s="114" t="s">
        <v>676</v>
      </c>
      <c r="AA55" s="114" t="s">
        <v>677</v>
      </c>
      <c r="AB55" s="114" t="s">
        <v>2141</v>
      </c>
      <c r="AC55" s="114" t="s">
        <v>2280</v>
      </c>
      <c r="AD55" s="114" t="s">
        <v>2243</v>
      </c>
      <c r="AE55" s="215">
        <v>870</v>
      </c>
      <c r="AG55" s="114">
        <v>2</v>
      </c>
      <c r="AH55" s="115">
        <v>22</v>
      </c>
      <c r="AI55" s="114" t="s">
        <v>2128</v>
      </c>
      <c r="AJ55" s="114" t="s">
        <v>2292</v>
      </c>
      <c r="AK55" s="114" t="s">
        <v>2293</v>
      </c>
      <c r="AL55" s="215">
        <v>15000</v>
      </c>
      <c r="AN55" s="114">
        <v>2</v>
      </c>
      <c r="AO55" s="115">
        <v>6</v>
      </c>
      <c r="AP55" s="114" t="s">
        <v>2125</v>
      </c>
      <c r="AQ55" s="114" t="s">
        <v>2276</v>
      </c>
      <c r="AR55" s="114" t="s">
        <v>2207</v>
      </c>
      <c r="AS55" s="215">
        <v>480</v>
      </c>
      <c r="AU55" s="887" t="s">
        <v>665</v>
      </c>
      <c r="AV55" s="115">
        <v>24</v>
      </c>
      <c r="AW55" s="114" t="s">
        <v>2128</v>
      </c>
      <c r="AX55" s="114" t="s">
        <v>2290</v>
      </c>
      <c r="AY55" s="114" t="s">
        <v>2184</v>
      </c>
      <c r="AZ55" s="215">
        <v>2579</v>
      </c>
    </row>
    <row r="56" ht="20.1" customHeight="1" spans="10:52">
      <c r="J56" s="178" t="s">
        <v>677</v>
      </c>
      <c r="K56" s="178" t="s">
        <v>676</v>
      </c>
      <c r="L56" s="178" t="s">
        <v>2144</v>
      </c>
      <c r="M56" s="178" t="s">
        <v>2294</v>
      </c>
      <c r="N56" s="326" t="s">
        <v>2295</v>
      </c>
      <c r="O56" s="180">
        <v>22720</v>
      </c>
      <c r="S56" s="178" t="s">
        <v>691</v>
      </c>
      <c r="T56" s="179">
        <v>20</v>
      </c>
      <c r="U56" s="178" t="s">
        <v>2165</v>
      </c>
      <c r="V56" s="178" t="s">
        <v>2284</v>
      </c>
      <c r="W56" s="178" t="s">
        <v>2245</v>
      </c>
      <c r="X56" s="180">
        <v>7196</v>
      </c>
      <c r="Z56" s="114" t="s">
        <v>676</v>
      </c>
      <c r="AA56" s="114" t="s">
        <v>677</v>
      </c>
      <c r="AB56" s="114" t="s">
        <v>2141</v>
      </c>
      <c r="AC56" s="114" t="s">
        <v>2296</v>
      </c>
      <c r="AD56" s="114" t="s">
        <v>2297</v>
      </c>
      <c r="AE56" s="140">
        <v>13200</v>
      </c>
      <c r="AG56" s="114">
        <v>2</v>
      </c>
      <c r="AH56" s="115">
        <v>23</v>
      </c>
      <c r="AI56" s="114" t="s">
        <v>2159</v>
      </c>
      <c r="AJ56" s="114" t="s">
        <v>2298</v>
      </c>
      <c r="AK56" s="114" t="s">
        <v>2182</v>
      </c>
      <c r="AL56" s="215">
        <v>58000</v>
      </c>
      <c r="AN56" s="114">
        <v>2</v>
      </c>
      <c r="AO56" s="115">
        <v>6</v>
      </c>
      <c r="AP56" s="114" t="s">
        <v>2125</v>
      </c>
      <c r="AQ56" s="114" t="s">
        <v>2276</v>
      </c>
      <c r="AR56" s="114" t="s">
        <v>2207</v>
      </c>
      <c r="AS56" s="215">
        <v>4312</v>
      </c>
      <c r="AU56" s="887" t="s">
        <v>665</v>
      </c>
      <c r="AV56" s="115">
        <v>24</v>
      </c>
      <c r="AW56" s="114" t="s">
        <v>2128</v>
      </c>
      <c r="AX56" s="114" t="s">
        <v>2290</v>
      </c>
      <c r="AY56" s="114" t="s">
        <v>2184</v>
      </c>
      <c r="AZ56" s="215">
        <v>2498</v>
      </c>
    </row>
    <row r="57" ht="20.1" customHeight="1" spans="10:52">
      <c r="J57" s="178" t="s">
        <v>677</v>
      </c>
      <c r="K57" s="178" t="s">
        <v>710</v>
      </c>
      <c r="L57" s="178" t="s">
        <v>2165</v>
      </c>
      <c r="M57" s="178" t="s">
        <v>2299</v>
      </c>
      <c r="N57" s="326" t="s">
        <v>2253</v>
      </c>
      <c r="O57" s="180">
        <v>16620</v>
      </c>
      <c r="S57" s="178" t="s">
        <v>691</v>
      </c>
      <c r="T57" s="179">
        <v>24</v>
      </c>
      <c r="U57" s="178" t="s">
        <v>2162</v>
      </c>
      <c r="V57" s="178" t="s">
        <v>2300</v>
      </c>
      <c r="W57" s="178" t="s">
        <v>2301</v>
      </c>
      <c r="X57" s="180">
        <v>3881.91</v>
      </c>
      <c r="Z57" s="114" t="s">
        <v>676</v>
      </c>
      <c r="AA57" s="114" t="s">
        <v>677</v>
      </c>
      <c r="AB57" s="114" t="s">
        <v>2141</v>
      </c>
      <c r="AC57" s="114" t="s">
        <v>2302</v>
      </c>
      <c r="AD57" s="114" t="s">
        <v>2297</v>
      </c>
      <c r="AE57" s="140">
        <v>2630</v>
      </c>
      <c r="AG57" s="114">
        <v>2</v>
      </c>
      <c r="AH57" s="115">
        <v>28</v>
      </c>
      <c r="AI57" s="114" t="s">
        <v>2171</v>
      </c>
      <c r="AJ57" s="114" t="s">
        <v>2303</v>
      </c>
      <c r="AK57" s="114" t="s">
        <v>2173</v>
      </c>
      <c r="AL57" s="215">
        <v>21600</v>
      </c>
      <c r="AN57" s="114">
        <v>2</v>
      </c>
      <c r="AO57" s="115">
        <v>6</v>
      </c>
      <c r="AP57" s="114" t="s">
        <v>2125</v>
      </c>
      <c r="AQ57" s="114" t="s">
        <v>2276</v>
      </c>
      <c r="AR57" s="114" t="s">
        <v>2207</v>
      </c>
      <c r="AS57" s="215">
        <v>6254</v>
      </c>
      <c r="AU57" s="887" t="s">
        <v>665</v>
      </c>
      <c r="AV57" s="115">
        <v>24</v>
      </c>
      <c r="AW57" s="114" t="s">
        <v>2128</v>
      </c>
      <c r="AX57" s="114" t="s">
        <v>2290</v>
      </c>
      <c r="AY57" s="114" t="s">
        <v>2184</v>
      </c>
      <c r="AZ57" s="215">
        <v>1096</v>
      </c>
    </row>
    <row r="58" ht="20.1" customHeight="1" spans="10:52">
      <c r="J58" s="178" t="s">
        <v>677</v>
      </c>
      <c r="K58" s="178" t="s">
        <v>710</v>
      </c>
      <c r="L58" s="178" t="s">
        <v>2141</v>
      </c>
      <c r="M58" s="178" t="s">
        <v>2304</v>
      </c>
      <c r="N58" s="326" t="s">
        <v>2305</v>
      </c>
      <c r="O58" s="180">
        <v>78067</v>
      </c>
      <c r="S58" s="178" t="s">
        <v>691</v>
      </c>
      <c r="T58" s="179">
        <v>25</v>
      </c>
      <c r="U58" s="178" t="s">
        <v>2165</v>
      </c>
      <c r="V58" s="178" t="s">
        <v>2306</v>
      </c>
      <c r="W58" s="178" t="s">
        <v>2245</v>
      </c>
      <c r="X58" s="180">
        <v>43266.4</v>
      </c>
      <c r="Z58" s="114" t="s">
        <v>676</v>
      </c>
      <c r="AA58" s="114" t="s">
        <v>677</v>
      </c>
      <c r="AB58" s="114" t="s">
        <v>2141</v>
      </c>
      <c r="AC58" s="114" t="s">
        <v>2307</v>
      </c>
      <c r="AD58" s="114" t="s">
        <v>2243</v>
      </c>
      <c r="AE58" s="140">
        <v>1755</v>
      </c>
      <c r="AG58" s="114">
        <v>2</v>
      </c>
      <c r="AH58" s="115">
        <v>28</v>
      </c>
      <c r="AI58" s="114" t="s">
        <v>2171</v>
      </c>
      <c r="AJ58" s="114" t="s">
        <v>2308</v>
      </c>
      <c r="AK58" s="114" t="s">
        <v>2176</v>
      </c>
      <c r="AL58" s="215">
        <v>1584</v>
      </c>
      <c r="AN58" s="114">
        <v>2</v>
      </c>
      <c r="AO58" s="115">
        <v>6</v>
      </c>
      <c r="AP58" s="114" t="s">
        <v>2125</v>
      </c>
      <c r="AQ58" s="114" t="s">
        <v>2276</v>
      </c>
      <c r="AR58" s="114" t="s">
        <v>2207</v>
      </c>
      <c r="AS58" s="215">
        <v>158</v>
      </c>
      <c r="AU58" s="887" t="s">
        <v>665</v>
      </c>
      <c r="AV58" s="115">
        <v>24</v>
      </c>
      <c r="AW58" s="114" t="s">
        <v>2128</v>
      </c>
      <c r="AX58" s="114" t="s">
        <v>2290</v>
      </c>
      <c r="AY58" s="114" t="s">
        <v>2184</v>
      </c>
      <c r="AZ58" s="215">
        <v>4552</v>
      </c>
    </row>
    <row r="59" ht="20.1" customHeight="1" spans="10:52">
      <c r="J59" s="178" t="s">
        <v>677</v>
      </c>
      <c r="K59" s="179">
        <v>17</v>
      </c>
      <c r="L59" s="178" t="s">
        <v>2189</v>
      </c>
      <c r="M59" s="178" t="s">
        <v>1085</v>
      </c>
      <c r="N59" s="326" t="s">
        <v>2309</v>
      </c>
      <c r="O59" s="180">
        <v>1126.8</v>
      </c>
      <c r="S59" s="178" t="s">
        <v>691</v>
      </c>
      <c r="T59" s="179">
        <v>31</v>
      </c>
      <c r="U59" s="178" t="s">
        <v>2165</v>
      </c>
      <c r="V59" s="178" t="s">
        <v>2310</v>
      </c>
      <c r="W59" s="178" t="s">
        <v>2311</v>
      </c>
      <c r="X59" s="180">
        <v>6750</v>
      </c>
      <c r="Z59" s="114" t="s">
        <v>676</v>
      </c>
      <c r="AA59" s="114" t="s">
        <v>677</v>
      </c>
      <c r="AB59" s="114" t="s">
        <v>2141</v>
      </c>
      <c r="AC59" s="114" t="s">
        <v>2307</v>
      </c>
      <c r="AD59" s="114" t="s">
        <v>2243</v>
      </c>
      <c r="AE59" s="215">
        <v>90</v>
      </c>
      <c r="AG59" s="114">
        <v>2</v>
      </c>
      <c r="AH59" s="115">
        <v>28</v>
      </c>
      <c r="AI59" s="114" t="s">
        <v>2171</v>
      </c>
      <c r="AJ59" s="114" t="s">
        <v>2308</v>
      </c>
      <c r="AK59" s="114" t="s">
        <v>2176</v>
      </c>
      <c r="AL59" s="215">
        <v>2100</v>
      </c>
      <c r="AN59" s="114">
        <v>2</v>
      </c>
      <c r="AO59" s="115">
        <v>6</v>
      </c>
      <c r="AP59" s="114" t="s">
        <v>2125</v>
      </c>
      <c r="AQ59" s="114" t="s">
        <v>2276</v>
      </c>
      <c r="AR59" s="114" t="s">
        <v>2207</v>
      </c>
      <c r="AS59" s="215">
        <v>1140</v>
      </c>
      <c r="AU59" s="887" t="s">
        <v>665</v>
      </c>
      <c r="AV59" s="115">
        <v>24</v>
      </c>
      <c r="AW59" s="114" t="s">
        <v>2128</v>
      </c>
      <c r="AX59" s="114" t="s">
        <v>2290</v>
      </c>
      <c r="AY59" s="114" t="s">
        <v>2184</v>
      </c>
      <c r="AZ59" s="215">
        <v>433</v>
      </c>
    </row>
    <row r="60" ht="20.1" customHeight="1" spans="10:52">
      <c r="J60" s="178" t="s">
        <v>677</v>
      </c>
      <c r="K60" s="179">
        <v>22</v>
      </c>
      <c r="L60" s="178" t="s">
        <v>2165</v>
      </c>
      <c r="M60" s="178" t="s">
        <v>1393</v>
      </c>
      <c r="N60" s="326" t="s">
        <v>2245</v>
      </c>
      <c r="O60" s="180">
        <v>2169</v>
      </c>
      <c r="S60" s="178" t="s">
        <v>691</v>
      </c>
      <c r="T60" s="179">
        <v>31</v>
      </c>
      <c r="U60" s="178" t="s">
        <v>2165</v>
      </c>
      <c r="V60" s="178" t="s">
        <v>2312</v>
      </c>
      <c r="W60" s="178" t="s">
        <v>2311</v>
      </c>
      <c r="X60" s="180">
        <v>8850</v>
      </c>
      <c r="Z60" s="114" t="s">
        <v>676</v>
      </c>
      <c r="AA60" s="114" t="s">
        <v>677</v>
      </c>
      <c r="AB60" s="114" t="s">
        <v>2141</v>
      </c>
      <c r="AC60" s="114" t="s">
        <v>2307</v>
      </c>
      <c r="AD60" s="114" t="s">
        <v>2243</v>
      </c>
      <c r="AE60" s="215">
        <v>669.8</v>
      </c>
      <c r="AG60" s="114">
        <v>2</v>
      </c>
      <c r="AH60" s="115">
        <v>28</v>
      </c>
      <c r="AI60" s="114" t="s">
        <v>2171</v>
      </c>
      <c r="AJ60" s="114" t="s">
        <v>2308</v>
      </c>
      <c r="AK60" s="114" t="s">
        <v>2176</v>
      </c>
      <c r="AL60" s="215">
        <v>49599</v>
      </c>
      <c r="AN60" s="114">
        <v>2</v>
      </c>
      <c r="AO60" s="115">
        <v>6</v>
      </c>
      <c r="AP60" s="114" t="s">
        <v>2125</v>
      </c>
      <c r="AQ60" s="114" t="s">
        <v>2313</v>
      </c>
      <c r="AR60" s="114" t="s">
        <v>2207</v>
      </c>
      <c r="AS60" s="215">
        <v>16265</v>
      </c>
      <c r="AU60" s="887" t="s">
        <v>665</v>
      </c>
      <c r="AV60" s="115">
        <v>24</v>
      </c>
      <c r="AW60" s="114" t="s">
        <v>2128</v>
      </c>
      <c r="AX60" s="114" t="s">
        <v>2290</v>
      </c>
      <c r="AY60" s="114" t="s">
        <v>2184</v>
      </c>
      <c r="AZ60" s="215">
        <v>9000</v>
      </c>
    </row>
    <row r="61" ht="20.1" customHeight="1" spans="10:52">
      <c r="J61" s="178" t="s">
        <v>677</v>
      </c>
      <c r="K61" s="179">
        <v>25</v>
      </c>
      <c r="L61" s="178" t="s">
        <v>2203</v>
      </c>
      <c r="M61" s="178" t="s">
        <v>2314</v>
      </c>
      <c r="N61" s="326" t="s">
        <v>2315</v>
      </c>
      <c r="O61" s="180">
        <v>20000</v>
      </c>
      <c r="S61" s="178" t="s">
        <v>691</v>
      </c>
      <c r="T61" s="179">
        <v>31</v>
      </c>
      <c r="U61" s="178" t="s">
        <v>2114</v>
      </c>
      <c r="V61" s="178" t="s">
        <v>2316</v>
      </c>
      <c r="W61" s="178" t="s">
        <v>2260</v>
      </c>
      <c r="X61" s="460">
        <v>500</v>
      </c>
      <c r="Z61" s="114" t="s">
        <v>676</v>
      </c>
      <c r="AA61" s="114" t="s">
        <v>677</v>
      </c>
      <c r="AB61" s="114" t="s">
        <v>2141</v>
      </c>
      <c r="AC61" s="114" t="s">
        <v>2307</v>
      </c>
      <c r="AD61" s="114" t="s">
        <v>2243</v>
      </c>
      <c r="AE61" s="215">
        <v>910</v>
      </c>
      <c r="AG61" s="114">
        <v>2</v>
      </c>
      <c r="AH61" s="115">
        <v>28</v>
      </c>
      <c r="AI61" s="114" t="s">
        <v>2171</v>
      </c>
      <c r="AJ61" s="114" t="s">
        <v>2308</v>
      </c>
      <c r="AK61" s="114" t="s">
        <v>2176</v>
      </c>
      <c r="AL61" s="215">
        <v>19000</v>
      </c>
      <c r="AN61" s="114">
        <v>2</v>
      </c>
      <c r="AO61" s="115">
        <v>6</v>
      </c>
      <c r="AP61" s="114" t="s">
        <v>2125</v>
      </c>
      <c r="AQ61" s="114" t="s">
        <v>2313</v>
      </c>
      <c r="AR61" s="114" t="s">
        <v>2207</v>
      </c>
      <c r="AS61" s="215">
        <v>5530</v>
      </c>
      <c r="AU61" s="887" t="s">
        <v>665</v>
      </c>
      <c r="AV61" s="115">
        <v>24</v>
      </c>
      <c r="AW61" s="114" t="s">
        <v>2128</v>
      </c>
      <c r="AX61" s="114" t="s">
        <v>2290</v>
      </c>
      <c r="AY61" s="114" t="s">
        <v>2184</v>
      </c>
      <c r="AZ61" s="215">
        <v>21285</v>
      </c>
    </row>
    <row r="62" ht="20.1" customHeight="1" spans="10:52">
      <c r="J62" s="178" t="s">
        <v>677</v>
      </c>
      <c r="K62" s="179">
        <v>29</v>
      </c>
      <c r="L62" s="178" t="s">
        <v>2165</v>
      </c>
      <c r="M62" s="178" t="s">
        <v>2317</v>
      </c>
      <c r="N62" s="326" t="s">
        <v>2245</v>
      </c>
      <c r="O62" s="180">
        <v>32046</v>
      </c>
      <c r="R62" s="120" t="s">
        <v>2318</v>
      </c>
      <c r="S62" s="178" t="s">
        <v>677</v>
      </c>
      <c r="T62" s="178" t="s">
        <v>721</v>
      </c>
      <c r="U62" s="178" t="s">
        <v>2111</v>
      </c>
      <c r="V62" s="178" t="s">
        <v>2319</v>
      </c>
      <c r="W62" s="178" t="s">
        <v>2320</v>
      </c>
      <c r="X62" s="180">
        <v>13400</v>
      </c>
      <c r="Z62" s="114" t="s">
        <v>676</v>
      </c>
      <c r="AA62" s="114" t="s">
        <v>677</v>
      </c>
      <c r="AB62" s="114" t="s">
        <v>2141</v>
      </c>
      <c r="AC62" s="114" t="s">
        <v>2307</v>
      </c>
      <c r="AD62" s="114" t="s">
        <v>2243</v>
      </c>
      <c r="AE62" s="140">
        <v>2850</v>
      </c>
      <c r="AG62" s="114">
        <v>2</v>
      </c>
      <c r="AH62" s="115">
        <v>28</v>
      </c>
      <c r="AI62" s="114" t="s">
        <v>2156</v>
      </c>
      <c r="AJ62" s="114" t="s">
        <v>2321</v>
      </c>
      <c r="AK62" s="114" t="s">
        <v>2170</v>
      </c>
      <c r="AL62" s="215">
        <v>89624</v>
      </c>
      <c r="AN62" s="114">
        <v>2</v>
      </c>
      <c r="AO62" s="115">
        <v>6</v>
      </c>
      <c r="AP62" s="114" t="s">
        <v>2125</v>
      </c>
      <c r="AQ62" s="114" t="s">
        <v>2322</v>
      </c>
      <c r="AR62" s="114" t="s">
        <v>2207</v>
      </c>
      <c r="AS62" s="215">
        <v>15323</v>
      </c>
      <c r="AU62" s="887" t="s">
        <v>665</v>
      </c>
      <c r="AV62" s="115">
        <v>24</v>
      </c>
      <c r="AW62" s="114" t="s">
        <v>2128</v>
      </c>
      <c r="AX62" s="114" t="s">
        <v>2290</v>
      </c>
      <c r="AY62" s="114" t="s">
        <v>2184</v>
      </c>
      <c r="AZ62" s="215">
        <v>1967</v>
      </c>
    </row>
    <row r="63" ht="20.1" customHeight="1" spans="10:52">
      <c r="J63" s="178" t="s">
        <v>677</v>
      </c>
      <c r="K63" s="179">
        <v>29</v>
      </c>
      <c r="L63" s="178" t="s">
        <v>2203</v>
      </c>
      <c r="M63" s="178" t="s">
        <v>2323</v>
      </c>
      <c r="N63" s="326" t="s">
        <v>2324</v>
      </c>
      <c r="O63" s="180">
        <v>8500</v>
      </c>
      <c r="R63" s="120" t="s">
        <v>2325</v>
      </c>
      <c r="S63" s="178" t="s">
        <v>677</v>
      </c>
      <c r="T63" s="178" t="s">
        <v>710</v>
      </c>
      <c r="U63" s="178" t="s">
        <v>2165</v>
      </c>
      <c r="V63" s="178" t="s">
        <v>2326</v>
      </c>
      <c r="W63" s="178" t="s">
        <v>2245</v>
      </c>
      <c r="X63" s="180">
        <v>45279</v>
      </c>
      <c r="Z63" s="114" t="s">
        <v>676</v>
      </c>
      <c r="AA63" s="114" t="s">
        <v>677</v>
      </c>
      <c r="AB63" s="114" t="s">
        <v>2141</v>
      </c>
      <c r="AC63" s="114" t="s">
        <v>2307</v>
      </c>
      <c r="AD63" s="114" t="s">
        <v>2243</v>
      </c>
      <c r="AE63" s="215">
        <v>206.2</v>
      </c>
      <c r="AG63" s="114">
        <v>2</v>
      </c>
      <c r="AH63" s="115">
        <v>28</v>
      </c>
      <c r="AI63" s="114" t="s">
        <v>2156</v>
      </c>
      <c r="AJ63" s="114" t="s">
        <v>2321</v>
      </c>
      <c r="AK63" s="114" t="s">
        <v>2170</v>
      </c>
      <c r="AL63" s="215">
        <v>2000</v>
      </c>
      <c r="AN63" s="114">
        <v>2</v>
      </c>
      <c r="AO63" s="115">
        <v>8</v>
      </c>
      <c r="AP63" s="114" t="s">
        <v>2171</v>
      </c>
      <c r="AQ63" s="114" t="s">
        <v>2327</v>
      </c>
      <c r="AR63" s="114" t="s">
        <v>2176</v>
      </c>
      <c r="AS63" s="215">
        <v>5000</v>
      </c>
      <c r="AU63" s="887" t="s">
        <v>665</v>
      </c>
      <c r="AV63" s="115">
        <v>25</v>
      </c>
      <c r="AW63" s="114" t="s">
        <v>2128</v>
      </c>
      <c r="AX63" s="114" t="s">
        <v>2328</v>
      </c>
      <c r="AY63" s="114" t="s">
        <v>2184</v>
      </c>
      <c r="AZ63" s="215">
        <v>394</v>
      </c>
    </row>
    <row r="64" ht="20.1" customHeight="1" spans="10:52">
      <c r="J64" s="178" t="s">
        <v>677</v>
      </c>
      <c r="K64" s="179">
        <v>29</v>
      </c>
      <c r="L64" s="178" t="s">
        <v>2203</v>
      </c>
      <c r="M64" s="178" t="s">
        <v>2329</v>
      </c>
      <c r="N64" s="326" t="s">
        <v>2324</v>
      </c>
      <c r="O64" s="180">
        <v>80900</v>
      </c>
      <c r="S64" s="178" t="s">
        <v>677</v>
      </c>
      <c r="T64" s="179">
        <v>10</v>
      </c>
      <c r="U64" s="178" t="s">
        <v>2203</v>
      </c>
      <c r="V64" s="178" t="s">
        <v>2330</v>
      </c>
      <c r="W64" s="178" t="s">
        <v>2205</v>
      </c>
      <c r="X64" s="180">
        <v>32000</v>
      </c>
      <c r="Z64" s="114" t="s">
        <v>676</v>
      </c>
      <c r="AA64" s="114" t="s">
        <v>677</v>
      </c>
      <c r="AB64" s="114" t="s">
        <v>2141</v>
      </c>
      <c r="AC64" s="114" t="s">
        <v>2307</v>
      </c>
      <c r="AD64" s="114" t="s">
        <v>2243</v>
      </c>
      <c r="AE64" s="215">
        <v>500</v>
      </c>
      <c r="AG64" s="114">
        <v>2</v>
      </c>
      <c r="AH64" s="115">
        <v>28</v>
      </c>
      <c r="AI64" s="114" t="s">
        <v>2156</v>
      </c>
      <c r="AJ64" s="114" t="s">
        <v>2321</v>
      </c>
      <c r="AK64" s="114" t="s">
        <v>2170</v>
      </c>
      <c r="AL64" s="215">
        <v>6625</v>
      </c>
      <c r="AN64" s="114">
        <v>2</v>
      </c>
      <c r="AO64" s="115">
        <v>8</v>
      </c>
      <c r="AP64" s="114" t="s">
        <v>2171</v>
      </c>
      <c r="AQ64" s="114" t="s">
        <v>2331</v>
      </c>
      <c r="AR64" s="114" t="s">
        <v>2176</v>
      </c>
      <c r="AS64" s="215">
        <v>3800</v>
      </c>
      <c r="AU64" s="887" t="s">
        <v>665</v>
      </c>
      <c r="AV64" s="115">
        <v>25</v>
      </c>
      <c r="AW64" s="114" t="s">
        <v>2122</v>
      </c>
      <c r="AX64" s="114" t="s">
        <v>2332</v>
      </c>
      <c r="AY64" s="114" t="s">
        <v>2333</v>
      </c>
      <c r="AZ64" s="215">
        <v>27300</v>
      </c>
    </row>
    <row r="65" ht="20.1" customHeight="1" spans="10:52">
      <c r="J65" s="178" t="s">
        <v>677</v>
      </c>
      <c r="K65" s="179">
        <v>30</v>
      </c>
      <c r="L65" s="178" t="s">
        <v>2114</v>
      </c>
      <c r="M65" s="178" t="s">
        <v>2334</v>
      </c>
      <c r="N65" s="326" t="s">
        <v>2164</v>
      </c>
      <c r="O65" s="460">
        <v>500</v>
      </c>
      <c r="S65" s="178" t="s">
        <v>677</v>
      </c>
      <c r="T65" s="179">
        <v>10</v>
      </c>
      <c r="U65" s="178" t="s">
        <v>2203</v>
      </c>
      <c r="V65" s="178" t="s">
        <v>2330</v>
      </c>
      <c r="W65" s="178" t="s">
        <v>2205</v>
      </c>
      <c r="X65" s="180">
        <v>10000</v>
      </c>
      <c r="Z65" s="114" t="s">
        <v>676</v>
      </c>
      <c r="AA65" s="114" t="s">
        <v>677</v>
      </c>
      <c r="AB65" s="114" t="s">
        <v>2141</v>
      </c>
      <c r="AC65" s="114" t="s">
        <v>2307</v>
      </c>
      <c r="AD65" s="114" t="s">
        <v>2243</v>
      </c>
      <c r="AE65" s="140">
        <v>3854</v>
      </c>
      <c r="AG65" s="114">
        <v>2</v>
      </c>
      <c r="AH65" s="115">
        <v>28</v>
      </c>
      <c r="AI65" s="114" t="s">
        <v>2114</v>
      </c>
      <c r="AJ65" s="114" t="s">
        <v>2335</v>
      </c>
      <c r="AK65" s="114" t="s">
        <v>2262</v>
      </c>
      <c r="AL65" s="215">
        <v>500</v>
      </c>
      <c r="AN65" s="114">
        <v>2</v>
      </c>
      <c r="AO65" s="115">
        <v>8</v>
      </c>
      <c r="AP65" s="114" t="s">
        <v>2171</v>
      </c>
      <c r="AQ65" s="114" t="s">
        <v>2336</v>
      </c>
      <c r="AR65" s="114" t="s">
        <v>2176</v>
      </c>
      <c r="AS65" s="215">
        <v>2080</v>
      </c>
      <c r="AU65" s="887" t="s">
        <v>665</v>
      </c>
      <c r="AV65" s="115">
        <v>25</v>
      </c>
      <c r="AW65" s="114" t="s">
        <v>2122</v>
      </c>
      <c r="AX65" s="114" t="s">
        <v>2332</v>
      </c>
      <c r="AY65" s="114" t="s">
        <v>2333</v>
      </c>
      <c r="AZ65" s="215">
        <v>2200</v>
      </c>
    </row>
    <row r="66" s="120" customFormat="1" ht="20.1" customHeight="1" spans="10:52">
      <c r="J66" s="178" t="s">
        <v>716</v>
      </c>
      <c r="K66" s="179">
        <v>22</v>
      </c>
      <c r="L66" s="178" t="s">
        <v>2141</v>
      </c>
      <c r="M66" s="178" t="s">
        <v>2337</v>
      </c>
      <c r="N66" s="326" t="s">
        <v>2243</v>
      </c>
      <c r="O66" s="180">
        <v>97360.9</v>
      </c>
      <c r="S66" s="178" t="s">
        <v>677</v>
      </c>
      <c r="T66" s="179">
        <v>15</v>
      </c>
      <c r="U66" s="178" t="s">
        <v>2203</v>
      </c>
      <c r="V66" s="178" t="s">
        <v>2338</v>
      </c>
      <c r="W66" s="178" t="s">
        <v>2205</v>
      </c>
      <c r="X66" s="180">
        <v>7140</v>
      </c>
      <c r="Z66" s="114" t="s">
        <v>676</v>
      </c>
      <c r="AA66" s="114" t="s">
        <v>677</v>
      </c>
      <c r="AB66" s="114" t="s">
        <v>2141</v>
      </c>
      <c r="AC66" s="114" t="s">
        <v>2339</v>
      </c>
      <c r="AD66" s="114" t="s">
        <v>2243</v>
      </c>
      <c r="AE66" s="140">
        <v>5040.4</v>
      </c>
      <c r="AG66" s="114">
        <v>3</v>
      </c>
      <c r="AH66" s="115">
        <v>1</v>
      </c>
      <c r="AI66" s="114" t="s">
        <v>2156</v>
      </c>
      <c r="AJ66" s="114" t="s">
        <v>2340</v>
      </c>
      <c r="AK66" s="114" t="s">
        <v>2170</v>
      </c>
      <c r="AL66" s="215">
        <v>91929</v>
      </c>
      <c r="AN66" s="114">
        <v>2</v>
      </c>
      <c r="AO66" s="115">
        <v>8</v>
      </c>
      <c r="AP66" s="114" t="s">
        <v>2128</v>
      </c>
      <c r="AQ66" s="114" t="s">
        <v>2341</v>
      </c>
      <c r="AR66" s="114" t="s">
        <v>2130</v>
      </c>
      <c r="AS66" s="215">
        <v>52400</v>
      </c>
      <c r="AU66" s="887" t="s">
        <v>665</v>
      </c>
      <c r="AV66" s="115">
        <v>25</v>
      </c>
      <c r="AW66" s="114" t="s">
        <v>2122</v>
      </c>
      <c r="AX66" s="114" t="s">
        <v>2332</v>
      </c>
      <c r="AY66" s="114" t="s">
        <v>2333</v>
      </c>
      <c r="AZ66" s="215">
        <v>28350</v>
      </c>
    </row>
    <row r="67" s="120" customFormat="1" ht="20.1" customHeight="1" spans="10:52">
      <c r="J67" s="178" t="s">
        <v>716</v>
      </c>
      <c r="K67" s="179">
        <v>28</v>
      </c>
      <c r="L67" s="178" t="s">
        <v>2141</v>
      </c>
      <c r="M67" s="178" t="s">
        <v>2342</v>
      </c>
      <c r="N67" s="326" t="s">
        <v>2343</v>
      </c>
      <c r="O67" s="180">
        <v>51827.83</v>
      </c>
      <c r="S67" s="178" t="s">
        <v>677</v>
      </c>
      <c r="T67" s="179">
        <v>15</v>
      </c>
      <c r="U67" s="178" t="s">
        <v>2203</v>
      </c>
      <c r="V67" s="178" t="s">
        <v>2338</v>
      </c>
      <c r="W67" s="178" t="s">
        <v>2205</v>
      </c>
      <c r="X67" s="180">
        <v>1540</v>
      </c>
      <c r="Z67" s="114" t="s">
        <v>676</v>
      </c>
      <c r="AA67" s="114" t="s">
        <v>677</v>
      </c>
      <c r="AB67" s="114" t="s">
        <v>2141</v>
      </c>
      <c r="AC67" s="114" t="s">
        <v>2339</v>
      </c>
      <c r="AD67" s="114" t="s">
        <v>2243</v>
      </c>
      <c r="AE67" s="140">
        <v>1584</v>
      </c>
      <c r="AG67" s="114">
        <v>3</v>
      </c>
      <c r="AH67" s="115">
        <v>1</v>
      </c>
      <c r="AI67" s="114" t="s">
        <v>2135</v>
      </c>
      <c r="AJ67" s="114" t="s">
        <v>2344</v>
      </c>
      <c r="AK67" s="114" t="s">
        <v>2147</v>
      </c>
      <c r="AL67" s="215">
        <v>3000</v>
      </c>
      <c r="AN67" s="114">
        <v>2</v>
      </c>
      <c r="AO67" s="115">
        <v>9</v>
      </c>
      <c r="AP67" s="114" t="s">
        <v>2159</v>
      </c>
      <c r="AQ67" s="114" t="s">
        <v>2345</v>
      </c>
      <c r="AR67" s="114" t="s">
        <v>2240</v>
      </c>
      <c r="AS67" s="215">
        <v>85000</v>
      </c>
      <c r="AU67" s="887" t="s">
        <v>665</v>
      </c>
      <c r="AV67" s="115">
        <v>25</v>
      </c>
      <c r="AW67" s="114" t="s">
        <v>2122</v>
      </c>
      <c r="AX67" s="114" t="s">
        <v>2346</v>
      </c>
      <c r="AY67" s="114" t="s">
        <v>2333</v>
      </c>
      <c r="AZ67" s="215">
        <v>8000</v>
      </c>
    </row>
    <row r="68" s="120" customFormat="1" ht="20.1" customHeight="1" spans="10:52">
      <c r="J68" s="178" t="s">
        <v>716</v>
      </c>
      <c r="K68" s="179">
        <v>31</v>
      </c>
      <c r="L68" s="178" t="s">
        <v>2114</v>
      </c>
      <c r="M68" s="178" t="s">
        <v>2347</v>
      </c>
      <c r="N68" s="326" t="s">
        <v>2164</v>
      </c>
      <c r="O68" s="460">
        <v>500</v>
      </c>
      <c r="S68" s="178" t="s">
        <v>677</v>
      </c>
      <c r="T68" s="179">
        <v>15</v>
      </c>
      <c r="U68" s="178" t="s">
        <v>2203</v>
      </c>
      <c r="V68" s="178" t="s">
        <v>2348</v>
      </c>
      <c r="W68" s="178" t="s">
        <v>2205</v>
      </c>
      <c r="X68" s="180">
        <v>3060</v>
      </c>
      <c r="Z68" s="114" t="s">
        <v>676</v>
      </c>
      <c r="AA68" s="114" t="s">
        <v>677</v>
      </c>
      <c r="AB68" s="114" t="s">
        <v>2141</v>
      </c>
      <c r="AC68" s="114" t="s">
        <v>2339</v>
      </c>
      <c r="AD68" s="114" t="s">
        <v>2243</v>
      </c>
      <c r="AE68" s="215">
        <v>450</v>
      </c>
      <c r="AG68" s="114">
        <v>3</v>
      </c>
      <c r="AH68" s="115">
        <v>3</v>
      </c>
      <c r="AI68" s="114" t="s">
        <v>2156</v>
      </c>
      <c r="AJ68" s="114" t="s">
        <v>2349</v>
      </c>
      <c r="AK68" s="114" t="s">
        <v>2170</v>
      </c>
      <c r="AL68" s="215">
        <v>4356</v>
      </c>
      <c r="AN68" s="114">
        <v>2</v>
      </c>
      <c r="AO68" s="115">
        <v>10</v>
      </c>
      <c r="AP68" s="114" t="s">
        <v>2156</v>
      </c>
      <c r="AQ68" s="114" t="s">
        <v>2350</v>
      </c>
      <c r="AR68" s="114" t="s">
        <v>2158</v>
      </c>
      <c r="AS68" s="215">
        <v>9576</v>
      </c>
      <c r="AU68" s="887" t="s">
        <v>665</v>
      </c>
      <c r="AV68" s="115">
        <v>25</v>
      </c>
      <c r="AW68" s="114" t="s">
        <v>2122</v>
      </c>
      <c r="AX68" s="114" t="s">
        <v>2346</v>
      </c>
      <c r="AY68" s="114" t="s">
        <v>2333</v>
      </c>
      <c r="AZ68" s="215">
        <v>380</v>
      </c>
    </row>
    <row r="69" s="120" customFormat="1" ht="20.1" customHeight="1" spans="10:52">
      <c r="J69" s="178" t="s">
        <v>708</v>
      </c>
      <c r="K69" s="178" t="s">
        <v>716</v>
      </c>
      <c r="L69" s="178" t="s">
        <v>2141</v>
      </c>
      <c r="M69" s="178" t="s">
        <v>2351</v>
      </c>
      <c r="N69" s="326" t="s">
        <v>2243</v>
      </c>
      <c r="O69" s="180">
        <v>2660</v>
      </c>
      <c r="S69" s="178" t="s">
        <v>677</v>
      </c>
      <c r="T69" s="179">
        <v>15</v>
      </c>
      <c r="U69" s="178" t="s">
        <v>2203</v>
      </c>
      <c r="V69" s="178" t="s">
        <v>2352</v>
      </c>
      <c r="W69" s="178" t="s">
        <v>2205</v>
      </c>
      <c r="X69" s="180">
        <v>11250</v>
      </c>
      <c r="Z69" s="114" t="s">
        <v>676</v>
      </c>
      <c r="AA69" s="114" t="s">
        <v>677</v>
      </c>
      <c r="AB69" s="114" t="s">
        <v>2141</v>
      </c>
      <c r="AC69" s="114" t="s">
        <v>2339</v>
      </c>
      <c r="AD69" s="114" t="s">
        <v>2243</v>
      </c>
      <c r="AE69" s="140">
        <v>2910</v>
      </c>
      <c r="AG69" s="114">
        <v>3</v>
      </c>
      <c r="AH69" s="115">
        <v>3</v>
      </c>
      <c r="AI69" s="114" t="s">
        <v>2156</v>
      </c>
      <c r="AJ69" s="114" t="s">
        <v>2349</v>
      </c>
      <c r="AK69" s="114" t="s">
        <v>2170</v>
      </c>
      <c r="AL69" s="215">
        <v>18100</v>
      </c>
      <c r="AN69" s="114">
        <v>2</v>
      </c>
      <c r="AO69" s="115">
        <v>14</v>
      </c>
      <c r="AP69" s="114" t="s">
        <v>2122</v>
      </c>
      <c r="AQ69" s="114" t="s">
        <v>1736</v>
      </c>
      <c r="AR69" s="114" t="s">
        <v>2139</v>
      </c>
      <c r="AS69" s="215">
        <v>17000</v>
      </c>
      <c r="AU69" s="887" t="s">
        <v>665</v>
      </c>
      <c r="AV69" s="115">
        <v>25</v>
      </c>
      <c r="AW69" s="114" t="s">
        <v>2122</v>
      </c>
      <c r="AX69" s="114" t="s">
        <v>2346</v>
      </c>
      <c r="AY69" s="114" t="s">
        <v>2333</v>
      </c>
      <c r="AZ69" s="215">
        <v>34350</v>
      </c>
    </row>
    <row r="70" s="120" customFormat="1" ht="20.1" customHeight="1" spans="10:52">
      <c r="J70" s="178" t="s">
        <v>708</v>
      </c>
      <c r="K70" s="179">
        <v>12</v>
      </c>
      <c r="L70" s="178" t="s">
        <v>2144</v>
      </c>
      <c r="M70" s="178" t="s">
        <v>2353</v>
      </c>
      <c r="N70" s="326" t="s">
        <v>2354</v>
      </c>
      <c r="O70" s="180">
        <v>90000</v>
      </c>
      <c r="S70" s="178" t="s">
        <v>677</v>
      </c>
      <c r="T70" s="179">
        <v>15</v>
      </c>
      <c r="U70" s="178" t="s">
        <v>2203</v>
      </c>
      <c r="V70" s="178" t="s">
        <v>2355</v>
      </c>
      <c r="W70" s="178" t="s">
        <v>2356</v>
      </c>
      <c r="X70" s="180">
        <v>11520</v>
      </c>
      <c r="Z70" s="114" t="s">
        <v>676</v>
      </c>
      <c r="AA70" s="114" t="s">
        <v>677</v>
      </c>
      <c r="AB70" s="114" t="s">
        <v>2141</v>
      </c>
      <c r="AC70" s="114" t="s">
        <v>2339</v>
      </c>
      <c r="AD70" s="114" t="s">
        <v>2243</v>
      </c>
      <c r="AE70" s="140">
        <v>2090</v>
      </c>
      <c r="AG70" s="114">
        <v>3</v>
      </c>
      <c r="AH70" s="115">
        <v>3</v>
      </c>
      <c r="AI70" s="114" t="s">
        <v>2156</v>
      </c>
      <c r="AJ70" s="114" t="s">
        <v>2349</v>
      </c>
      <c r="AK70" s="114" t="s">
        <v>2170</v>
      </c>
      <c r="AL70" s="215">
        <v>17027</v>
      </c>
      <c r="AN70" s="114">
        <v>2</v>
      </c>
      <c r="AO70" s="115">
        <v>14</v>
      </c>
      <c r="AP70" s="114" t="s">
        <v>2122</v>
      </c>
      <c r="AQ70" s="114" t="s">
        <v>1745</v>
      </c>
      <c r="AR70" s="114" t="s">
        <v>2333</v>
      </c>
      <c r="AS70" s="215">
        <v>9300</v>
      </c>
      <c r="AU70" s="887" t="s">
        <v>665</v>
      </c>
      <c r="AV70" s="115">
        <v>25</v>
      </c>
      <c r="AW70" s="114" t="s">
        <v>2122</v>
      </c>
      <c r="AX70" s="114" t="s">
        <v>2346</v>
      </c>
      <c r="AY70" s="114" t="s">
        <v>2333</v>
      </c>
      <c r="AZ70" s="215">
        <v>17690.52</v>
      </c>
    </row>
    <row r="71" s="120" customFormat="1" ht="20.1" customHeight="1" spans="10:52">
      <c r="J71" s="178" t="s">
        <v>708</v>
      </c>
      <c r="K71" s="179">
        <v>27</v>
      </c>
      <c r="L71" s="178" t="s">
        <v>2144</v>
      </c>
      <c r="M71" s="178" t="s">
        <v>2357</v>
      </c>
      <c r="N71" s="326" t="s">
        <v>2354</v>
      </c>
      <c r="O71" s="180">
        <v>266100</v>
      </c>
      <c r="S71" s="178" t="s">
        <v>677</v>
      </c>
      <c r="T71" s="179">
        <v>17</v>
      </c>
      <c r="U71" s="178" t="s">
        <v>2165</v>
      </c>
      <c r="V71" s="178" t="s">
        <v>2358</v>
      </c>
      <c r="W71" s="178" t="s">
        <v>2359</v>
      </c>
      <c r="X71" s="180">
        <v>106899.25</v>
      </c>
      <c r="Z71" s="114" t="s">
        <v>676</v>
      </c>
      <c r="AA71" s="114" t="s">
        <v>677</v>
      </c>
      <c r="AB71" s="114" t="s">
        <v>2141</v>
      </c>
      <c r="AC71" s="114" t="s">
        <v>2339</v>
      </c>
      <c r="AD71" s="114" t="s">
        <v>2243</v>
      </c>
      <c r="AE71" s="140">
        <v>1730</v>
      </c>
      <c r="AG71" s="114">
        <v>3</v>
      </c>
      <c r="AH71" s="115">
        <v>3</v>
      </c>
      <c r="AI71" s="114" t="s">
        <v>2156</v>
      </c>
      <c r="AJ71" s="114" t="s">
        <v>2349</v>
      </c>
      <c r="AK71" s="114" t="s">
        <v>2170</v>
      </c>
      <c r="AL71" s="215">
        <v>300</v>
      </c>
      <c r="AN71" s="114">
        <v>2</v>
      </c>
      <c r="AO71" s="115">
        <v>14</v>
      </c>
      <c r="AP71" s="114" t="s">
        <v>2122</v>
      </c>
      <c r="AQ71" s="114" t="s">
        <v>2360</v>
      </c>
      <c r="AR71" s="114" t="s">
        <v>2139</v>
      </c>
      <c r="AS71" s="215">
        <v>19700</v>
      </c>
      <c r="AU71" s="887" t="s">
        <v>665</v>
      </c>
      <c r="AV71" s="115">
        <v>25</v>
      </c>
      <c r="AW71" s="114" t="s">
        <v>2122</v>
      </c>
      <c r="AX71" s="114" t="s">
        <v>2361</v>
      </c>
      <c r="AY71" s="114" t="s">
        <v>2362</v>
      </c>
      <c r="AZ71" s="215">
        <v>40000</v>
      </c>
    </row>
    <row r="72" s="120" customFormat="1" ht="20.1" customHeight="1" spans="10:52">
      <c r="J72" s="178" t="s">
        <v>708</v>
      </c>
      <c r="K72" s="179">
        <v>28</v>
      </c>
      <c r="L72" s="178" t="s">
        <v>2111</v>
      </c>
      <c r="M72" s="178" t="s">
        <v>2363</v>
      </c>
      <c r="N72" s="326" t="s">
        <v>2283</v>
      </c>
      <c r="O72" s="180">
        <v>23000</v>
      </c>
      <c r="S72" s="178" t="s">
        <v>677</v>
      </c>
      <c r="T72" s="179">
        <v>17</v>
      </c>
      <c r="U72" s="178" t="s">
        <v>2165</v>
      </c>
      <c r="V72" s="178" t="s">
        <v>2364</v>
      </c>
      <c r="W72" s="178" t="s">
        <v>2365</v>
      </c>
      <c r="X72" s="180">
        <v>44359.28</v>
      </c>
      <c r="Z72" s="114" t="s">
        <v>676</v>
      </c>
      <c r="AA72" s="114" t="s">
        <v>677</v>
      </c>
      <c r="AB72" s="114" t="s">
        <v>2141</v>
      </c>
      <c r="AC72" s="114" t="s">
        <v>2339</v>
      </c>
      <c r="AD72" s="114" t="s">
        <v>2243</v>
      </c>
      <c r="AE72" s="140">
        <v>1165</v>
      </c>
      <c r="AG72" s="114">
        <v>3</v>
      </c>
      <c r="AH72" s="115">
        <v>8</v>
      </c>
      <c r="AI72" s="114" t="s">
        <v>2156</v>
      </c>
      <c r="AJ72" s="114" t="s">
        <v>2366</v>
      </c>
      <c r="AK72" s="114" t="s">
        <v>2367</v>
      </c>
      <c r="AL72" s="215">
        <v>51000</v>
      </c>
      <c r="AN72" s="114">
        <v>2</v>
      </c>
      <c r="AO72" s="115">
        <v>14</v>
      </c>
      <c r="AP72" s="114" t="s">
        <v>2159</v>
      </c>
      <c r="AQ72" s="114" t="s">
        <v>2368</v>
      </c>
      <c r="AR72" s="114" t="s">
        <v>2369</v>
      </c>
      <c r="AS72" s="215">
        <v>4208</v>
      </c>
      <c r="AU72" s="887" t="s">
        <v>665</v>
      </c>
      <c r="AV72" s="115">
        <v>25</v>
      </c>
      <c r="AW72" s="114" t="s">
        <v>2122</v>
      </c>
      <c r="AX72" s="114" t="s">
        <v>2361</v>
      </c>
      <c r="AY72" s="114" t="s">
        <v>2362</v>
      </c>
      <c r="AZ72" s="215">
        <v>276.2</v>
      </c>
    </row>
    <row r="73" s="120" customFormat="1" ht="20.1" customHeight="1" spans="10:52">
      <c r="J73" s="178" t="s">
        <v>708</v>
      </c>
      <c r="K73" s="179">
        <v>28</v>
      </c>
      <c r="L73" s="178" t="s">
        <v>2111</v>
      </c>
      <c r="M73" s="178" t="s">
        <v>2363</v>
      </c>
      <c r="N73" s="326" t="s">
        <v>2283</v>
      </c>
      <c r="O73" s="180">
        <v>22000</v>
      </c>
      <c r="S73" s="178" t="s">
        <v>677</v>
      </c>
      <c r="T73" s="179">
        <v>17</v>
      </c>
      <c r="U73" s="178" t="s">
        <v>2165</v>
      </c>
      <c r="V73" s="178" t="s">
        <v>2370</v>
      </c>
      <c r="W73" s="178" t="s">
        <v>2371</v>
      </c>
      <c r="X73" s="180">
        <v>1500</v>
      </c>
      <c r="Z73" s="114" t="s">
        <v>676</v>
      </c>
      <c r="AA73" s="114" t="s">
        <v>677</v>
      </c>
      <c r="AB73" s="114" t="s">
        <v>2141</v>
      </c>
      <c r="AC73" s="114" t="s">
        <v>2339</v>
      </c>
      <c r="AD73" s="114" t="s">
        <v>2243</v>
      </c>
      <c r="AE73" s="215">
        <v>68</v>
      </c>
      <c r="AG73" s="114">
        <v>3</v>
      </c>
      <c r="AH73" s="115">
        <v>8</v>
      </c>
      <c r="AI73" s="114" t="s">
        <v>2159</v>
      </c>
      <c r="AJ73" s="114" t="s">
        <v>2372</v>
      </c>
      <c r="AK73" s="114" t="s">
        <v>2369</v>
      </c>
      <c r="AL73" s="215">
        <v>48500</v>
      </c>
      <c r="AN73" s="114">
        <v>2</v>
      </c>
      <c r="AO73" s="115">
        <v>14</v>
      </c>
      <c r="AP73" s="114" t="s">
        <v>2159</v>
      </c>
      <c r="AQ73" s="114" t="s">
        <v>2373</v>
      </c>
      <c r="AR73" s="114" t="s">
        <v>2240</v>
      </c>
      <c r="AS73" s="215">
        <v>725</v>
      </c>
      <c r="AU73" s="887" t="s">
        <v>665</v>
      </c>
      <c r="AV73" s="115">
        <v>26</v>
      </c>
      <c r="AW73" s="114" t="s">
        <v>2171</v>
      </c>
      <c r="AX73" s="114" t="s">
        <v>2374</v>
      </c>
      <c r="AY73" s="114" t="s">
        <v>2176</v>
      </c>
      <c r="AZ73" s="215">
        <v>4339</v>
      </c>
    </row>
    <row r="74" s="120" customFormat="1" ht="20.1" customHeight="1" spans="10:52">
      <c r="J74" s="178" t="s">
        <v>708</v>
      </c>
      <c r="K74" s="179">
        <v>30</v>
      </c>
      <c r="L74" s="178" t="s">
        <v>2114</v>
      </c>
      <c r="M74" s="178" t="s">
        <v>2375</v>
      </c>
      <c r="N74" s="326" t="s">
        <v>2164</v>
      </c>
      <c r="O74" s="460">
        <v>500</v>
      </c>
      <c r="S74" s="178" t="s">
        <v>677</v>
      </c>
      <c r="T74" s="179">
        <v>17</v>
      </c>
      <c r="U74" s="178" t="s">
        <v>2165</v>
      </c>
      <c r="V74" s="178" t="s">
        <v>2370</v>
      </c>
      <c r="W74" s="178" t="s">
        <v>2376</v>
      </c>
      <c r="X74" s="460">
        <v>880</v>
      </c>
      <c r="Z74" s="114" t="s">
        <v>676</v>
      </c>
      <c r="AA74" s="114" t="s">
        <v>677</v>
      </c>
      <c r="AB74" s="114" t="s">
        <v>2141</v>
      </c>
      <c r="AC74" s="114" t="s">
        <v>2339</v>
      </c>
      <c r="AD74" s="114" t="s">
        <v>2243</v>
      </c>
      <c r="AE74" s="215">
        <v>318</v>
      </c>
      <c r="AG74" s="114">
        <v>3</v>
      </c>
      <c r="AH74" s="115">
        <v>10</v>
      </c>
      <c r="AI74" s="114" t="s">
        <v>2128</v>
      </c>
      <c r="AJ74" s="114" t="s">
        <v>925</v>
      </c>
      <c r="AK74" s="114" t="s">
        <v>2184</v>
      </c>
      <c r="AL74" s="215">
        <v>960</v>
      </c>
      <c r="AN74" s="114">
        <v>2</v>
      </c>
      <c r="AO74" s="115">
        <v>14</v>
      </c>
      <c r="AP74" s="114" t="s">
        <v>2159</v>
      </c>
      <c r="AQ74" s="114" t="s">
        <v>1742</v>
      </c>
      <c r="AR74" s="114" t="s">
        <v>2240</v>
      </c>
      <c r="AS74" s="215">
        <v>540</v>
      </c>
      <c r="AU74" s="887" t="s">
        <v>665</v>
      </c>
      <c r="AV74" s="115">
        <v>26</v>
      </c>
      <c r="AW74" s="114" t="s">
        <v>2171</v>
      </c>
      <c r="AX74" s="114" t="s">
        <v>1666</v>
      </c>
      <c r="AY74" s="114" t="s">
        <v>2377</v>
      </c>
      <c r="AZ74" s="215">
        <v>190</v>
      </c>
    </row>
    <row r="75" s="120" customFormat="1" ht="20.1" customHeight="1" spans="10:52">
      <c r="J75" s="178" t="s">
        <v>721</v>
      </c>
      <c r="K75" s="178" t="s">
        <v>665</v>
      </c>
      <c r="L75" s="178" t="s">
        <v>2165</v>
      </c>
      <c r="M75" s="178" t="s">
        <v>2378</v>
      </c>
      <c r="N75" s="326" t="s">
        <v>2167</v>
      </c>
      <c r="O75" s="180">
        <v>3000</v>
      </c>
      <c r="S75" s="178" t="s">
        <v>677</v>
      </c>
      <c r="T75" s="179">
        <v>17</v>
      </c>
      <c r="U75" s="178" t="s">
        <v>2144</v>
      </c>
      <c r="V75" s="178" t="s">
        <v>1411</v>
      </c>
      <c r="W75" s="178" t="s">
        <v>2379</v>
      </c>
      <c r="X75" s="180">
        <v>64214.73</v>
      </c>
      <c r="Z75" s="114" t="s">
        <v>676</v>
      </c>
      <c r="AA75" s="114" t="s">
        <v>677</v>
      </c>
      <c r="AB75" s="114" t="s">
        <v>2141</v>
      </c>
      <c r="AC75" s="114" t="s">
        <v>2339</v>
      </c>
      <c r="AD75" s="114" t="s">
        <v>2243</v>
      </c>
      <c r="AE75" s="215">
        <v>100</v>
      </c>
      <c r="AG75" s="114">
        <v>3</v>
      </c>
      <c r="AH75" s="115">
        <v>10</v>
      </c>
      <c r="AI75" s="114" t="s">
        <v>2128</v>
      </c>
      <c r="AJ75" s="114" t="s">
        <v>925</v>
      </c>
      <c r="AK75" s="114" t="s">
        <v>2184</v>
      </c>
      <c r="AL75" s="215">
        <v>3475</v>
      </c>
      <c r="AN75" s="114">
        <v>2</v>
      </c>
      <c r="AO75" s="115">
        <v>14</v>
      </c>
      <c r="AP75" s="114" t="s">
        <v>2125</v>
      </c>
      <c r="AQ75" s="114" t="s">
        <v>2380</v>
      </c>
      <c r="AR75" s="114" t="s">
        <v>2127</v>
      </c>
      <c r="AS75" s="215">
        <v>3000</v>
      </c>
      <c r="AU75" s="887" t="s">
        <v>665</v>
      </c>
      <c r="AV75" s="115">
        <v>26</v>
      </c>
      <c r="AW75" s="114" t="s">
        <v>2171</v>
      </c>
      <c r="AX75" s="114" t="s">
        <v>1666</v>
      </c>
      <c r="AY75" s="114" t="s">
        <v>2377</v>
      </c>
      <c r="AZ75" s="215">
        <v>190</v>
      </c>
    </row>
    <row r="76" s="120" customFormat="1" ht="20.1" customHeight="1" spans="10:52">
      <c r="J76" s="178" t="s">
        <v>721</v>
      </c>
      <c r="K76" s="179">
        <v>11</v>
      </c>
      <c r="L76" s="178" t="s">
        <v>2111</v>
      </c>
      <c r="M76" s="178" t="s">
        <v>2381</v>
      </c>
      <c r="N76" s="326" t="s">
        <v>2382</v>
      </c>
      <c r="O76" s="180">
        <v>14000</v>
      </c>
      <c r="S76" s="178" t="s">
        <v>677</v>
      </c>
      <c r="T76" s="179">
        <v>21</v>
      </c>
      <c r="U76" s="178" t="s">
        <v>2203</v>
      </c>
      <c r="V76" s="178" t="s">
        <v>2383</v>
      </c>
      <c r="W76" s="178" t="s">
        <v>2220</v>
      </c>
      <c r="X76" s="180">
        <v>4581.5</v>
      </c>
      <c r="Z76" s="114" t="s">
        <v>676</v>
      </c>
      <c r="AA76" s="114" t="s">
        <v>677</v>
      </c>
      <c r="AB76" s="114" t="s">
        <v>2141</v>
      </c>
      <c r="AC76" s="114" t="s">
        <v>2339</v>
      </c>
      <c r="AD76" s="114" t="s">
        <v>2243</v>
      </c>
      <c r="AE76" s="140">
        <v>24240</v>
      </c>
      <c r="AG76" s="114">
        <v>3</v>
      </c>
      <c r="AH76" s="115">
        <v>10</v>
      </c>
      <c r="AI76" s="114" t="s">
        <v>2128</v>
      </c>
      <c r="AJ76" s="114" t="s">
        <v>925</v>
      </c>
      <c r="AK76" s="114" t="s">
        <v>2184</v>
      </c>
      <c r="AL76" s="215">
        <v>1600</v>
      </c>
      <c r="AN76" s="114">
        <v>2</v>
      </c>
      <c r="AO76" s="115">
        <v>14</v>
      </c>
      <c r="AP76" s="114" t="s">
        <v>2125</v>
      </c>
      <c r="AQ76" s="114" t="s">
        <v>2384</v>
      </c>
      <c r="AR76" s="114" t="s">
        <v>2207</v>
      </c>
      <c r="AS76" s="215">
        <v>41933.5</v>
      </c>
      <c r="AU76" s="887" t="s">
        <v>665</v>
      </c>
      <c r="AV76" s="115">
        <v>26</v>
      </c>
      <c r="AW76" s="114" t="s">
        <v>2171</v>
      </c>
      <c r="AX76" s="114" t="s">
        <v>2385</v>
      </c>
      <c r="AY76" s="114" t="s">
        <v>2176</v>
      </c>
      <c r="AZ76" s="215">
        <v>12207</v>
      </c>
    </row>
    <row r="77" s="120" customFormat="1" ht="20.1" customHeight="1" spans="10:52">
      <c r="J77" s="178" t="s">
        <v>721</v>
      </c>
      <c r="K77" s="179">
        <v>12</v>
      </c>
      <c r="L77" s="178" t="s">
        <v>2141</v>
      </c>
      <c r="M77" s="178" t="s">
        <v>2386</v>
      </c>
      <c r="N77" s="326" t="s">
        <v>2387</v>
      </c>
      <c r="O77" s="180">
        <v>63100</v>
      </c>
      <c r="S77" s="178" t="s">
        <v>677</v>
      </c>
      <c r="T77" s="179">
        <v>21</v>
      </c>
      <c r="U77" s="178" t="s">
        <v>2203</v>
      </c>
      <c r="V77" s="178" t="s">
        <v>2383</v>
      </c>
      <c r="W77" s="178" t="s">
        <v>2220</v>
      </c>
      <c r="X77" s="180">
        <v>1595.1</v>
      </c>
      <c r="Z77" s="114" t="s">
        <v>676</v>
      </c>
      <c r="AA77" s="114" t="s">
        <v>729</v>
      </c>
      <c r="AB77" s="114" t="s">
        <v>2203</v>
      </c>
      <c r="AC77" s="114" t="s">
        <v>2388</v>
      </c>
      <c r="AD77" s="114" t="s">
        <v>2389</v>
      </c>
      <c r="AE77" s="140">
        <v>11260.05</v>
      </c>
      <c r="AG77" s="114">
        <v>3</v>
      </c>
      <c r="AH77" s="115">
        <v>17</v>
      </c>
      <c r="AI77" s="114" t="s">
        <v>2114</v>
      </c>
      <c r="AJ77" s="114" t="s">
        <v>2390</v>
      </c>
      <c r="AK77" s="114" t="s">
        <v>2262</v>
      </c>
      <c r="AL77" s="215">
        <v>500</v>
      </c>
      <c r="AN77" s="114">
        <v>2</v>
      </c>
      <c r="AO77" s="115">
        <v>14</v>
      </c>
      <c r="AP77" s="114" t="s">
        <v>2125</v>
      </c>
      <c r="AQ77" s="114" t="s">
        <v>2384</v>
      </c>
      <c r="AR77" s="114" t="s">
        <v>2207</v>
      </c>
      <c r="AS77" s="215">
        <v>95</v>
      </c>
      <c r="AU77" s="887" t="s">
        <v>665</v>
      </c>
      <c r="AV77" s="115">
        <v>26</v>
      </c>
      <c r="AW77" s="114" t="s">
        <v>2171</v>
      </c>
      <c r="AX77" s="114" t="s">
        <v>2391</v>
      </c>
      <c r="AY77" s="114" t="s">
        <v>2176</v>
      </c>
      <c r="AZ77" s="215">
        <v>600</v>
      </c>
    </row>
    <row r="78" s="120" customFormat="1" ht="20.1" customHeight="1" spans="10:52">
      <c r="J78" s="178" t="s">
        <v>721</v>
      </c>
      <c r="K78" s="179">
        <v>16</v>
      </c>
      <c r="L78" s="178" t="s">
        <v>2165</v>
      </c>
      <c r="M78" s="178" t="s">
        <v>2392</v>
      </c>
      <c r="N78" s="326" t="s">
        <v>2167</v>
      </c>
      <c r="O78" s="180">
        <v>5333.92</v>
      </c>
      <c r="S78" s="178" t="s">
        <v>677</v>
      </c>
      <c r="T78" s="179">
        <v>21</v>
      </c>
      <c r="U78" s="178" t="s">
        <v>2162</v>
      </c>
      <c r="V78" s="178" t="s">
        <v>2393</v>
      </c>
      <c r="W78" s="178" t="s">
        <v>2394</v>
      </c>
      <c r="X78" s="180">
        <v>2097</v>
      </c>
      <c r="Z78" s="114" t="s">
        <v>676</v>
      </c>
      <c r="AA78" s="114" t="s">
        <v>729</v>
      </c>
      <c r="AB78" s="114" t="s">
        <v>2203</v>
      </c>
      <c r="AC78" s="114" t="s">
        <v>2395</v>
      </c>
      <c r="AD78" s="114" t="s">
        <v>2212</v>
      </c>
      <c r="AE78" s="140">
        <v>1173</v>
      </c>
      <c r="AG78" s="114">
        <v>3</v>
      </c>
      <c r="AH78" s="115">
        <v>17</v>
      </c>
      <c r="AI78" s="114" t="s">
        <v>2171</v>
      </c>
      <c r="AJ78" s="114" t="s">
        <v>758</v>
      </c>
      <c r="AK78" s="114" t="s">
        <v>2173</v>
      </c>
      <c r="AL78" s="215">
        <v>2745</v>
      </c>
      <c r="AN78" s="114">
        <v>2</v>
      </c>
      <c r="AO78" s="115">
        <v>14</v>
      </c>
      <c r="AP78" s="114" t="s">
        <v>2125</v>
      </c>
      <c r="AQ78" s="114" t="s">
        <v>2384</v>
      </c>
      <c r="AR78" s="114" t="s">
        <v>2207</v>
      </c>
      <c r="AS78" s="215">
        <v>160</v>
      </c>
      <c r="AU78" s="887" t="s">
        <v>665</v>
      </c>
      <c r="AV78" s="115">
        <v>26</v>
      </c>
      <c r="AW78" s="114" t="s">
        <v>2148</v>
      </c>
      <c r="AX78" s="114" t="s">
        <v>2396</v>
      </c>
      <c r="AY78" s="114" t="s">
        <v>2397</v>
      </c>
      <c r="AZ78" s="215">
        <v>4788</v>
      </c>
    </row>
    <row r="79" s="120" customFormat="1" ht="20.1" customHeight="1" spans="10:52">
      <c r="J79" s="178" t="s">
        <v>721</v>
      </c>
      <c r="K79" s="179">
        <v>16</v>
      </c>
      <c r="L79" s="178" t="s">
        <v>2165</v>
      </c>
      <c r="M79" s="178" t="s">
        <v>2392</v>
      </c>
      <c r="N79" s="326" t="s">
        <v>2167</v>
      </c>
      <c r="O79" s="180">
        <v>3200</v>
      </c>
      <c r="S79" s="178" t="s">
        <v>677</v>
      </c>
      <c r="T79" s="179">
        <v>21</v>
      </c>
      <c r="U79" s="178" t="s">
        <v>2162</v>
      </c>
      <c r="V79" s="178" t="s">
        <v>2398</v>
      </c>
      <c r="W79" s="178" t="s">
        <v>2202</v>
      </c>
      <c r="X79" s="180">
        <v>15000</v>
      </c>
      <c r="Z79" s="114" t="s">
        <v>676</v>
      </c>
      <c r="AA79" s="114" t="s">
        <v>729</v>
      </c>
      <c r="AB79" s="114" t="s">
        <v>2203</v>
      </c>
      <c r="AC79" s="114" t="s">
        <v>2395</v>
      </c>
      <c r="AD79" s="114" t="s">
        <v>2212</v>
      </c>
      <c r="AE79" s="140">
        <v>6068</v>
      </c>
      <c r="AG79" s="114">
        <v>3</v>
      </c>
      <c r="AH79" s="115">
        <v>17</v>
      </c>
      <c r="AI79" s="114" t="s">
        <v>2171</v>
      </c>
      <c r="AJ79" s="114" t="s">
        <v>758</v>
      </c>
      <c r="AK79" s="114" t="s">
        <v>2173</v>
      </c>
      <c r="AL79" s="215">
        <v>6000</v>
      </c>
      <c r="AN79" s="114">
        <v>2</v>
      </c>
      <c r="AO79" s="115">
        <v>14</v>
      </c>
      <c r="AP79" s="114" t="s">
        <v>2125</v>
      </c>
      <c r="AQ79" s="114" t="s">
        <v>2384</v>
      </c>
      <c r="AR79" s="114" t="s">
        <v>2207</v>
      </c>
      <c r="AS79" s="215">
        <v>5839</v>
      </c>
      <c r="AU79" s="887" t="s">
        <v>665</v>
      </c>
      <c r="AV79" s="115">
        <v>26</v>
      </c>
      <c r="AW79" s="114" t="s">
        <v>2148</v>
      </c>
      <c r="AX79" s="114" t="s">
        <v>2399</v>
      </c>
      <c r="AY79" s="114" t="s">
        <v>2400</v>
      </c>
      <c r="AZ79" s="215">
        <v>5084.5</v>
      </c>
    </row>
    <row r="80" s="120" customFormat="1" ht="20.1" customHeight="1" spans="10:52">
      <c r="J80" s="178" t="s">
        <v>721</v>
      </c>
      <c r="K80" s="179">
        <v>16</v>
      </c>
      <c r="L80" s="178" t="s">
        <v>2165</v>
      </c>
      <c r="M80" s="178" t="s">
        <v>2401</v>
      </c>
      <c r="N80" s="326" t="s">
        <v>2245</v>
      </c>
      <c r="O80" s="180">
        <v>29993</v>
      </c>
      <c r="S80" s="178" t="s">
        <v>677</v>
      </c>
      <c r="T80" s="179">
        <v>24</v>
      </c>
      <c r="U80" s="178" t="s">
        <v>2165</v>
      </c>
      <c r="V80" s="178" t="s">
        <v>2402</v>
      </c>
      <c r="W80" s="178" t="s">
        <v>2245</v>
      </c>
      <c r="X80" s="180">
        <v>45279</v>
      </c>
      <c r="Z80" s="114" t="s">
        <v>676</v>
      </c>
      <c r="AA80" s="114" t="s">
        <v>729</v>
      </c>
      <c r="AB80" s="114" t="s">
        <v>2203</v>
      </c>
      <c r="AC80" s="114" t="s">
        <v>2395</v>
      </c>
      <c r="AD80" s="114" t="s">
        <v>2212</v>
      </c>
      <c r="AE80" s="215">
        <v>525</v>
      </c>
      <c r="AG80" s="114">
        <v>3</v>
      </c>
      <c r="AH80" s="115">
        <v>17</v>
      </c>
      <c r="AI80" s="114" t="s">
        <v>2171</v>
      </c>
      <c r="AJ80" s="114" t="s">
        <v>2403</v>
      </c>
      <c r="AK80" s="114" t="s">
        <v>2176</v>
      </c>
      <c r="AL80" s="215">
        <v>6174</v>
      </c>
      <c r="AN80" s="114">
        <v>2</v>
      </c>
      <c r="AO80" s="115">
        <v>14</v>
      </c>
      <c r="AP80" s="114" t="s">
        <v>2125</v>
      </c>
      <c r="AQ80" s="114" t="s">
        <v>2384</v>
      </c>
      <c r="AR80" s="114" t="s">
        <v>2207</v>
      </c>
      <c r="AS80" s="215">
        <v>5570</v>
      </c>
      <c r="AU80" s="887" t="s">
        <v>665</v>
      </c>
      <c r="AV80" s="115">
        <v>26</v>
      </c>
      <c r="AW80" s="114" t="s">
        <v>2148</v>
      </c>
      <c r="AX80" s="114" t="s">
        <v>2404</v>
      </c>
      <c r="AY80" s="114" t="s">
        <v>2405</v>
      </c>
      <c r="AZ80" s="215">
        <v>4025</v>
      </c>
    </row>
    <row r="81" s="120" customFormat="1" ht="20.1" customHeight="1" spans="10:52">
      <c r="J81" s="178" t="s">
        <v>721</v>
      </c>
      <c r="K81" s="179">
        <v>22</v>
      </c>
      <c r="L81" s="178" t="s">
        <v>2111</v>
      </c>
      <c r="M81" s="178" t="s">
        <v>2310</v>
      </c>
      <c r="N81" s="326" t="s">
        <v>2320</v>
      </c>
      <c r="O81" s="180">
        <v>19500</v>
      </c>
      <c r="S81" s="178" t="s">
        <v>677</v>
      </c>
      <c r="T81" s="179">
        <v>29</v>
      </c>
      <c r="U81" s="178" t="s">
        <v>2203</v>
      </c>
      <c r="V81" s="178" t="s">
        <v>2406</v>
      </c>
      <c r="W81" s="178" t="s">
        <v>2356</v>
      </c>
      <c r="X81" s="180">
        <v>1600</v>
      </c>
      <c r="Z81" s="114" t="s">
        <v>676</v>
      </c>
      <c r="AA81" s="114" t="s">
        <v>729</v>
      </c>
      <c r="AB81" s="114" t="s">
        <v>2203</v>
      </c>
      <c r="AC81" s="114" t="s">
        <v>2395</v>
      </c>
      <c r="AD81" s="114" t="s">
        <v>2212</v>
      </c>
      <c r="AE81" s="140">
        <v>7314</v>
      </c>
      <c r="AG81" s="114">
        <v>3</v>
      </c>
      <c r="AH81" s="115">
        <v>17</v>
      </c>
      <c r="AI81" s="114" t="s">
        <v>2171</v>
      </c>
      <c r="AJ81" s="114" t="s">
        <v>2403</v>
      </c>
      <c r="AK81" s="114" t="s">
        <v>2176</v>
      </c>
      <c r="AL81" s="215">
        <v>4264</v>
      </c>
      <c r="AN81" s="114">
        <v>2</v>
      </c>
      <c r="AO81" s="115">
        <v>15</v>
      </c>
      <c r="AP81" s="114" t="s">
        <v>2148</v>
      </c>
      <c r="AQ81" s="114" t="s">
        <v>2407</v>
      </c>
      <c r="AR81" s="114" t="s">
        <v>2408</v>
      </c>
      <c r="AS81" s="215">
        <v>30000</v>
      </c>
      <c r="AU81" s="887" t="s">
        <v>665</v>
      </c>
      <c r="AV81" s="115">
        <v>26</v>
      </c>
      <c r="AW81" s="114" t="s">
        <v>2148</v>
      </c>
      <c r="AX81" s="114" t="s">
        <v>2404</v>
      </c>
      <c r="AY81" s="114" t="s">
        <v>2397</v>
      </c>
      <c r="AZ81" s="215">
        <v>1150</v>
      </c>
    </row>
    <row r="82" s="120" customFormat="1" ht="20.1" customHeight="1" spans="10:52">
      <c r="J82" s="178" t="s">
        <v>721</v>
      </c>
      <c r="K82" s="179">
        <v>22</v>
      </c>
      <c r="L82" s="178" t="s">
        <v>2111</v>
      </c>
      <c r="M82" s="178" t="s">
        <v>2310</v>
      </c>
      <c r="N82" s="326" t="s">
        <v>2320</v>
      </c>
      <c r="O82" s="180">
        <v>1215</v>
      </c>
      <c r="S82" s="178" t="s">
        <v>677</v>
      </c>
      <c r="T82" s="179">
        <v>29</v>
      </c>
      <c r="U82" s="178" t="s">
        <v>2203</v>
      </c>
      <c r="V82" s="178" t="s">
        <v>2406</v>
      </c>
      <c r="W82" s="178" t="s">
        <v>2205</v>
      </c>
      <c r="X82" s="180">
        <v>18559</v>
      </c>
      <c r="Z82" s="114" t="s">
        <v>676</v>
      </c>
      <c r="AA82" s="114" t="s">
        <v>729</v>
      </c>
      <c r="AB82" s="114" t="s">
        <v>2203</v>
      </c>
      <c r="AC82" s="114" t="s">
        <v>2395</v>
      </c>
      <c r="AD82" s="114" t="s">
        <v>2212</v>
      </c>
      <c r="AE82" s="140">
        <v>25465</v>
      </c>
      <c r="AG82" s="114">
        <v>3</v>
      </c>
      <c r="AH82" s="115">
        <v>17</v>
      </c>
      <c r="AI82" s="114" t="s">
        <v>2171</v>
      </c>
      <c r="AJ82" s="114" t="s">
        <v>2403</v>
      </c>
      <c r="AK82" s="114" t="s">
        <v>2176</v>
      </c>
      <c r="AL82" s="215">
        <v>4751</v>
      </c>
      <c r="AN82" s="114">
        <v>2</v>
      </c>
      <c r="AO82" s="115">
        <v>15</v>
      </c>
      <c r="AP82" s="114" t="s">
        <v>2135</v>
      </c>
      <c r="AQ82" s="114" t="s">
        <v>2409</v>
      </c>
      <c r="AR82" s="114" t="s">
        <v>2147</v>
      </c>
      <c r="AS82" s="215">
        <v>28000</v>
      </c>
      <c r="AU82" s="887" t="s">
        <v>665</v>
      </c>
      <c r="AV82" s="115">
        <v>26</v>
      </c>
      <c r="AW82" s="114" t="s">
        <v>2148</v>
      </c>
      <c r="AX82" s="114" t="s">
        <v>2404</v>
      </c>
      <c r="AY82" s="114" t="s">
        <v>2397</v>
      </c>
      <c r="AZ82" s="215">
        <v>1462.5</v>
      </c>
    </row>
    <row r="83" s="120" customFormat="1" ht="20.1" customHeight="1" spans="10:52">
      <c r="J83" s="178" t="s">
        <v>721</v>
      </c>
      <c r="K83" s="179">
        <v>22</v>
      </c>
      <c r="L83" s="178" t="s">
        <v>2111</v>
      </c>
      <c r="M83" s="178" t="s">
        <v>2310</v>
      </c>
      <c r="N83" s="326" t="s">
        <v>2410</v>
      </c>
      <c r="O83" s="180">
        <v>4000</v>
      </c>
      <c r="S83" s="178" t="s">
        <v>677</v>
      </c>
      <c r="T83" s="179">
        <v>29</v>
      </c>
      <c r="U83" s="178" t="s">
        <v>2203</v>
      </c>
      <c r="V83" s="178" t="s">
        <v>2406</v>
      </c>
      <c r="W83" s="178" t="s">
        <v>2205</v>
      </c>
      <c r="X83" s="180">
        <v>4688</v>
      </c>
      <c r="Z83" s="114" t="s">
        <v>676</v>
      </c>
      <c r="AA83" s="114" t="s">
        <v>710</v>
      </c>
      <c r="AB83" s="114" t="s">
        <v>2114</v>
      </c>
      <c r="AC83" s="114" t="s">
        <v>2411</v>
      </c>
      <c r="AD83" s="114" t="s">
        <v>2133</v>
      </c>
      <c r="AE83" s="140">
        <v>7614</v>
      </c>
      <c r="AG83" s="114">
        <v>3</v>
      </c>
      <c r="AH83" s="115">
        <v>17</v>
      </c>
      <c r="AI83" s="114" t="s">
        <v>2171</v>
      </c>
      <c r="AJ83" s="114" t="s">
        <v>2403</v>
      </c>
      <c r="AK83" s="114" t="s">
        <v>2176</v>
      </c>
      <c r="AL83" s="215">
        <v>17080</v>
      </c>
      <c r="AN83" s="114">
        <v>2</v>
      </c>
      <c r="AO83" s="115">
        <v>17</v>
      </c>
      <c r="AP83" s="114" t="s">
        <v>2156</v>
      </c>
      <c r="AQ83" s="114" t="s">
        <v>2412</v>
      </c>
      <c r="AR83" s="114" t="s">
        <v>2170</v>
      </c>
      <c r="AS83" s="215">
        <v>649.32</v>
      </c>
      <c r="AU83" s="887" t="s">
        <v>676</v>
      </c>
      <c r="AV83" s="888" t="s">
        <v>665</v>
      </c>
      <c r="AW83" s="114" t="s">
        <v>2171</v>
      </c>
      <c r="AX83" s="114" t="s">
        <v>2413</v>
      </c>
      <c r="AY83" s="114" t="s">
        <v>2176</v>
      </c>
      <c r="AZ83" s="215">
        <v>4500</v>
      </c>
    </row>
    <row r="84" s="120" customFormat="1" ht="20.1" customHeight="1" spans="10:52">
      <c r="J84" s="178" t="s">
        <v>721</v>
      </c>
      <c r="K84" s="179">
        <v>22</v>
      </c>
      <c r="L84" s="178" t="s">
        <v>2111</v>
      </c>
      <c r="M84" s="178" t="s">
        <v>2310</v>
      </c>
      <c r="N84" s="326" t="s">
        <v>2320</v>
      </c>
      <c r="O84" s="180">
        <v>19157</v>
      </c>
      <c r="S84" s="178" t="s">
        <v>677</v>
      </c>
      <c r="T84" s="179">
        <v>29</v>
      </c>
      <c r="U84" s="178" t="s">
        <v>2203</v>
      </c>
      <c r="V84" s="178" t="s">
        <v>2406</v>
      </c>
      <c r="W84" s="178" t="s">
        <v>2205</v>
      </c>
      <c r="X84" s="180">
        <v>2000</v>
      </c>
      <c r="Z84" s="114" t="s">
        <v>676</v>
      </c>
      <c r="AA84" s="115">
        <v>20</v>
      </c>
      <c r="AB84" s="114" t="s">
        <v>2114</v>
      </c>
      <c r="AC84" s="114" t="s">
        <v>2414</v>
      </c>
      <c r="AD84" s="114" t="s">
        <v>2260</v>
      </c>
      <c r="AE84" s="215">
        <v>500</v>
      </c>
      <c r="AG84" s="114">
        <v>3</v>
      </c>
      <c r="AH84" s="115">
        <v>21</v>
      </c>
      <c r="AI84" s="114" t="s">
        <v>2125</v>
      </c>
      <c r="AJ84" s="114" t="s">
        <v>2415</v>
      </c>
      <c r="AK84" s="114" t="s">
        <v>2207</v>
      </c>
      <c r="AL84" s="215">
        <v>2930</v>
      </c>
      <c r="AN84" s="114">
        <v>2</v>
      </c>
      <c r="AO84" s="115">
        <v>17</v>
      </c>
      <c r="AP84" s="114" t="s">
        <v>2156</v>
      </c>
      <c r="AQ84" s="114" t="s">
        <v>2416</v>
      </c>
      <c r="AR84" s="114" t="s">
        <v>2170</v>
      </c>
      <c r="AS84" s="215">
        <v>59.25</v>
      </c>
      <c r="AU84" s="887" t="s">
        <v>676</v>
      </c>
      <c r="AV84" s="888" t="s">
        <v>677</v>
      </c>
      <c r="AW84" s="114" t="s">
        <v>2128</v>
      </c>
      <c r="AX84" s="114" t="s">
        <v>2417</v>
      </c>
      <c r="AY84" s="114" t="s">
        <v>2418</v>
      </c>
      <c r="AZ84" s="215">
        <v>4856</v>
      </c>
    </row>
    <row r="85" s="120" customFormat="1" ht="20.1" customHeight="1" spans="10:52">
      <c r="J85" s="178" t="s">
        <v>721</v>
      </c>
      <c r="K85" s="179">
        <v>22</v>
      </c>
      <c r="L85" s="178" t="s">
        <v>2111</v>
      </c>
      <c r="M85" s="178" t="s">
        <v>2310</v>
      </c>
      <c r="N85" s="326" t="s">
        <v>2419</v>
      </c>
      <c r="O85" s="180">
        <v>15430</v>
      </c>
      <c r="S85" s="178" t="s">
        <v>677</v>
      </c>
      <c r="T85" s="179">
        <v>30</v>
      </c>
      <c r="U85" s="178" t="s">
        <v>2114</v>
      </c>
      <c r="V85" s="178" t="s">
        <v>2420</v>
      </c>
      <c r="W85" s="178" t="s">
        <v>2260</v>
      </c>
      <c r="X85" s="460">
        <v>500</v>
      </c>
      <c r="Z85" s="114" t="s">
        <v>676</v>
      </c>
      <c r="AA85" s="115">
        <v>26</v>
      </c>
      <c r="AB85" s="114" t="s">
        <v>2203</v>
      </c>
      <c r="AC85" s="114" t="s">
        <v>700</v>
      </c>
      <c r="AD85" s="114" t="s">
        <v>2205</v>
      </c>
      <c r="AE85" s="140">
        <v>6177.76</v>
      </c>
      <c r="AG85" s="114">
        <v>3</v>
      </c>
      <c r="AH85" s="115">
        <v>21</v>
      </c>
      <c r="AI85" s="114" t="s">
        <v>2125</v>
      </c>
      <c r="AJ85" s="114" t="s">
        <v>2415</v>
      </c>
      <c r="AK85" s="114" t="s">
        <v>2207</v>
      </c>
      <c r="AL85" s="215">
        <v>13236.24</v>
      </c>
      <c r="AN85" s="114">
        <v>2</v>
      </c>
      <c r="AO85" s="115">
        <v>17</v>
      </c>
      <c r="AP85" s="114" t="s">
        <v>2156</v>
      </c>
      <c r="AQ85" s="114" t="s">
        <v>2416</v>
      </c>
      <c r="AR85" s="114" t="s">
        <v>2170</v>
      </c>
      <c r="AS85" s="215">
        <v>275</v>
      </c>
      <c r="AU85" s="887" t="s">
        <v>676</v>
      </c>
      <c r="AV85" s="115">
        <v>20</v>
      </c>
      <c r="AW85" s="114" t="s">
        <v>2148</v>
      </c>
      <c r="AX85" s="114" t="s">
        <v>2421</v>
      </c>
      <c r="AY85" s="114" t="s">
        <v>2150</v>
      </c>
      <c r="AZ85" s="215">
        <v>9000</v>
      </c>
    </row>
    <row r="86" s="120" customFormat="1" ht="20.1" customHeight="1" spans="10:52">
      <c r="J86" s="178" t="s">
        <v>721</v>
      </c>
      <c r="K86" s="179">
        <v>23</v>
      </c>
      <c r="L86" s="178" t="s">
        <v>2165</v>
      </c>
      <c r="M86" s="178" t="s">
        <v>2422</v>
      </c>
      <c r="N86" s="326" t="s">
        <v>2423</v>
      </c>
      <c r="O86" s="460">
        <v>20</v>
      </c>
      <c r="S86" s="178" t="s">
        <v>716</v>
      </c>
      <c r="T86" s="178" t="s">
        <v>708</v>
      </c>
      <c r="U86" s="178" t="s">
        <v>2203</v>
      </c>
      <c r="V86" s="178" t="s">
        <v>2424</v>
      </c>
      <c r="W86" s="178" t="s">
        <v>2205</v>
      </c>
      <c r="X86" s="180">
        <v>30000</v>
      </c>
      <c r="Z86" s="114" t="s">
        <v>676</v>
      </c>
      <c r="AA86" s="115">
        <v>26</v>
      </c>
      <c r="AB86" s="114" t="s">
        <v>2203</v>
      </c>
      <c r="AC86" s="114" t="s">
        <v>2425</v>
      </c>
      <c r="AD86" s="114" t="s">
        <v>2205</v>
      </c>
      <c r="AE86" s="140">
        <v>39000</v>
      </c>
      <c r="AG86" s="114">
        <v>3</v>
      </c>
      <c r="AH86" s="115">
        <v>21</v>
      </c>
      <c r="AI86" s="114" t="s">
        <v>2125</v>
      </c>
      <c r="AJ86" s="114" t="s">
        <v>2415</v>
      </c>
      <c r="AK86" s="114" t="s">
        <v>2207</v>
      </c>
      <c r="AL86" s="215">
        <v>8528</v>
      </c>
      <c r="AN86" s="114">
        <v>2</v>
      </c>
      <c r="AO86" s="115">
        <v>17</v>
      </c>
      <c r="AP86" s="114" t="s">
        <v>2156</v>
      </c>
      <c r="AQ86" s="114" t="s">
        <v>2416</v>
      </c>
      <c r="AR86" s="114" t="s">
        <v>2170</v>
      </c>
      <c r="AS86" s="215">
        <v>82.5</v>
      </c>
      <c r="AU86" s="887" t="s">
        <v>676</v>
      </c>
      <c r="AV86" s="115">
        <v>20</v>
      </c>
      <c r="AW86" s="114" t="s">
        <v>2148</v>
      </c>
      <c r="AX86" s="114" t="s">
        <v>2426</v>
      </c>
      <c r="AY86" s="114" t="s">
        <v>2150</v>
      </c>
      <c r="AZ86" s="215">
        <v>3000</v>
      </c>
    </row>
    <row r="87" s="120" customFormat="1" ht="20.1" customHeight="1" spans="10:52">
      <c r="J87" s="178" t="s">
        <v>721</v>
      </c>
      <c r="K87" s="179">
        <v>23</v>
      </c>
      <c r="L87" s="178" t="s">
        <v>2165</v>
      </c>
      <c r="M87" s="178" t="s">
        <v>2427</v>
      </c>
      <c r="N87" s="326" t="s">
        <v>2167</v>
      </c>
      <c r="O87" s="180">
        <v>28000</v>
      </c>
      <c r="S87" s="178" t="s">
        <v>716</v>
      </c>
      <c r="T87" s="178" t="s">
        <v>729</v>
      </c>
      <c r="U87" s="178" t="s">
        <v>2119</v>
      </c>
      <c r="V87" s="178" t="s">
        <v>2428</v>
      </c>
      <c r="W87" s="178" t="s">
        <v>2429</v>
      </c>
      <c r="X87" s="180">
        <v>48633.37</v>
      </c>
      <c r="Z87" s="114" t="s">
        <v>676</v>
      </c>
      <c r="AA87" s="115">
        <v>26</v>
      </c>
      <c r="AB87" s="114" t="s">
        <v>2203</v>
      </c>
      <c r="AC87" s="114" t="s">
        <v>2430</v>
      </c>
      <c r="AD87" s="114" t="s">
        <v>2205</v>
      </c>
      <c r="AE87" s="140">
        <v>1200</v>
      </c>
      <c r="AG87" s="114">
        <v>3</v>
      </c>
      <c r="AH87" s="115">
        <v>21</v>
      </c>
      <c r="AI87" s="114" t="s">
        <v>2125</v>
      </c>
      <c r="AJ87" s="114" t="s">
        <v>2415</v>
      </c>
      <c r="AK87" s="114" t="s">
        <v>2207</v>
      </c>
      <c r="AL87" s="215">
        <v>24512</v>
      </c>
      <c r="AN87" s="114">
        <v>2</v>
      </c>
      <c r="AO87" s="115">
        <v>17</v>
      </c>
      <c r="AP87" s="114" t="s">
        <v>2156</v>
      </c>
      <c r="AQ87" s="114" t="s">
        <v>2416</v>
      </c>
      <c r="AR87" s="114" t="s">
        <v>2170</v>
      </c>
      <c r="AS87" s="215">
        <v>400</v>
      </c>
      <c r="AU87" s="887" t="s">
        <v>676</v>
      </c>
      <c r="AV87" s="115">
        <v>20</v>
      </c>
      <c r="AW87" s="114" t="s">
        <v>2148</v>
      </c>
      <c r="AX87" s="114" t="s">
        <v>2431</v>
      </c>
      <c r="AY87" s="114" t="s">
        <v>2150</v>
      </c>
      <c r="AZ87" s="215">
        <v>6000</v>
      </c>
    </row>
    <row r="88" s="120" customFormat="1" ht="20.1" customHeight="1" spans="10:52">
      <c r="J88" s="178" t="s">
        <v>721</v>
      </c>
      <c r="K88" s="179">
        <v>29</v>
      </c>
      <c r="L88" s="178" t="s">
        <v>2114</v>
      </c>
      <c r="M88" s="178" t="s">
        <v>2432</v>
      </c>
      <c r="N88" s="326" t="s">
        <v>2433</v>
      </c>
      <c r="O88" s="180">
        <v>4000</v>
      </c>
      <c r="S88" s="178" t="s">
        <v>716</v>
      </c>
      <c r="T88" s="179">
        <v>14</v>
      </c>
      <c r="U88" s="178" t="s">
        <v>2111</v>
      </c>
      <c r="V88" s="178" t="s">
        <v>2434</v>
      </c>
      <c r="W88" s="178" t="s">
        <v>2435</v>
      </c>
      <c r="X88" s="180">
        <v>5850</v>
      </c>
      <c r="Z88" s="114" t="s">
        <v>691</v>
      </c>
      <c r="AA88" s="114" t="s">
        <v>665</v>
      </c>
      <c r="AB88" s="114" t="s">
        <v>2111</v>
      </c>
      <c r="AC88" s="114" t="s">
        <v>1752</v>
      </c>
      <c r="AD88" s="114" t="s">
        <v>2435</v>
      </c>
      <c r="AE88" s="215">
        <v>715.5</v>
      </c>
      <c r="AG88" s="114">
        <v>3</v>
      </c>
      <c r="AH88" s="115">
        <v>21</v>
      </c>
      <c r="AI88" s="114" t="s">
        <v>2156</v>
      </c>
      <c r="AJ88" s="114" t="s">
        <v>2436</v>
      </c>
      <c r="AK88" s="114" t="s">
        <v>2437</v>
      </c>
      <c r="AL88" s="215">
        <v>48000</v>
      </c>
      <c r="AN88" s="114">
        <v>2</v>
      </c>
      <c r="AO88" s="115">
        <v>17</v>
      </c>
      <c r="AP88" s="114" t="s">
        <v>2156</v>
      </c>
      <c r="AQ88" s="114" t="s">
        <v>2416</v>
      </c>
      <c r="AR88" s="114" t="s">
        <v>2170</v>
      </c>
      <c r="AS88" s="215">
        <v>9067</v>
      </c>
      <c r="AU88" s="887" t="s">
        <v>676</v>
      </c>
      <c r="AV88" s="115">
        <v>20</v>
      </c>
      <c r="AW88" s="114" t="s">
        <v>2159</v>
      </c>
      <c r="AX88" s="114" t="s">
        <v>881</v>
      </c>
      <c r="AY88" s="114" t="s">
        <v>2240</v>
      </c>
      <c r="AZ88" s="215">
        <v>11800</v>
      </c>
    </row>
    <row r="89" s="120" customFormat="1" ht="20.1" customHeight="1" spans="10:52">
      <c r="J89" s="178" t="s">
        <v>721</v>
      </c>
      <c r="K89" s="179">
        <v>29</v>
      </c>
      <c r="L89" s="178" t="s">
        <v>2162</v>
      </c>
      <c r="M89" s="178" t="s">
        <v>2438</v>
      </c>
      <c r="N89" s="326" t="s">
        <v>2439</v>
      </c>
      <c r="O89" s="180">
        <v>27325.9</v>
      </c>
      <c r="S89" s="178" t="s">
        <v>716</v>
      </c>
      <c r="T89" s="179">
        <v>20</v>
      </c>
      <c r="U89" s="178" t="s">
        <v>2165</v>
      </c>
      <c r="V89" s="178" t="s">
        <v>2440</v>
      </c>
      <c r="W89" s="178" t="s">
        <v>2167</v>
      </c>
      <c r="X89" s="180">
        <v>46000</v>
      </c>
      <c r="Z89" s="114" t="s">
        <v>691</v>
      </c>
      <c r="AA89" s="114" t="s">
        <v>665</v>
      </c>
      <c r="AB89" s="114" t="s">
        <v>2111</v>
      </c>
      <c r="AC89" s="114" t="s">
        <v>2441</v>
      </c>
      <c r="AD89" s="114" t="s">
        <v>2320</v>
      </c>
      <c r="AE89" s="140">
        <v>1700</v>
      </c>
      <c r="AG89" s="114">
        <v>3</v>
      </c>
      <c r="AH89" s="115">
        <v>23</v>
      </c>
      <c r="AI89" s="114" t="s">
        <v>2159</v>
      </c>
      <c r="AJ89" s="114" t="s">
        <v>2442</v>
      </c>
      <c r="AK89" s="114" t="s">
        <v>2182</v>
      </c>
      <c r="AL89" s="215">
        <v>35000</v>
      </c>
      <c r="AN89" s="114">
        <v>2</v>
      </c>
      <c r="AO89" s="115">
        <v>17</v>
      </c>
      <c r="AP89" s="114" t="s">
        <v>2156</v>
      </c>
      <c r="AQ89" s="114" t="s">
        <v>2416</v>
      </c>
      <c r="AR89" s="114" t="s">
        <v>2170</v>
      </c>
      <c r="AS89" s="215">
        <v>75</v>
      </c>
      <c r="AU89" s="887" t="s">
        <v>676</v>
      </c>
      <c r="AV89" s="115">
        <v>23</v>
      </c>
      <c r="AW89" s="114" t="s">
        <v>2159</v>
      </c>
      <c r="AX89" s="114" t="s">
        <v>2183</v>
      </c>
      <c r="AY89" s="114" t="s">
        <v>2182</v>
      </c>
      <c r="AZ89" s="215">
        <v>50000</v>
      </c>
    </row>
    <row r="90" s="120" customFormat="1" ht="20.1" customHeight="1" spans="10:52">
      <c r="J90" s="178" t="s">
        <v>721</v>
      </c>
      <c r="K90" s="179">
        <v>29</v>
      </c>
      <c r="L90" s="178" t="s">
        <v>2162</v>
      </c>
      <c r="M90" s="178" t="s">
        <v>2443</v>
      </c>
      <c r="N90" s="326" t="s">
        <v>2444</v>
      </c>
      <c r="O90" s="180">
        <v>90204.92</v>
      </c>
      <c r="S90" s="178" t="s">
        <v>716</v>
      </c>
      <c r="T90" s="179">
        <v>25</v>
      </c>
      <c r="U90" s="178" t="s">
        <v>2162</v>
      </c>
      <c r="V90" s="178" t="s">
        <v>2445</v>
      </c>
      <c r="W90" s="178" t="s">
        <v>2446</v>
      </c>
      <c r="X90" s="180">
        <v>30372.68</v>
      </c>
      <c r="Z90" s="114" t="s">
        <v>691</v>
      </c>
      <c r="AA90" s="114" t="s">
        <v>665</v>
      </c>
      <c r="AB90" s="114" t="s">
        <v>2111</v>
      </c>
      <c r="AC90" s="114" t="s">
        <v>2441</v>
      </c>
      <c r="AD90" s="114" t="s">
        <v>2320</v>
      </c>
      <c r="AE90" s="140">
        <v>6360</v>
      </c>
      <c r="AG90" s="114">
        <v>3</v>
      </c>
      <c r="AH90" s="115">
        <v>25</v>
      </c>
      <c r="AI90" s="114" t="s">
        <v>2125</v>
      </c>
      <c r="AJ90" s="114" t="s">
        <v>2447</v>
      </c>
      <c r="AK90" s="114" t="s">
        <v>2207</v>
      </c>
      <c r="AL90" s="215">
        <v>997</v>
      </c>
      <c r="AN90" s="114">
        <v>2</v>
      </c>
      <c r="AO90" s="115">
        <v>21</v>
      </c>
      <c r="AP90" s="114" t="s">
        <v>2135</v>
      </c>
      <c r="AQ90" s="114" t="s">
        <v>2448</v>
      </c>
      <c r="AR90" s="114" t="s">
        <v>2449</v>
      </c>
      <c r="AS90" s="215">
        <v>5000</v>
      </c>
      <c r="AU90" s="887" t="s">
        <v>676</v>
      </c>
      <c r="AV90" s="115">
        <v>27</v>
      </c>
      <c r="AW90" s="114" t="s">
        <v>2171</v>
      </c>
      <c r="AX90" s="114" t="s">
        <v>2450</v>
      </c>
      <c r="AY90" s="114" t="s">
        <v>2451</v>
      </c>
      <c r="AZ90" s="215">
        <v>2000</v>
      </c>
    </row>
    <row r="91" s="120" customFormat="1" ht="20.1" customHeight="1" spans="10:52">
      <c r="J91" s="178" t="s">
        <v>721</v>
      </c>
      <c r="K91" s="179">
        <v>29</v>
      </c>
      <c r="L91" s="178" t="s">
        <v>2162</v>
      </c>
      <c r="M91" s="178" t="s">
        <v>2452</v>
      </c>
      <c r="N91" s="326" t="s">
        <v>2453</v>
      </c>
      <c r="O91" s="180">
        <v>40748.3</v>
      </c>
      <c r="S91" s="178" t="s">
        <v>716</v>
      </c>
      <c r="T91" s="179">
        <v>25</v>
      </c>
      <c r="U91" s="178" t="s">
        <v>2162</v>
      </c>
      <c r="V91" s="178" t="s">
        <v>2454</v>
      </c>
      <c r="W91" s="178" t="s">
        <v>2455</v>
      </c>
      <c r="X91" s="180">
        <v>182612.21</v>
      </c>
      <c r="Z91" s="114" t="s">
        <v>691</v>
      </c>
      <c r="AA91" s="114" t="s">
        <v>665</v>
      </c>
      <c r="AB91" s="114" t="s">
        <v>2111</v>
      </c>
      <c r="AC91" s="114" t="s">
        <v>2441</v>
      </c>
      <c r="AD91" s="114" t="s">
        <v>2320</v>
      </c>
      <c r="AE91" s="140">
        <v>25765</v>
      </c>
      <c r="AG91" s="114">
        <v>3</v>
      </c>
      <c r="AH91" s="115">
        <v>25</v>
      </c>
      <c r="AI91" s="114" t="s">
        <v>2125</v>
      </c>
      <c r="AJ91" s="114" t="s">
        <v>2447</v>
      </c>
      <c r="AK91" s="114" t="s">
        <v>2207</v>
      </c>
      <c r="AL91" s="215">
        <v>5280</v>
      </c>
      <c r="AN91" s="114">
        <v>2</v>
      </c>
      <c r="AO91" s="115">
        <v>21</v>
      </c>
      <c r="AP91" s="114" t="s">
        <v>2148</v>
      </c>
      <c r="AQ91" s="114" t="s">
        <v>2456</v>
      </c>
      <c r="AR91" s="114" t="s">
        <v>2408</v>
      </c>
      <c r="AS91" s="215">
        <v>40000</v>
      </c>
      <c r="AU91" s="887" t="s">
        <v>676</v>
      </c>
      <c r="AV91" s="115">
        <v>27</v>
      </c>
      <c r="AW91" s="114" t="s">
        <v>2171</v>
      </c>
      <c r="AX91" s="114" t="s">
        <v>2457</v>
      </c>
      <c r="AY91" s="114" t="s">
        <v>2173</v>
      </c>
      <c r="AZ91" s="215">
        <v>3720</v>
      </c>
    </row>
    <row r="92" s="120" customFormat="1" ht="20.1" customHeight="1" spans="10:52">
      <c r="J92" s="178" t="s">
        <v>721</v>
      </c>
      <c r="K92" s="179">
        <v>30</v>
      </c>
      <c r="L92" s="178" t="s">
        <v>2165</v>
      </c>
      <c r="M92" s="178" t="s">
        <v>2458</v>
      </c>
      <c r="N92" s="326" t="s">
        <v>2245</v>
      </c>
      <c r="O92" s="180">
        <v>3544.1</v>
      </c>
      <c r="S92" s="178" t="s">
        <v>716</v>
      </c>
      <c r="T92" s="179">
        <v>25</v>
      </c>
      <c r="U92" s="178" t="s">
        <v>2162</v>
      </c>
      <c r="V92" s="178" t="s">
        <v>2459</v>
      </c>
      <c r="W92" s="178" t="s">
        <v>2460</v>
      </c>
      <c r="X92" s="180">
        <v>190923.75</v>
      </c>
      <c r="Z92" s="114" t="s">
        <v>691</v>
      </c>
      <c r="AA92" s="114" t="s">
        <v>665</v>
      </c>
      <c r="AB92" s="114" t="s">
        <v>2111</v>
      </c>
      <c r="AC92" s="114" t="s">
        <v>2441</v>
      </c>
      <c r="AD92" s="114" t="s">
        <v>2320</v>
      </c>
      <c r="AE92" s="140">
        <v>2444</v>
      </c>
      <c r="AG92" s="114">
        <v>3</v>
      </c>
      <c r="AH92" s="115">
        <v>25</v>
      </c>
      <c r="AI92" s="114" t="s">
        <v>2125</v>
      </c>
      <c r="AJ92" s="114" t="s">
        <v>2447</v>
      </c>
      <c r="AK92" s="114" t="s">
        <v>2207</v>
      </c>
      <c r="AL92" s="215">
        <v>4770</v>
      </c>
      <c r="AN92" s="114">
        <v>2</v>
      </c>
      <c r="AO92" s="115">
        <v>21</v>
      </c>
      <c r="AP92" s="114" t="s">
        <v>2148</v>
      </c>
      <c r="AQ92" s="114" t="s">
        <v>2461</v>
      </c>
      <c r="AR92" s="114" t="s">
        <v>2150</v>
      </c>
      <c r="AS92" s="215">
        <v>6000</v>
      </c>
      <c r="AU92" s="887" t="s">
        <v>676</v>
      </c>
      <c r="AV92" s="115">
        <v>28</v>
      </c>
      <c r="AW92" s="114" t="s">
        <v>2171</v>
      </c>
      <c r="AX92" s="114" t="s">
        <v>2462</v>
      </c>
      <c r="AY92" s="114" t="s">
        <v>2463</v>
      </c>
      <c r="AZ92" s="215">
        <v>5000</v>
      </c>
    </row>
    <row r="93" s="120" customFormat="1" ht="20.1" customHeight="1" spans="10:52">
      <c r="J93" s="178" t="s">
        <v>721</v>
      </c>
      <c r="K93" s="179">
        <v>30</v>
      </c>
      <c r="L93" s="178" t="s">
        <v>2165</v>
      </c>
      <c r="M93" s="178" t="s">
        <v>2458</v>
      </c>
      <c r="N93" s="326" t="s">
        <v>2245</v>
      </c>
      <c r="O93" s="180">
        <v>10114</v>
      </c>
      <c r="S93" s="178" t="s">
        <v>716</v>
      </c>
      <c r="T93" s="179">
        <v>25</v>
      </c>
      <c r="U93" s="178" t="s">
        <v>2162</v>
      </c>
      <c r="V93" s="178" t="s">
        <v>2464</v>
      </c>
      <c r="W93" s="178" t="s">
        <v>2465</v>
      </c>
      <c r="X93" s="180">
        <v>152700.97</v>
      </c>
      <c r="Z93" s="114" t="s">
        <v>691</v>
      </c>
      <c r="AA93" s="114" t="s">
        <v>665</v>
      </c>
      <c r="AB93" s="114" t="s">
        <v>2111</v>
      </c>
      <c r="AC93" s="114" t="s">
        <v>2441</v>
      </c>
      <c r="AD93" s="114" t="s">
        <v>2320</v>
      </c>
      <c r="AE93" s="140">
        <v>2855</v>
      </c>
      <c r="AG93" s="114">
        <v>3</v>
      </c>
      <c r="AH93" s="115">
        <v>25</v>
      </c>
      <c r="AI93" s="114" t="s">
        <v>2125</v>
      </c>
      <c r="AJ93" s="114" t="s">
        <v>2447</v>
      </c>
      <c r="AK93" s="114" t="s">
        <v>2207</v>
      </c>
      <c r="AL93" s="215">
        <v>7191</v>
      </c>
      <c r="AN93" s="114">
        <v>2</v>
      </c>
      <c r="AO93" s="115">
        <v>24</v>
      </c>
      <c r="AP93" s="114" t="s">
        <v>2122</v>
      </c>
      <c r="AQ93" s="114" t="s">
        <v>2466</v>
      </c>
      <c r="AR93" s="114" t="s">
        <v>2362</v>
      </c>
      <c r="AS93" s="215">
        <v>40000</v>
      </c>
      <c r="AU93" s="887" t="s">
        <v>691</v>
      </c>
      <c r="AV93" s="888" t="s">
        <v>677</v>
      </c>
      <c r="AW93" s="114" t="s">
        <v>2122</v>
      </c>
      <c r="AX93" s="114" t="s">
        <v>1813</v>
      </c>
      <c r="AY93" s="114" t="s">
        <v>2139</v>
      </c>
      <c r="AZ93" s="215">
        <v>8500</v>
      </c>
    </row>
    <row r="94" s="120" customFormat="1" ht="20.1" customHeight="1" spans="10:52">
      <c r="J94" s="178" t="s">
        <v>721</v>
      </c>
      <c r="K94" s="179">
        <v>30</v>
      </c>
      <c r="L94" s="178" t="s">
        <v>2165</v>
      </c>
      <c r="M94" s="178" t="s">
        <v>2467</v>
      </c>
      <c r="N94" s="326" t="s">
        <v>2167</v>
      </c>
      <c r="O94" s="180">
        <v>11600</v>
      </c>
      <c r="S94" s="178" t="s">
        <v>716</v>
      </c>
      <c r="T94" s="179">
        <v>26</v>
      </c>
      <c r="U94" s="178" t="s">
        <v>2131</v>
      </c>
      <c r="V94" s="178" t="s">
        <v>2468</v>
      </c>
      <c r="W94" s="178" t="s">
        <v>2469</v>
      </c>
      <c r="X94" s="180">
        <v>23208</v>
      </c>
      <c r="Z94" s="114" t="s">
        <v>691</v>
      </c>
      <c r="AA94" s="114" t="s">
        <v>665</v>
      </c>
      <c r="AB94" s="114" t="s">
        <v>2111</v>
      </c>
      <c r="AC94" s="114" t="s">
        <v>2441</v>
      </c>
      <c r="AD94" s="114" t="s">
        <v>2320</v>
      </c>
      <c r="AE94" s="140">
        <v>4810.74</v>
      </c>
      <c r="AG94" s="114">
        <v>3</v>
      </c>
      <c r="AH94" s="115">
        <v>25</v>
      </c>
      <c r="AI94" s="114" t="s">
        <v>2125</v>
      </c>
      <c r="AJ94" s="114" t="s">
        <v>2447</v>
      </c>
      <c r="AK94" s="114" t="s">
        <v>2207</v>
      </c>
      <c r="AL94" s="215">
        <v>1495</v>
      </c>
      <c r="AN94" s="114">
        <v>2</v>
      </c>
      <c r="AO94" s="115">
        <v>24</v>
      </c>
      <c r="AP94" s="114" t="s">
        <v>2122</v>
      </c>
      <c r="AQ94" s="114" t="s">
        <v>2470</v>
      </c>
      <c r="AR94" s="114" t="s">
        <v>2362</v>
      </c>
      <c r="AS94" s="215">
        <v>6814.7</v>
      </c>
      <c r="AU94" s="887" t="s">
        <v>691</v>
      </c>
      <c r="AV94" s="888" t="s">
        <v>677</v>
      </c>
      <c r="AW94" s="114" t="s">
        <v>2122</v>
      </c>
      <c r="AX94" s="114" t="s">
        <v>811</v>
      </c>
      <c r="AY94" s="114" t="s">
        <v>2139</v>
      </c>
      <c r="AZ94" s="215">
        <v>44500</v>
      </c>
    </row>
    <row r="95" s="120" customFormat="1" ht="20.1" customHeight="1" spans="10:52">
      <c r="J95" s="178" t="s">
        <v>721</v>
      </c>
      <c r="K95" s="179">
        <v>31</v>
      </c>
      <c r="L95" s="178" t="s">
        <v>2114</v>
      </c>
      <c r="M95" s="178" t="s">
        <v>2471</v>
      </c>
      <c r="N95" s="326" t="s">
        <v>2255</v>
      </c>
      <c r="O95" s="460">
        <v>500</v>
      </c>
      <c r="S95" s="178" t="s">
        <v>716</v>
      </c>
      <c r="T95" s="179">
        <v>26</v>
      </c>
      <c r="U95" s="178" t="s">
        <v>2131</v>
      </c>
      <c r="V95" s="178" t="s">
        <v>2472</v>
      </c>
      <c r="W95" s="178" t="s">
        <v>2469</v>
      </c>
      <c r="X95" s="180">
        <v>43843</v>
      </c>
      <c r="Z95" s="114" t="s">
        <v>691</v>
      </c>
      <c r="AA95" s="114" t="s">
        <v>665</v>
      </c>
      <c r="AB95" s="114" t="s">
        <v>2111</v>
      </c>
      <c r="AC95" s="114" t="s">
        <v>2441</v>
      </c>
      <c r="AD95" s="114" t="s">
        <v>2320</v>
      </c>
      <c r="AE95" s="140">
        <v>39893.1</v>
      </c>
      <c r="AG95" s="114">
        <v>3</v>
      </c>
      <c r="AH95" s="115">
        <v>25</v>
      </c>
      <c r="AI95" s="114" t="s">
        <v>2125</v>
      </c>
      <c r="AJ95" s="114" t="s">
        <v>2447</v>
      </c>
      <c r="AK95" s="114" t="s">
        <v>2207</v>
      </c>
      <c r="AL95" s="215">
        <v>9152</v>
      </c>
      <c r="AN95" s="114">
        <v>3</v>
      </c>
      <c r="AO95" s="115">
        <v>1</v>
      </c>
      <c r="AP95" s="114" t="s">
        <v>2135</v>
      </c>
      <c r="AQ95" s="114" t="s">
        <v>2473</v>
      </c>
      <c r="AR95" s="114" t="s">
        <v>2147</v>
      </c>
      <c r="AS95" s="215">
        <v>3000</v>
      </c>
      <c r="AU95" s="887" t="s">
        <v>691</v>
      </c>
      <c r="AV95" s="888" t="s">
        <v>721</v>
      </c>
      <c r="AW95" s="114" t="s">
        <v>2159</v>
      </c>
      <c r="AX95" s="114" t="s">
        <v>2474</v>
      </c>
      <c r="AY95" s="114" t="s">
        <v>2240</v>
      </c>
      <c r="AZ95" s="215">
        <v>1110</v>
      </c>
    </row>
    <row r="96" s="120" customFormat="1" ht="20.1" customHeight="1" spans="10:52">
      <c r="J96" s="178" t="s">
        <v>729</v>
      </c>
      <c r="K96" s="178" t="s">
        <v>665</v>
      </c>
      <c r="L96" s="178" t="s">
        <v>2114</v>
      </c>
      <c r="M96" s="178" t="s">
        <v>2475</v>
      </c>
      <c r="N96" s="326" t="s">
        <v>2118</v>
      </c>
      <c r="O96" s="180">
        <v>20000</v>
      </c>
      <c r="S96" s="178" t="s">
        <v>716</v>
      </c>
      <c r="T96" s="179">
        <v>26</v>
      </c>
      <c r="U96" s="178" t="s">
        <v>2131</v>
      </c>
      <c r="V96" s="178" t="s">
        <v>2476</v>
      </c>
      <c r="W96" s="178" t="s">
        <v>2469</v>
      </c>
      <c r="X96" s="180">
        <v>18807</v>
      </c>
      <c r="Z96" s="114" t="s">
        <v>691</v>
      </c>
      <c r="AA96" s="114" t="s">
        <v>665</v>
      </c>
      <c r="AB96" s="114" t="s">
        <v>2111</v>
      </c>
      <c r="AC96" s="114" t="s">
        <v>2441</v>
      </c>
      <c r="AD96" s="114" t="s">
        <v>2320</v>
      </c>
      <c r="AE96" s="140">
        <v>2000</v>
      </c>
      <c r="AG96" s="114">
        <v>3</v>
      </c>
      <c r="AH96" s="115">
        <v>25</v>
      </c>
      <c r="AI96" s="114" t="s">
        <v>2125</v>
      </c>
      <c r="AJ96" s="114" t="s">
        <v>2447</v>
      </c>
      <c r="AK96" s="114" t="s">
        <v>2207</v>
      </c>
      <c r="AL96" s="215">
        <v>12214</v>
      </c>
      <c r="AN96" s="114">
        <v>3</v>
      </c>
      <c r="AO96" s="115">
        <v>1</v>
      </c>
      <c r="AP96" s="114" t="s">
        <v>2171</v>
      </c>
      <c r="AQ96" s="114" t="s">
        <v>2477</v>
      </c>
      <c r="AR96" s="114" t="s">
        <v>2176</v>
      </c>
      <c r="AS96" s="215">
        <v>1516.3</v>
      </c>
      <c r="AU96" s="887" t="s">
        <v>691</v>
      </c>
      <c r="AV96" s="888" t="s">
        <v>729</v>
      </c>
      <c r="AW96" s="114" t="s">
        <v>2171</v>
      </c>
      <c r="AX96" s="114" t="s">
        <v>2478</v>
      </c>
      <c r="AY96" s="114" t="s">
        <v>2176</v>
      </c>
      <c r="AZ96" s="215">
        <v>3279</v>
      </c>
    </row>
    <row r="97" s="120" customFormat="1" ht="20.1" customHeight="1" spans="10:52">
      <c r="J97" s="178" t="s">
        <v>729</v>
      </c>
      <c r="K97" s="178" t="s">
        <v>665</v>
      </c>
      <c r="L97" s="178" t="s">
        <v>2165</v>
      </c>
      <c r="M97" s="178" t="s">
        <v>2479</v>
      </c>
      <c r="N97" s="326" t="s">
        <v>2167</v>
      </c>
      <c r="O97" s="180">
        <v>4300</v>
      </c>
      <c r="S97" s="178" t="s">
        <v>716</v>
      </c>
      <c r="T97" s="179">
        <v>31</v>
      </c>
      <c r="U97" s="178" t="s">
        <v>2114</v>
      </c>
      <c r="V97" s="178" t="s">
        <v>1967</v>
      </c>
      <c r="W97" s="178" t="s">
        <v>2260</v>
      </c>
      <c r="X97" s="460">
        <v>500</v>
      </c>
      <c r="Z97" s="114" t="s">
        <v>691</v>
      </c>
      <c r="AA97" s="114" t="s">
        <v>665</v>
      </c>
      <c r="AB97" s="114" t="s">
        <v>2111</v>
      </c>
      <c r="AC97" s="114" t="s">
        <v>2441</v>
      </c>
      <c r="AD97" s="114" t="s">
        <v>2320</v>
      </c>
      <c r="AE97" s="215">
        <v>398</v>
      </c>
      <c r="AG97" s="114">
        <v>3</v>
      </c>
      <c r="AH97" s="115">
        <v>25</v>
      </c>
      <c r="AI97" s="114" t="s">
        <v>2125</v>
      </c>
      <c r="AJ97" s="114" t="s">
        <v>2447</v>
      </c>
      <c r="AK97" s="114" t="s">
        <v>2207</v>
      </c>
      <c r="AL97" s="215">
        <v>3254</v>
      </c>
      <c r="AN97" s="114">
        <v>3</v>
      </c>
      <c r="AO97" s="115">
        <v>2</v>
      </c>
      <c r="AP97" s="114" t="s">
        <v>2159</v>
      </c>
      <c r="AQ97" s="114" t="s">
        <v>2480</v>
      </c>
      <c r="AR97" s="114" t="s">
        <v>2240</v>
      </c>
      <c r="AS97" s="215">
        <v>87500</v>
      </c>
      <c r="AU97" s="887" t="s">
        <v>691</v>
      </c>
      <c r="AV97" s="888" t="s">
        <v>729</v>
      </c>
      <c r="AW97" s="114" t="s">
        <v>2148</v>
      </c>
      <c r="AX97" s="114" t="s">
        <v>2481</v>
      </c>
      <c r="AY97" s="114" t="s">
        <v>2150</v>
      </c>
      <c r="AZ97" s="215">
        <v>6000</v>
      </c>
    </row>
    <row r="98" s="120" customFormat="1" ht="20.1" customHeight="1" spans="10:52">
      <c r="J98" s="178" t="s">
        <v>729</v>
      </c>
      <c r="K98" s="178" t="s">
        <v>665</v>
      </c>
      <c r="L98" s="178" t="s">
        <v>2165</v>
      </c>
      <c r="M98" s="178" t="s">
        <v>2482</v>
      </c>
      <c r="N98" s="326" t="s">
        <v>2245</v>
      </c>
      <c r="O98" s="180">
        <v>3124.1</v>
      </c>
      <c r="S98" s="178" t="s">
        <v>708</v>
      </c>
      <c r="T98" s="178" t="s">
        <v>716</v>
      </c>
      <c r="U98" s="178" t="s">
        <v>2162</v>
      </c>
      <c r="V98" s="178" t="s">
        <v>1049</v>
      </c>
      <c r="W98" s="178" t="s">
        <v>2394</v>
      </c>
      <c r="X98" s="180">
        <v>9367</v>
      </c>
      <c r="Z98" s="114" t="s">
        <v>691</v>
      </c>
      <c r="AA98" s="114" t="s">
        <v>665</v>
      </c>
      <c r="AB98" s="114" t="s">
        <v>2111</v>
      </c>
      <c r="AC98" s="114" t="s">
        <v>2441</v>
      </c>
      <c r="AD98" s="114" t="s">
        <v>2320</v>
      </c>
      <c r="AE98" s="215">
        <v>368</v>
      </c>
      <c r="AG98" s="114">
        <v>3</v>
      </c>
      <c r="AH98" s="115">
        <v>25</v>
      </c>
      <c r="AI98" s="114" t="s">
        <v>2125</v>
      </c>
      <c r="AJ98" s="114" t="s">
        <v>2447</v>
      </c>
      <c r="AK98" s="114" t="s">
        <v>2207</v>
      </c>
      <c r="AL98" s="215">
        <v>538</v>
      </c>
      <c r="AN98" s="114">
        <v>3</v>
      </c>
      <c r="AO98" s="115">
        <v>6</v>
      </c>
      <c r="AP98" s="114" t="s">
        <v>2135</v>
      </c>
      <c r="AQ98" s="114" t="s">
        <v>811</v>
      </c>
      <c r="AR98" s="114" t="s">
        <v>2147</v>
      </c>
      <c r="AS98" s="215">
        <v>32000</v>
      </c>
      <c r="AU98" s="887" t="s">
        <v>691</v>
      </c>
      <c r="AV98" s="888" t="s">
        <v>729</v>
      </c>
      <c r="AW98" s="114" t="s">
        <v>2148</v>
      </c>
      <c r="AX98" s="114" t="s">
        <v>2483</v>
      </c>
      <c r="AY98" s="114" t="s">
        <v>2150</v>
      </c>
      <c r="AZ98" s="215">
        <v>3000</v>
      </c>
    </row>
    <row r="99" s="120" customFormat="1" ht="20.1" customHeight="1" spans="10:52">
      <c r="J99" s="178" t="s">
        <v>729</v>
      </c>
      <c r="K99" s="178" t="s">
        <v>665</v>
      </c>
      <c r="L99" s="178" t="s">
        <v>2165</v>
      </c>
      <c r="M99" s="178" t="s">
        <v>2482</v>
      </c>
      <c r="N99" s="326" t="s">
        <v>2245</v>
      </c>
      <c r="O99" s="180">
        <v>9458</v>
      </c>
      <c r="S99" s="178" t="s">
        <v>708</v>
      </c>
      <c r="T99" s="178" t="s">
        <v>716</v>
      </c>
      <c r="U99" s="178" t="s">
        <v>2162</v>
      </c>
      <c r="V99" s="178" t="s">
        <v>1049</v>
      </c>
      <c r="W99" s="178" t="s">
        <v>2394</v>
      </c>
      <c r="X99" s="180">
        <v>3360</v>
      </c>
      <c r="Z99" s="114" t="s">
        <v>691</v>
      </c>
      <c r="AA99" s="114" t="s">
        <v>691</v>
      </c>
      <c r="AB99" s="114" t="s">
        <v>2119</v>
      </c>
      <c r="AC99" s="114" t="s">
        <v>2484</v>
      </c>
      <c r="AD99" s="114" t="s">
        <v>2485</v>
      </c>
      <c r="AE99" s="140">
        <v>8332</v>
      </c>
      <c r="AG99" s="114">
        <v>3</v>
      </c>
      <c r="AH99" s="115">
        <v>25</v>
      </c>
      <c r="AI99" s="114" t="s">
        <v>2125</v>
      </c>
      <c r="AJ99" s="114" t="s">
        <v>2447</v>
      </c>
      <c r="AK99" s="114" t="s">
        <v>2207</v>
      </c>
      <c r="AL99" s="215">
        <v>43297</v>
      </c>
      <c r="AN99" s="114">
        <v>3</v>
      </c>
      <c r="AO99" s="115">
        <v>6</v>
      </c>
      <c r="AP99" s="114" t="s">
        <v>2135</v>
      </c>
      <c r="AQ99" s="114" t="s">
        <v>811</v>
      </c>
      <c r="AR99" s="114" t="s">
        <v>2147</v>
      </c>
      <c r="AS99" s="215">
        <v>32000</v>
      </c>
      <c r="AU99" s="887" t="s">
        <v>691</v>
      </c>
      <c r="AV99" s="888" t="s">
        <v>729</v>
      </c>
      <c r="AW99" s="114" t="s">
        <v>2148</v>
      </c>
      <c r="AX99" s="114" t="s">
        <v>2486</v>
      </c>
      <c r="AY99" s="114" t="s">
        <v>2150</v>
      </c>
      <c r="AZ99" s="215">
        <v>9000</v>
      </c>
    </row>
    <row r="100" s="120" customFormat="1" ht="20.1" customHeight="1" spans="10:52">
      <c r="J100" s="178" t="s">
        <v>729</v>
      </c>
      <c r="K100" s="178" t="s">
        <v>721</v>
      </c>
      <c r="L100" s="178" t="s">
        <v>2165</v>
      </c>
      <c r="M100" s="178" t="s">
        <v>2209</v>
      </c>
      <c r="N100" s="326" t="s">
        <v>2167</v>
      </c>
      <c r="O100" s="180">
        <v>17000</v>
      </c>
      <c r="S100" s="178" t="s">
        <v>708</v>
      </c>
      <c r="T100" s="178" t="s">
        <v>716</v>
      </c>
      <c r="U100" s="178" t="s">
        <v>2162</v>
      </c>
      <c r="V100" s="178" t="s">
        <v>1049</v>
      </c>
      <c r="W100" s="178" t="s">
        <v>2394</v>
      </c>
      <c r="X100" s="180">
        <v>15390</v>
      </c>
      <c r="Z100" s="114" t="s">
        <v>691</v>
      </c>
      <c r="AA100" s="114" t="s">
        <v>729</v>
      </c>
      <c r="AB100" s="114" t="s">
        <v>2114</v>
      </c>
      <c r="AC100" s="114" t="s">
        <v>2417</v>
      </c>
      <c r="AD100" s="114" t="s">
        <v>2118</v>
      </c>
      <c r="AE100" s="140">
        <v>33000</v>
      </c>
      <c r="AG100" s="114">
        <v>3</v>
      </c>
      <c r="AH100" s="115">
        <v>25</v>
      </c>
      <c r="AI100" s="114" t="s">
        <v>2125</v>
      </c>
      <c r="AJ100" s="114" t="s">
        <v>2447</v>
      </c>
      <c r="AK100" s="114" t="s">
        <v>2207</v>
      </c>
      <c r="AL100" s="215">
        <v>5040</v>
      </c>
      <c r="AN100" s="114">
        <v>3</v>
      </c>
      <c r="AO100" s="115">
        <v>6</v>
      </c>
      <c r="AP100" s="114" t="s">
        <v>2148</v>
      </c>
      <c r="AQ100" s="114" t="s">
        <v>2487</v>
      </c>
      <c r="AR100" s="114" t="s">
        <v>2488</v>
      </c>
      <c r="AS100" s="215">
        <v>-40000</v>
      </c>
      <c r="AU100" s="887" t="s">
        <v>691</v>
      </c>
      <c r="AV100" s="115">
        <v>18</v>
      </c>
      <c r="AW100" s="114" t="s">
        <v>2159</v>
      </c>
      <c r="AX100" s="114" t="s">
        <v>785</v>
      </c>
      <c r="AY100" s="114" t="s">
        <v>2182</v>
      </c>
      <c r="AZ100" s="215">
        <v>50000</v>
      </c>
    </row>
    <row r="101" s="120" customFormat="1" ht="20.1" customHeight="1" spans="10:52">
      <c r="J101" s="178" t="s">
        <v>729</v>
      </c>
      <c r="K101" s="179">
        <v>12</v>
      </c>
      <c r="L101" s="178" t="s">
        <v>2203</v>
      </c>
      <c r="M101" s="178" t="s">
        <v>2489</v>
      </c>
      <c r="N101" s="326" t="s">
        <v>2324</v>
      </c>
      <c r="O101" s="180">
        <v>24105.6</v>
      </c>
      <c r="S101" s="178" t="s">
        <v>708</v>
      </c>
      <c r="T101" s="178" t="s">
        <v>716</v>
      </c>
      <c r="U101" s="178" t="s">
        <v>2162</v>
      </c>
      <c r="V101" s="178" t="s">
        <v>1049</v>
      </c>
      <c r="W101" s="178" t="s">
        <v>2394</v>
      </c>
      <c r="X101" s="180">
        <v>1428</v>
      </c>
      <c r="Z101" s="114" t="s">
        <v>691</v>
      </c>
      <c r="AA101" s="115">
        <v>12</v>
      </c>
      <c r="AB101" s="114" t="s">
        <v>2141</v>
      </c>
      <c r="AC101" s="114" t="s">
        <v>2490</v>
      </c>
      <c r="AD101" s="114" t="s">
        <v>2491</v>
      </c>
      <c r="AE101" s="140">
        <v>6570</v>
      </c>
      <c r="AG101" s="114">
        <v>3</v>
      </c>
      <c r="AH101" s="115">
        <v>25</v>
      </c>
      <c r="AI101" s="114" t="s">
        <v>2125</v>
      </c>
      <c r="AJ101" s="114" t="s">
        <v>2447</v>
      </c>
      <c r="AK101" s="114" t="s">
        <v>2207</v>
      </c>
      <c r="AL101" s="215">
        <v>3690</v>
      </c>
      <c r="AN101" s="114">
        <v>3</v>
      </c>
      <c r="AO101" s="115">
        <v>6</v>
      </c>
      <c r="AP101" s="114" t="s">
        <v>2148</v>
      </c>
      <c r="AQ101" s="114" t="s">
        <v>2487</v>
      </c>
      <c r="AR101" s="114" t="s">
        <v>2488</v>
      </c>
      <c r="AS101" s="215">
        <v>-30000</v>
      </c>
      <c r="AU101" s="887" t="s">
        <v>691</v>
      </c>
      <c r="AV101" s="115">
        <v>19</v>
      </c>
      <c r="AW101" s="114" t="s">
        <v>2148</v>
      </c>
      <c r="AX101" s="114" t="s">
        <v>2492</v>
      </c>
      <c r="AY101" s="114" t="s">
        <v>2397</v>
      </c>
      <c r="AZ101" s="215">
        <v>22800</v>
      </c>
    </row>
    <row r="102" s="120" customFormat="1" ht="20.1" customHeight="1" spans="10:52">
      <c r="J102" s="178" t="s">
        <v>729</v>
      </c>
      <c r="K102" s="179">
        <v>12</v>
      </c>
      <c r="L102" s="178" t="s">
        <v>2203</v>
      </c>
      <c r="M102" s="178" t="s">
        <v>1158</v>
      </c>
      <c r="N102" s="326" t="s">
        <v>2205</v>
      </c>
      <c r="O102" s="180">
        <v>23436</v>
      </c>
      <c r="S102" s="178" t="s">
        <v>708</v>
      </c>
      <c r="T102" s="179">
        <v>28</v>
      </c>
      <c r="U102" s="178" t="s">
        <v>2131</v>
      </c>
      <c r="V102" s="178" t="s">
        <v>2493</v>
      </c>
      <c r="W102" s="178" t="s">
        <v>2494</v>
      </c>
      <c r="X102" s="180">
        <v>9999</v>
      </c>
      <c r="Z102" s="114" t="s">
        <v>691</v>
      </c>
      <c r="AA102" s="115">
        <v>12</v>
      </c>
      <c r="AB102" s="114" t="s">
        <v>2141</v>
      </c>
      <c r="AC102" s="114" t="s">
        <v>2495</v>
      </c>
      <c r="AD102" s="114" t="s">
        <v>2243</v>
      </c>
      <c r="AE102" s="215">
        <v>251</v>
      </c>
      <c r="AG102" s="114">
        <v>3</v>
      </c>
      <c r="AH102" s="115">
        <v>25</v>
      </c>
      <c r="AI102" s="114" t="s">
        <v>2125</v>
      </c>
      <c r="AJ102" s="114" t="s">
        <v>2447</v>
      </c>
      <c r="AK102" s="114" t="s">
        <v>2207</v>
      </c>
      <c r="AL102" s="215">
        <v>2965.65</v>
      </c>
      <c r="AN102" s="114">
        <v>3</v>
      </c>
      <c r="AO102" s="115">
        <v>6</v>
      </c>
      <c r="AP102" s="114" t="s">
        <v>2148</v>
      </c>
      <c r="AQ102" s="114" t="s">
        <v>2487</v>
      </c>
      <c r="AR102" s="114" t="s">
        <v>2488</v>
      </c>
      <c r="AS102" s="215">
        <v>40000</v>
      </c>
      <c r="AU102" s="887" t="s">
        <v>691</v>
      </c>
      <c r="AV102" s="115">
        <v>19</v>
      </c>
      <c r="AW102" s="114" t="s">
        <v>2148</v>
      </c>
      <c r="AX102" s="114" t="s">
        <v>2492</v>
      </c>
      <c r="AY102" s="114" t="s">
        <v>2397</v>
      </c>
      <c r="AZ102" s="215">
        <v>24900</v>
      </c>
    </row>
    <row r="103" s="120" customFormat="1" ht="20.1" customHeight="1" spans="10:52">
      <c r="J103" s="178" t="s">
        <v>729</v>
      </c>
      <c r="K103" s="179">
        <v>16</v>
      </c>
      <c r="L103" s="178" t="s">
        <v>2189</v>
      </c>
      <c r="M103" s="178" t="s">
        <v>2496</v>
      </c>
      <c r="N103" s="326" t="s">
        <v>2497</v>
      </c>
      <c r="O103" s="180">
        <v>21000</v>
      </c>
      <c r="S103" s="178" t="s">
        <v>708</v>
      </c>
      <c r="T103" s="179">
        <v>28</v>
      </c>
      <c r="U103" s="178" t="s">
        <v>2131</v>
      </c>
      <c r="V103" s="178" t="s">
        <v>2498</v>
      </c>
      <c r="W103" s="178" t="s">
        <v>2494</v>
      </c>
      <c r="X103" s="180">
        <v>9900</v>
      </c>
      <c r="Z103" s="114" t="s">
        <v>691</v>
      </c>
      <c r="AA103" s="115">
        <v>12</v>
      </c>
      <c r="AB103" s="114" t="s">
        <v>2141</v>
      </c>
      <c r="AC103" s="114" t="s">
        <v>2495</v>
      </c>
      <c r="AD103" s="114" t="s">
        <v>2243</v>
      </c>
      <c r="AE103" s="140">
        <v>1487</v>
      </c>
      <c r="AG103" s="114">
        <v>3</v>
      </c>
      <c r="AH103" s="115">
        <v>25</v>
      </c>
      <c r="AI103" s="114" t="s">
        <v>2171</v>
      </c>
      <c r="AJ103" s="114" t="s">
        <v>870</v>
      </c>
      <c r="AK103" s="114" t="s">
        <v>2173</v>
      </c>
      <c r="AL103" s="215">
        <v>20000</v>
      </c>
      <c r="AN103" s="114">
        <v>3</v>
      </c>
      <c r="AO103" s="115">
        <v>6</v>
      </c>
      <c r="AP103" s="114" t="s">
        <v>2148</v>
      </c>
      <c r="AQ103" s="114" t="s">
        <v>2487</v>
      </c>
      <c r="AR103" s="114" t="s">
        <v>2488</v>
      </c>
      <c r="AS103" s="215">
        <v>30000</v>
      </c>
      <c r="AU103" s="887" t="s">
        <v>691</v>
      </c>
      <c r="AV103" s="115">
        <v>19</v>
      </c>
      <c r="AW103" s="114" t="s">
        <v>2148</v>
      </c>
      <c r="AX103" s="114" t="s">
        <v>2499</v>
      </c>
      <c r="AY103" s="114" t="s">
        <v>2400</v>
      </c>
      <c r="AZ103" s="215">
        <v>7500</v>
      </c>
    </row>
    <row r="104" s="120" customFormat="1" ht="20.1" customHeight="1" spans="10:52">
      <c r="J104" s="178" t="s">
        <v>729</v>
      </c>
      <c r="K104" s="179">
        <v>19</v>
      </c>
      <c r="L104" s="178" t="s">
        <v>2114</v>
      </c>
      <c r="M104" s="178" t="s">
        <v>1108</v>
      </c>
      <c r="N104" s="326" t="s">
        <v>2500</v>
      </c>
      <c r="O104" s="180">
        <v>20000</v>
      </c>
      <c r="S104" s="178" t="s">
        <v>708</v>
      </c>
      <c r="T104" s="179">
        <v>28</v>
      </c>
      <c r="U104" s="178" t="s">
        <v>2131</v>
      </c>
      <c r="V104" s="178" t="s">
        <v>2501</v>
      </c>
      <c r="W104" s="178" t="s">
        <v>2494</v>
      </c>
      <c r="X104" s="180">
        <v>29045</v>
      </c>
      <c r="Z104" s="114" t="s">
        <v>691</v>
      </c>
      <c r="AA104" s="115">
        <v>12</v>
      </c>
      <c r="AB104" s="114" t="s">
        <v>2141</v>
      </c>
      <c r="AC104" s="114" t="s">
        <v>2495</v>
      </c>
      <c r="AD104" s="114" t="s">
        <v>2243</v>
      </c>
      <c r="AE104" s="140">
        <v>1300</v>
      </c>
      <c r="AG104" s="114">
        <v>3</v>
      </c>
      <c r="AH104" s="115">
        <v>28</v>
      </c>
      <c r="AI104" s="114" t="s">
        <v>2156</v>
      </c>
      <c r="AJ104" s="114" t="s">
        <v>732</v>
      </c>
      <c r="AK104" s="114" t="s">
        <v>2437</v>
      </c>
      <c r="AL104" s="215">
        <v>39999</v>
      </c>
      <c r="AN104" s="114">
        <v>3</v>
      </c>
      <c r="AO104" s="115">
        <v>6</v>
      </c>
      <c r="AP104" s="114" t="s">
        <v>2159</v>
      </c>
      <c r="AQ104" s="114" t="s">
        <v>2487</v>
      </c>
      <c r="AR104" s="114" t="s">
        <v>2502</v>
      </c>
      <c r="AS104" s="215">
        <v>94500</v>
      </c>
      <c r="AU104" s="887" t="s">
        <v>691</v>
      </c>
      <c r="AV104" s="115">
        <v>20</v>
      </c>
      <c r="AW104" s="114" t="s">
        <v>2171</v>
      </c>
      <c r="AX104" s="114" t="s">
        <v>2503</v>
      </c>
      <c r="AY104" s="114" t="s">
        <v>2176</v>
      </c>
      <c r="AZ104" s="215">
        <v>300</v>
      </c>
    </row>
    <row r="105" s="120" customFormat="1" ht="20.1" customHeight="1" spans="10:52">
      <c r="J105" s="178" t="s">
        <v>729</v>
      </c>
      <c r="K105" s="179">
        <v>23</v>
      </c>
      <c r="L105" s="178" t="s">
        <v>2114</v>
      </c>
      <c r="M105" s="178" t="s">
        <v>2504</v>
      </c>
      <c r="N105" s="326" t="s">
        <v>2505</v>
      </c>
      <c r="O105" s="180">
        <v>9000</v>
      </c>
      <c r="S105" s="178" t="s">
        <v>708</v>
      </c>
      <c r="T105" s="179">
        <v>28</v>
      </c>
      <c r="U105" s="178" t="s">
        <v>2131</v>
      </c>
      <c r="V105" s="178" t="s">
        <v>2506</v>
      </c>
      <c r="W105" s="178" t="s">
        <v>2494</v>
      </c>
      <c r="X105" s="180">
        <v>39170</v>
      </c>
      <c r="Z105" s="114" t="s">
        <v>691</v>
      </c>
      <c r="AA105" s="115">
        <v>12</v>
      </c>
      <c r="AB105" s="114" t="s">
        <v>2141</v>
      </c>
      <c r="AC105" s="114" t="s">
        <v>2495</v>
      </c>
      <c r="AD105" s="114" t="s">
        <v>2243</v>
      </c>
      <c r="AE105" s="215">
        <v>100</v>
      </c>
      <c r="AG105" s="114">
        <v>3</v>
      </c>
      <c r="AH105" s="115">
        <v>30</v>
      </c>
      <c r="AI105" s="114" t="s">
        <v>2125</v>
      </c>
      <c r="AJ105" s="114" t="s">
        <v>2507</v>
      </c>
      <c r="AK105" s="114" t="s">
        <v>2207</v>
      </c>
      <c r="AL105" s="215">
        <v>18508</v>
      </c>
      <c r="AN105" s="114">
        <v>3</v>
      </c>
      <c r="AO105" s="115">
        <v>6</v>
      </c>
      <c r="AP105" s="114" t="s">
        <v>2128</v>
      </c>
      <c r="AQ105" s="114" t="s">
        <v>2487</v>
      </c>
      <c r="AR105" s="114" t="s">
        <v>2502</v>
      </c>
      <c r="AS105" s="215">
        <v>52400</v>
      </c>
      <c r="AU105" s="887" t="s">
        <v>691</v>
      </c>
      <c r="AV105" s="115">
        <v>20</v>
      </c>
      <c r="AW105" s="114" t="s">
        <v>2171</v>
      </c>
      <c r="AX105" s="114" t="s">
        <v>2508</v>
      </c>
      <c r="AY105" s="114" t="s">
        <v>2176</v>
      </c>
      <c r="AZ105" s="215">
        <v>980</v>
      </c>
    </row>
    <row r="106" s="120" customFormat="1" ht="20.1" customHeight="1" spans="10:52">
      <c r="J106" s="178" t="s">
        <v>729</v>
      </c>
      <c r="K106" s="179">
        <v>23</v>
      </c>
      <c r="L106" s="178" t="s">
        <v>2114</v>
      </c>
      <c r="M106" s="178" t="s">
        <v>2509</v>
      </c>
      <c r="N106" s="326" t="s">
        <v>2133</v>
      </c>
      <c r="O106" s="180">
        <v>45010</v>
      </c>
      <c r="S106" s="178" t="s">
        <v>708</v>
      </c>
      <c r="T106" s="179">
        <v>28</v>
      </c>
      <c r="U106" s="178" t="s">
        <v>2131</v>
      </c>
      <c r="V106" s="178" t="s">
        <v>2510</v>
      </c>
      <c r="W106" s="178" t="s">
        <v>2469</v>
      </c>
      <c r="X106" s="180">
        <v>27020</v>
      </c>
      <c r="Z106" s="114" t="s">
        <v>691</v>
      </c>
      <c r="AA106" s="115">
        <v>12</v>
      </c>
      <c r="AB106" s="114" t="s">
        <v>2141</v>
      </c>
      <c r="AC106" s="114" t="s">
        <v>2495</v>
      </c>
      <c r="AD106" s="114" t="s">
        <v>2243</v>
      </c>
      <c r="AE106" s="140">
        <v>1778</v>
      </c>
      <c r="AG106" s="114">
        <v>3</v>
      </c>
      <c r="AH106" s="115">
        <v>30</v>
      </c>
      <c r="AI106" s="114" t="s">
        <v>2125</v>
      </c>
      <c r="AJ106" s="114" t="s">
        <v>2507</v>
      </c>
      <c r="AK106" s="114" t="s">
        <v>2207</v>
      </c>
      <c r="AL106" s="215">
        <v>3157</v>
      </c>
      <c r="AN106" s="114">
        <v>3</v>
      </c>
      <c r="AO106" s="115">
        <v>6</v>
      </c>
      <c r="AP106" s="114" t="s">
        <v>2159</v>
      </c>
      <c r="AQ106" s="114" t="s">
        <v>2487</v>
      </c>
      <c r="AR106" s="114" t="s">
        <v>2502</v>
      </c>
      <c r="AS106" s="215">
        <v>85000</v>
      </c>
      <c r="AU106" s="887" t="s">
        <v>691</v>
      </c>
      <c r="AV106" s="115">
        <v>26</v>
      </c>
      <c r="AW106" s="114" t="s">
        <v>2159</v>
      </c>
      <c r="AX106" s="114" t="s">
        <v>2511</v>
      </c>
      <c r="AY106" s="114" t="s">
        <v>2240</v>
      </c>
      <c r="AZ106" s="215">
        <v>59000</v>
      </c>
    </row>
    <row r="107" s="120" customFormat="1" ht="20.1" customHeight="1" spans="10:52">
      <c r="J107" s="178" t="s">
        <v>729</v>
      </c>
      <c r="K107" s="179">
        <v>23</v>
      </c>
      <c r="L107" s="178" t="s">
        <v>2114</v>
      </c>
      <c r="M107" s="178" t="s">
        <v>2512</v>
      </c>
      <c r="N107" s="326" t="s">
        <v>2133</v>
      </c>
      <c r="O107" s="180">
        <v>50250</v>
      </c>
      <c r="S107" s="178" t="s">
        <v>708</v>
      </c>
      <c r="T107" s="179">
        <v>29</v>
      </c>
      <c r="U107" s="178" t="s">
        <v>2114</v>
      </c>
      <c r="V107" s="178" t="s">
        <v>2513</v>
      </c>
      <c r="W107" s="178" t="s">
        <v>2514</v>
      </c>
      <c r="X107" s="180">
        <v>82294</v>
      </c>
      <c r="Z107" s="114" t="s">
        <v>691</v>
      </c>
      <c r="AA107" s="115">
        <v>12</v>
      </c>
      <c r="AB107" s="114" t="s">
        <v>2119</v>
      </c>
      <c r="AC107" s="114" t="s">
        <v>2515</v>
      </c>
      <c r="AD107" s="114" t="s">
        <v>2516</v>
      </c>
      <c r="AE107" s="140">
        <v>28370</v>
      </c>
      <c r="AG107" s="114">
        <v>3</v>
      </c>
      <c r="AH107" s="115">
        <v>30</v>
      </c>
      <c r="AI107" s="114" t="s">
        <v>2125</v>
      </c>
      <c r="AJ107" s="114" t="s">
        <v>2507</v>
      </c>
      <c r="AK107" s="114" t="s">
        <v>2207</v>
      </c>
      <c r="AL107" s="215">
        <v>5220.76</v>
      </c>
      <c r="AN107" s="114">
        <v>3</v>
      </c>
      <c r="AO107" s="115">
        <v>6</v>
      </c>
      <c r="AP107" s="114" t="s">
        <v>2159</v>
      </c>
      <c r="AQ107" s="114" t="s">
        <v>2487</v>
      </c>
      <c r="AR107" s="114" t="s">
        <v>2502</v>
      </c>
      <c r="AS107" s="215">
        <v>725</v>
      </c>
      <c r="AU107" s="887" t="s">
        <v>691</v>
      </c>
      <c r="AV107" s="115">
        <v>26</v>
      </c>
      <c r="AW107" s="114" t="s">
        <v>2159</v>
      </c>
      <c r="AX107" s="114" t="s">
        <v>1610</v>
      </c>
      <c r="AY107" s="114" t="s">
        <v>2240</v>
      </c>
      <c r="AZ107" s="215">
        <v>6761</v>
      </c>
    </row>
    <row r="108" s="120" customFormat="1" ht="20.1" customHeight="1" spans="10:52">
      <c r="J108" s="178" t="s">
        <v>729</v>
      </c>
      <c r="K108" s="179">
        <v>26</v>
      </c>
      <c r="L108" s="178" t="s">
        <v>2114</v>
      </c>
      <c r="M108" s="178" t="s">
        <v>2517</v>
      </c>
      <c r="N108" s="326" t="s">
        <v>2133</v>
      </c>
      <c r="O108" s="180">
        <v>88580</v>
      </c>
      <c r="S108" s="178" t="s">
        <v>708</v>
      </c>
      <c r="T108" s="179">
        <v>29</v>
      </c>
      <c r="U108" s="178" t="s">
        <v>2114</v>
      </c>
      <c r="V108" s="178" t="s">
        <v>2518</v>
      </c>
      <c r="W108" s="178" t="s">
        <v>2133</v>
      </c>
      <c r="X108" s="180">
        <v>5040</v>
      </c>
      <c r="Z108" s="114" t="s">
        <v>691</v>
      </c>
      <c r="AA108" s="115">
        <v>12</v>
      </c>
      <c r="AB108" s="114" t="s">
        <v>2119</v>
      </c>
      <c r="AC108" s="114" t="s">
        <v>2515</v>
      </c>
      <c r="AD108" s="114" t="s">
        <v>2516</v>
      </c>
      <c r="AE108" s="215">
        <v>980</v>
      </c>
      <c r="AG108" s="114">
        <v>3</v>
      </c>
      <c r="AH108" s="115">
        <v>30</v>
      </c>
      <c r="AI108" s="114" t="s">
        <v>2125</v>
      </c>
      <c r="AJ108" s="114" t="s">
        <v>2507</v>
      </c>
      <c r="AK108" s="114" t="s">
        <v>2207</v>
      </c>
      <c r="AL108" s="215">
        <v>22979</v>
      </c>
      <c r="AN108" s="114">
        <v>3</v>
      </c>
      <c r="AO108" s="115">
        <v>6</v>
      </c>
      <c r="AP108" s="114" t="s">
        <v>2159</v>
      </c>
      <c r="AQ108" s="114" t="s">
        <v>2487</v>
      </c>
      <c r="AR108" s="114" t="s">
        <v>2502</v>
      </c>
      <c r="AS108" s="215">
        <v>540</v>
      </c>
      <c r="AU108" s="887" t="s">
        <v>691</v>
      </c>
      <c r="AV108" s="115">
        <v>27</v>
      </c>
      <c r="AW108" s="114" t="s">
        <v>2128</v>
      </c>
      <c r="AX108" s="114" t="s">
        <v>2519</v>
      </c>
      <c r="AY108" s="114" t="s">
        <v>2184</v>
      </c>
      <c r="AZ108" s="215">
        <v>544</v>
      </c>
    </row>
    <row r="109" s="120" customFormat="1" ht="20.1" customHeight="1" spans="10:52">
      <c r="J109" s="178" t="s">
        <v>729</v>
      </c>
      <c r="K109" s="179">
        <v>26</v>
      </c>
      <c r="L109" s="178" t="s">
        <v>2203</v>
      </c>
      <c r="M109" s="178" t="s">
        <v>2520</v>
      </c>
      <c r="N109" s="326" t="s">
        <v>2205</v>
      </c>
      <c r="O109" s="180">
        <v>31694.4</v>
      </c>
      <c r="S109" s="178" t="s">
        <v>708</v>
      </c>
      <c r="T109" s="179">
        <v>29</v>
      </c>
      <c r="U109" s="178" t="s">
        <v>2114</v>
      </c>
      <c r="V109" s="178" t="s">
        <v>2521</v>
      </c>
      <c r="W109" s="178" t="s">
        <v>2118</v>
      </c>
      <c r="X109" s="180">
        <v>9980</v>
      </c>
      <c r="Z109" s="114" t="s">
        <v>691</v>
      </c>
      <c r="AA109" s="115">
        <v>12</v>
      </c>
      <c r="AB109" s="114" t="s">
        <v>2119</v>
      </c>
      <c r="AC109" s="114" t="s">
        <v>2515</v>
      </c>
      <c r="AD109" s="114" t="s">
        <v>2516</v>
      </c>
      <c r="AE109" s="140">
        <v>2520</v>
      </c>
      <c r="AG109" s="114">
        <v>3</v>
      </c>
      <c r="AH109" s="115">
        <v>30</v>
      </c>
      <c r="AI109" s="114" t="s">
        <v>2125</v>
      </c>
      <c r="AJ109" s="114" t="s">
        <v>2507</v>
      </c>
      <c r="AK109" s="114" t="s">
        <v>2207</v>
      </c>
      <c r="AL109" s="215">
        <v>5663</v>
      </c>
      <c r="AN109" s="114">
        <v>3</v>
      </c>
      <c r="AO109" s="115">
        <v>6</v>
      </c>
      <c r="AP109" s="114" t="s">
        <v>2125</v>
      </c>
      <c r="AQ109" s="114" t="s">
        <v>2487</v>
      </c>
      <c r="AR109" s="114" t="s">
        <v>2502</v>
      </c>
      <c r="AS109" s="215">
        <v>3000</v>
      </c>
      <c r="AU109" s="887" t="s">
        <v>691</v>
      </c>
      <c r="AV109" s="115">
        <v>27</v>
      </c>
      <c r="AW109" s="114" t="s">
        <v>2128</v>
      </c>
      <c r="AX109" s="114" t="s">
        <v>2519</v>
      </c>
      <c r="AY109" s="114" t="s">
        <v>2184</v>
      </c>
      <c r="AZ109" s="215">
        <v>3100</v>
      </c>
    </row>
    <row r="110" s="120" customFormat="1" ht="20.1" customHeight="1" spans="10:52">
      <c r="J110" s="178" t="s">
        <v>729</v>
      </c>
      <c r="K110" s="179">
        <v>27</v>
      </c>
      <c r="L110" s="178" t="s">
        <v>2141</v>
      </c>
      <c r="M110" s="178" t="s">
        <v>2163</v>
      </c>
      <c r="N110" s="326" t="s">
        <v>2522</v>
      </c>
      <c r="O110" s="180">
        <v>20000</v>
      </c>
      <c r="S110" s="178" t="s">
        <v>708</v>
      </c>
      <c r="T110" s="179">
        <v>29</v>
      </c>
      <c r="U110" s="178" t="s">
        <v>2114</v>
      </c>
      <c r="V110" s="178" t="s">
        <v>2523</v>
      </c>
      <c r="W110" s="178" t="s">
        <v>2133</v>
      </c>
      <c r="X110" s="180">
        <v>1431</v>
      </c>
      <c r="Z110" s="114" t="s">
        <v>691</v>
      </c>
      <c r="AA110" s="115">
        <v>15</v>
      </c>
      <c r="AB110" s="114" t="s">
        <v>2141</v>
      </c>
      <c r="AC110" s="114" t="s">
        <v>2524</v>
      </c>
      <c r="AD110" s="114" t="s">
        <v>2243</v>
      </c>
      <c r="AE110" s="140">
        <v>2982</v>
      </c>
      <c r="AG110" s="114">
        <v>3</v>
      </c>
      <c r="AH110" s="115">
        <v>30</v>
      </c>
      <c r="AI110" s="114" t="s">
        <v>2125</v>
      </c>
      <c r="AJ110" s="114" t="s">
        <v>2507</v>
      </c>
      <c r="AK110" s="114" t="s">
        <v>2207</v>
      </c>
      <c r="AL110" s="215">
        <v>9254</v>
      </c>
      <c r="AN110" s="114">
        <v>3</v>
      </c>
      <c r="AO110" s="115">
        <v>6</v>
      </c>
      <c r="AP110" s="114" t="s">
        <v>2135</v>
      </c>
      <c r="AQ110" s="114" t="s">
        <v>2487</v>
      </c>
      <c r="AR110" s="114" t="s">
        <v>2502</v>
      </c>
      <c r="AS110" s="215">
        <v>28000</v>
      </c>
      <c r="AU110" s="887" t="s">
        <v>691</v>
      </c>
      <c r="AV110" s="115">
        <v>27</v>
      </c>
      <c r="AW110" s="114" t="s">
        <v>2128</v>
      </c>
      <c r="AX110" s="114" t="s">
        <v>2519</v>
      </c>
      <c r="AY110" s="114" t="s">
        <v>2184</v>
      </c>
      <c r="AZ110" s="215">
        <v>8790</v>
      </c>
    </row>
    <row r="111" s="120" customFormat="1" ht="20.1" customHeight="1" spans="10:52">
      <c r="J111" s="178" t="s">
        <v>729</v>
      </c>
      <c r="K111" s="179">
        <v>31</v>
      </c>
      <c r="L111" s="178" t="s">
        <v>2165</v>
      </c>
      <c r="M111" s="178" t="s">
        <v>2525</v>
      </c>
      <c r="N111" s="326" t="s">
        <v>2311</v>
      </c>
      <c r="O111" s="180">
        <v>16789</v>
      </c>
      <c r="S111" s="178" t="s">
        <v>708</v>
      </c>
      <c r="T111" s="179">
        <v>29</v>
      </c>
      <c r="U111" s="178" t="s">
        <v>2131</v>
      </c>
      <c r="V111" s="178" t="s">
        <v>2526</v>
      </c>
      <c r="W111" s="178" t="s">
        <v>2494</v>
      </c>
      <c r="X111" s="180">
        <v>8775</v>
      </c>
      <c r="Z111" s="114" t="s">
        <v>691</v>
      </c>
      <c r="AA111" s="115">
        <v>15</v>
      </c>
      <c r="AB111" s="114" t="s">
        <v>2141</v>
      </c>
      <c r="AC111" s="114" t="s">
        <v>2524</v>
      </c>
      <c r="AD111" s="114" t="s">
        <v>2243</v>
      </c>
      <c r="AE111" s="140">
        <v>4344</v>
      </c>
      <c r="AG111" s="114">
        <v>3</v>
      </c>
      <c r="AH111" s="115">
        <v>31</v>
      </c>
      <c r="AI111" s="114" t="s">
        <v>2171</v>
      </c>
      <c r="AJ111" s="114" t="s">
        <v>2527</v>
      </c>
      <c r="AK111" s="114" t="s">
        <v>2176</v>
      </c>
      <c r="AL111" s="215">
        <v>41367</v>
      </c>
      <c r="AN111" s="114">
        <v>3</v>
      </c>
      <c r="AO111" s="115">
        <v>6</v>
      </c>
      <c r="AP111" s="114" t="s">
        <v>2122</v>
      </c>
      <c r="AQ111" s="114" t="s">
        <v>2487</v>
      </c>
      <c r="AR111" s="114" t="s">
        <v>2502</v>
      </c>
      <c r="AS111" s="215">
        <v>40000</v>
      </c>
      <c r="AU111" s="887" t="s">
        <v>691</v>
      </c>
      <c r="AV111" s="115">
        <v>27</v>
      </c>
      <c r="AW111" s="114" t="s">
        <v>2128</v>
      </c>
      <c r="AX111" s="114" t="s">
        <v>2519</v>
      </c>
      <c r="AY111" s="114" t="s">
        <v>2184</v>
      </c>
      <c r="AZ111" s="215">
        <v>345.5</v>
      </c>
    </row>
    <row r="112" s="120" customFormat="1" ht="20.1" customHeight="1" spans="10:52">
      <c r="J112" s="178" t="s">
        <v>729</v>
      </c>
      <c r="K112" s="179">
        <v>31</v>
      </c>
      <c r="L112" s="178" t="s">
        <v>2165</v>
      </c>
      <c r="M112" s="178" t="s">
        <v>2528</v>
      </c>
      <c r="N112" s="326" t="s">
        <v>2311</v>
      </c>
      <c r="O112" s="180">
        <v>16789</v>
      </c>
      <c r="S112" s="178" t="s">
        <v>708</v>
      </c>
      <c r="T112" s="179">
        <v>29</v>
      </c>
      <c r="U112" s="178" t="s">
        <v>2131</v>
      </c>
      <c r="V112" s="178" t="s">
        <v>2529</v>
      </c>
      <c r="W112" s="178" t="s">
        <v>2469</v>
      </c>
      <c r="X112" s="180">
        <v>14280</v>
      </c>
      <c r="Z112" s="114" t="s">
        <v>691</v>
      </c>
      <c r="AA112" s="115">
        <v>15</v>
      </c>
      <c r="AB112" s="114" t="s">
        <v>2141</v>
      </c>
      <c r="AC112" s="114" t="s">
        <v>2524</v>
      </c>
      <c r="AD112" s="114" t="s">
        <v>2243</v>
      </c>
      <c r="AE112" s="140">
        <v>1209.05</v>
      </c>
      <c r="AG112" s="114">
        <v>3</v>
      </c>
      <c r="AH112" s="115">
        <v>31</v>
      </c>
      <c r="AI112" s="114" t="s">
        <v>2156</v>
      </c>
      <c r="AJ112" s="114" t="s">
        <v>2530</v>
      </c>
      <c r="AK112" s="114" t="s">
        <v>2531</v>
      </c>
      <c r="AL112" s="215">
        <v>80000</v>
      </c>
      <c r="AN112" s="114">
        <v>3</v>
      </c>
      <c r="AO112" s="115">
        <v>6</v>
      </c>
      <c r="AP112" s="114" t="s">
        <v>2122</v>
      </c>
      <c r="AQ112" s="114" t="s">
        <v>2487</v>
      </c>
      <c r="AR112" s="114" t="s">
        <v>2502</v>
      </c>
      <c r="AS112" s="215">
        <v>6814.7</v>
      </c>
      <c r="AU112" s="887" t="s">
        <v>691</v>
      </c>
      <c r="AV112" s="115">
        <v>27</v>
      </c>
      <c r="AW112" s="114" t="s">
        <v>2128</v>
      </c>
      <c r="AX112" s="114" t="s">
        <v>2519</v>
      </c>
      <c r="AY112" s="114" t="s">
        <v>2184</v>
      </c>
      <c r="AZ112" s="215">
        <v>380</v>
      </c>
    </row>
    <row r="113" s="120" customFormat="1" ht="20.1" customHeight="1" spans="10:52">
      <c r="J113" s="178" t="s">
        <v>729</v>
      </c>
      <c r="K113" s="179">
        <v>31</v>
      </c>
      <c r="L113" s="178" t="s">
        <v>2165</v>
      </c>
      <c r="M113" s="178" t="s">
        <v>2532</v>
      </c>
      <c r="N113" s="326" t="s">
        <v>2311</v>
      </c>
      <c r="O113" s="180">
        <v>5800</v>
      </c>
      <c r="S113" s="178" t="s">
        <v>708</v>
      </c>
      <c r="T113" s="179">
        <v>29</v>
      </c>
      <c r="U113" s="178" t="s">
        <v>2131</v>
      </c>
      <c r="V113" s="178" t="s">
        <v>2452</v>
      </c>
      <c r="W113" s="178" t="s">
        <v>2469</v>
      </c>
      <c r="X113" s="180">
        <v>12740</v>
      </c>
      <c r="Z113" s="114" t="s">
        <v>691</v>
      </c>
      <c r="AA113" s="115">
        <v>15</v>
      </c>
      <c r="AB113" s="114" t="s">
        <v>2141</v>
      </c>
      <c r="AC113" s="114" t="s">
        <v>2524</v>
      </c>
      <c r="AD113" s="114" t="s">
        <v>2243</v>
      </c>
      <c r="AE113" s="140">
        <v>10856</v>
      </c>
      <c r="AG113" s="114">
        <v>3</v>
      </c>
      <c r="AH113" s="115">
        <v>31</v>
      </c>
      <c r="AI113" s="114" t="s">
        <v>2165</v>
      </c>
      <c r="AJ113" s="114" t="s">
        <v>2533</v>
      </c>
      <c r="AK113" s="114" t="s">
        <v>2534</v>
      </c>
      <c r="AL113" s="215">
        <v>49000</v>
      </c>
      <c r="AN113" s="114">
        <v>3</v>
      </c>
      <c r="AO113" s="115">
        <v>6</v>
      </c>
      <c r="AP113" s="114" t="s">
        <v>2159</v>
      </c>
      <c r="AQ113" s="114" t="s">
        <v>2487</v>
      </c>
      <c r="AR113" s="114" t="s">
        <v>2502</v>
      </c>
      <c r="AS113" s="215">
        <v>-94500</v>
      </c>
      <c r="AU113" s="887" t="s">
        <v>691</v>
      </c>
      <c r="AV113" s="115">
        <v>27</v>
      </c>
      <c r="AW113" s="114" t="s">
        <v>2128</v>
      </c>
      <c r="AX113" s="114" t="s">
        <v>2535</v>
      </c>
      <c r="AY113" s="114" t="s">
        <v>2184</v>
      </c>
      <c r="AZ113" s="215">
        <v>1920</v>
      </c>
    </row>
    <row r="114" s="120" customFormat="1" ht="20.1" customHeight="1" spans="10:52">
      <c r="J114" s="178" t="s">
        <v>729</v>
      </c>
      <c r="K114" s="179">
        <v>31</v>
      </c>
      <c r="L114" s="178" t="s">
        <v>2111</v>
      </c>
      <c r="M114" s="178" t="s">
        <v>2536</v>
      </c>
      <c r="N114" s="326" t="s">
        <v>2537</v>
      </c>
      <c r="O114" s="180">
        <v>17879.98</v>
      </c>
      <c r="S114" s="178" t="s">
        <v>708</v>
      </c>
      <c r="T114" s="179">
        <v>29</v>
      </c>
      <c r="U114" s="178" t="s">
        <v>2131</v>
      </c>
      <c r="V114" s="178" t="s">
        <v>2538</v>
      </c>
      <c r="W114" s="178" t="s">
        <v>2469</v>
      </c>
      <c r="X114" s="180">
        <v>15060</v>
      </c>
      <c r="Z114" s="114" t="s">
        <v>691</v>
      </c>
      <c r="AA114" s="115">
        <v>15</v>
      </c>
      <c r="AB114" s="114" t="s">
        <v>2141</v>
      </c>
      <c r="AC114" s="114" t="s">
        <v>2524</v>
      </c>
      <c r="AD114" s="114" t="s">
        <v>2243</v>
      </c>
      <c r="AE114" s="215">
        <v>760</v>
      </c>
      <c r="AG114" s="114">
        <v>4</v>
      </c>
      <c r="AH114" s="115">
        <v>2</v>
      </c>
      <c r="AI114" s="114" t="s">
        <v>2148</v>
      </c>
      <c r="AJ114" s="114" t="s">
        <v>2539</v>
      </c>
      <c r="AK114" s="114" t="s">
        <v>2540</v>
      </c>
      <c r="AL114" s="215">
        <v>50000</v>
      </c>
      <c r="AN114" s="114">
        <v>3</v>
      </c>
      <c r="AO114" s="115">
        <v>6</v>
      </c>
      <c r="AP114" s="114" t="s">
        <v>2128</v>
      </c>
      <c r="AQ114" s="114" t="s">
        <v>2487</v>
      </c>
      <c r="AR114" s="114" t="s">
        <v>2502</v>
      </c>
      <c r="AS114" s="215">
        <v>-52400</v>
      </c>
      <c r="AU114" s="887" t="s">
        <v>691</v>
      </c>
      <c r="AV114" s="115">
        <v>27</v>
      </c>
      <c r="AW114" s="114" t="s">
        <v>2128</v>
      </c>
      <c r="AX114" s="114" t="s">
        <v>2535</v>
      </c>
      <c r="AY114" s="114" t="s">
        <v>2184</v>
      </c>
      <c r="AZ114" s="215">
        <v>57072</v>
      </c>
    </row>
    <row r="115" s="120" customFormat="1" ht="20.1" customHeight="1" spans="10:52">
      <c r="J115" s="178" t="s">
        <v>729</v>
      </c>
      <c r="K115" s="179">
        <v>31</v>
      </c>
      <c r="L115" s="178" t="s">
        <v>2111</v>
      </c>
      <c r="M115" s="178" t="s">
        <v>2541</v>
      </c>
      <c r="N115" s="326" t="s">
        <v>2537</v>
      </c>
      <c r="O115" s="180">
        <v>15499</v>
      </c>
      <c r="S115" s="178" t="s">
        <v>708</v>
      </c>
      <c r="T115" s="179">
        <v>30</v>
      </c>
      <c r="U115" s="178" t="s">
        <v>2165</v>
      </c>
      <c r="V115" s="178" t="s">
        <v>2542</v>
      </c>
      <c r="W115" s="178" t="s">
        <v>2167</v>
      </c>
      <c r="X115" s="180">
        <v>7500</v>
      </c>
      <c r="Z115" s="114" t="s">
        <v>691</v>
      </c>
      <c r="AA115" s="115">
        <v>15</v>
      </c>
      <c r="AB115" s="114" t="s">
        <v>2141</v>
      </c>
      <c r="AC115" s="114" t="s">
        <v>2524</v>
      </c>
      <c r="AD115" s="114" t="s">
        <v>2243</v>
      </c>
      <c r="AE115" s="140">
        <v>2616</v>
      </c>
      <c r="AG115" s="114">
        <v>4</v>
      </c>
      <c r="AH115" s="115">
        <v>12</v>
      </c>
      <c r="AI115" s="114" t="s">
        <v>2156</v>
      </c>
      <c r="AJ115" s="114" t="s">
        <v>2543</v>
      </c>
      <c r="AK115" s="114" t="s">
        <v>2437</v>
      </c>
      <c r="AL115" s="215">
        <v>40000</v>
      </c>
      <c r="AN115" s="114">
        <v>3</v>
      </c>
      <c r="AO115" s="115">
        <v>6</v>
      </c>
      <c r="AP115" s="114" t="s">
        <v>2159</v>
      </c>
      <c r="AQ115" s="114" t="s">
        <v>2487</v>
      </c>
      <c r="AR115" s="114" t="s">
        <v>2502</v>
      </c>
      <c r="AS115" s="215">
        <v>-85000</v>
      </c>
      <c r="AU115" s="887" t="s">
        <v>691</v>
      </c>
      <c r="AV115" s="115">
        <v>27</v>
      </c>
      <c r="AW115" s="114" t="s">
        <v>2128</v>
      </c>
      <c r="AX115" s="114" t="s">
        <v>2535</v>
      </c>
      <c r="AY115" s="114" t="s">
        <v>2184</v>
      </c>
      <c r="AZ115" s="215">
        <v>543</v>
      </c>
    </row>
    <row r="116" s="120" customFormat="1" ht="20.1" customHeight="1" spans="10:52">
      <c r="J116" s="178" t="s">
        <v>729</v>
      </c>
      <c r="K116" s="179">
        <v>31</v>
      </c>
      <c r="L116" s="178" t="s">
        <v>2114</v>
      </c>
      <c r="M116" s="178" t="s">
        <v>2544</v>
      </c>
      <c r="N116" s="326" t="s">
        <v>2255</v>
      </c>
      <c r="O116" s="460">
        <v>500</v>
      </c>
      <c r="S116" s="178" t="s">
        <v>708</v>
      </c>
      <c r="T116" s="179">
        <v>30</v>
      </c>
      <c r="U116" s="178" t="s">
        <v>2162</v>
      </c>
      <c r="V116" s="178" t="s">
        <v>2545</v>
      </c>
      <c r="W116" s="178" t="s">
        <v>2394</v>
      </c>
      <c r="X116" s="180">
        <v>6120</v>
      </c>
      <c r="Z116" s="114" t="s">
        <v>691</v>
      </c>
      <c r="AA116" s="115">
        <v>15</v>
      </c>
      <c r="AB116" s="114" t="s">
        <v>2141</v>
      </c>
      <c r="AC116" s="114" t="s">
        <v>2524</v>
      </c>
      <c r="AD116" s="114" t="s">
        <v>2243</v>
      </c>
      <c r="AE116" s="215">
        <v>260</v>
      </c>
      <c r="AG116" s="114">
        <v>4</v>
      </c>
      <c r="AH116" s="115">
        <v>12</v>
      </c>
      <c r="AI116" s="114" t="s">
        <v>2171</v>
      </c>
      <c r="AJ116" s="114" t="s">
        <v>830</v>
      </c>
      <c r="AK116" s="114" t="s">
        <v>2546</v>
      </c>
      <c r="AL116" s="215">
        <v>13500</v>
      </c>
      <c r="AN116" s="114">
        <v>3</v>
      </c>
      <c r="AO116" s="115">
        <v>6</v>
      </c>
      <c r="AP116" s="114" t="s">
        <v>2159</v>
      </c>
      <c r="AQ116" s="114" t="s">
        <v>2487</v>
      </c>
      <c r="AR116" s="114" t="s">
        <v>2502</v>
      </c>
      <c r="AS116" s="215">
        <v>-725</v>
      </c>
      <c r="AU116" s="887" t="s">
        <v>691</v>
      </c>
      <c r="AV116" s="115">
        <v>27</v>
      </c>
      <c r="AW116" s="114" t="s">
        <v>2128</v>
      </c>
      <c r="AX116" s="114" t="s">
        <v>2535</v>
      </c>
      <c r="AY116" s="114" t="s">
        <v>2184</v>
      </c>
      <c r="AZ116" s="215">
        <v>7235.8</v>
      </c>
    </row>
    <row r="117" s="120" customFormat="1" ht="20.1" customHeight="1" spans="10:52">
      <c r="J117" s="178" t="s">
        <v>710</v>
      </c>
      <c r="K117" s="178" t="s">
        <v>691</v>
      </c>
      <c r="L117" s="178" t="s">
        <v>2141</v>
      </c>
      <c r="M117" s="178" t="s">
        <v>2268</v>
      </c>
      <c r="N117" s="326" t="s">
        <v>2547</v>
      </c>
      <c r="O117" s="180">
        <v>9350</v>
      </c>
      <c r="S117" s="178" t="s">
        <v>708</v>
      </c>
      <c r="T117" s="179">
        <v>30</v>
      </c>
      <c r="U117" s="178" t="s">
        <v>2141</v>
      </c>
      <c r="V117" s="178" t="s">
        <v>2548</v>
      </c>
      <c r="W117" s="178" t="s">
        <v>2243</v>
      </c>
      <c r="X117" s="180">
        <v>1390</v>
      </c>
      <c r="Z117" s="114" t="s">
        <v>691</v>
      </c>
      <c r="AA117" s="115">
        <v>15</v>
      </c>
      <c r="AB117" s="114" t="s">
        <v>2144</v>
      </c>
      <c r="AC117" s="114" t="s">
        <v>2549</v>
      </c>
      <c r="AD117" s="114" t="s">
        <v>2354</v>
      </c>
      <c r="AE117" s="140">
        <v>9900</v>
      </c>
      <c r="AG117" s="114">
        <v>4</v>
      </c>
      <c r="AH117" s="115">
        <v>12</v>
      </c>
      <c r="AI117" s="114" t="s">
        <v>2148</v>
      </c>
      <c r="AJ117" s="114" t="s">
        <v>829</v>
      </c>
      <c r="AK117" s="114" t="s">
        <v>2150</v>
      </c>
      <c r="AL117" s="215">
        <v>4160</v>
      </c>
      <c r="AN117" s="114">
        <v>3</v>
      </c>
      <c r="AO117" s="115">
        <v>6</v>
      </c>
      <c r="AP117" s="114" t="s">
        <v>2159</v>
      </c>
      <c r="AQ117" s="114" t="s">
        <v>2487</v>
      </c>
      <c r="AR117" s="114" t="s">
        <v>2502</v>
      </c>
      <c r="AS117" s="215">
        <v>-540</v>
      </c>
      <c r="AU117" s="887" t="s">
        <v>691</v>
      </c>
      <c r="AV117" s="115">
        <v>27</v>
      </c>
      <c r="AW117" s="114" t="s">
        <v>2128</v>
      </c>
      <c r="AX117" s="114" t="s">
        <v>2535</v>
      </c>
      <c r="AY117" s="114" t="s">
        <v>2184</v>
      </c>
      <c r="AZ117" s="215">
        <v>3128</v>
      </c>
    </row>
    <row r="118" s="120" customFormat="1" ht="20.1" customHeight="1" spans="10:52">
      <c r="J118" s="178" t="s">
        <v>710</v>
      </c>
      <c r="K118" s="178" t="s">
        <v>677</v>
      </c>
      <c r="L118" s="178" t="s">
        <v>2114</v>
      </c>
      <c r="M118" s="178" t="s">
        <v>2550</v>
      </c>
      <c r="N118" s="326" t="s">
        <v>2551</v>
      </c>
      <c r="O118" s="180">
        <v>40629.25</v>
      </c>
      <c r="S118" s="178" t="s">
        <v>708</v>
      </c>
      <c r="T118" s="179">
        <v>30</v>
      </c>
      <c r="U118" s="178" t="s">
        <v>2114</v>
      </c>
      <c r="V118" s="178" t="s">
        <v>2552</v>
      </c>
      <c r="W118" s="178" t="s">
        <v>2133</v>
      </c>
      <c r="X118" s="180">
        <v>16015</v>
      </c>
      <c r="Z118" s="114" t="s">
        <v>691</v>
      </c>
      <c r="AA118" s="115">
        <v>15</v>
      </c>
      <c r="AB118" s="114" t="s">
        <v>2144</v>
      </c>
      <c r="AC118" s="114" t="s">
        <v>2549</v>
      </c>
      <c r="AD118" s="114" t="s">
        <v>2354</v>
      </c>
      <c r="AE118" s="140">
        <v>4769</v>
      </c>
      <c r="AG118" s="114">
        <v>4</v>
      </c>
      <c r="AH118" s="115">
        <v>15</v>
      </c>
      <c r="AI118" s="114" t="s">
        <v>2171</v>
      </c>
      <c r="AJ118" s="114" t="s">
        <v>913</v>
      </c>
      <c r="AK118" s="114" t="s">
        <v>2173</v>
      </c>
      <c r="AL118" s="215">
        <v>2135</v>
      </c>
      <c r="AN118" s="114">
        <v>3</v>
      </c>
      <c r="AO118" s="115">
        <v>6</v>
      </c>
      <c r="AP118" s="114" t="s">
        <v>2125</v>
      </c>
      <c r="AQ118" s="114" t="s">
        <v>2487</v>
      </c>
      <c r="AR118" s="114" t="s">
        <v>2502</v>
      </c>
      <c r="AS118" s="215">
        <v>-3000</v>
      </c>
      <c r="AU118" s="887" t="s">
        <v>691</v>
      </c>
      <c r="AV118" s="115">
        <v>27</v>
      </c>
      <c r="AW118" s="114" t="s">
        <v>2128</v>
      </c>
      <c r="AX118" s="114" t="s">
        <v>2535</v>
      </c>
      <c r="AY118" s="114" t="s">
        <v>2184</v>
      </c>
      <c r="AZ118" s="215">
        <v>2769</v>
      </c>
    </row>
    <row r="119" s="120" customFormat="1" ht="20.1" customHeight="1" spans="10:52">
      <c r="J119" s="178" t="s">
        <v>710</v>
      </c>
      <c r="K119" s="178" t="s">
        <v>677</v>
      </c>
      <c r="L119" s="178" t="s">
        <v>2131</v>
      </c>
      <c r="M119" s="178" t="s">
        <v>2553</v>
      </c>
      <c r="N119" s="326" t="s">
        <v>2494</v>
      </c>
      <c r="O119" s="180">
        <v>9075</v>
      </c>
      <c r="S119" s="178" t="s">
        <v>708</v>
      </c>
      <c r="T119" s="179">
        <v>30</v>
      </c>
      <c r="U119" s="178" t="s">
        <v>2114</v>
      </c>
      <c r="V119" s="178" t="s">
        <v>2552</v>
      </c>
      <c r="W119" s="178" t="s">
        <v>2133</v>
      </c>
      <c r="X119" s="180">
        <v>6220.05</v>
      </c>
      <c r="Z119" s="114" t="s">
        <v>691</v>
      </c>
      <c r="AA119" s="115">
        <v>15</v>
      </c>
      <c r="AB119" s="114" t="s">
        <v>2144</v>
      </c>
      <c r="AC119" s="114" t="s">
        <v>2549</v>
      </c>
      <c r="AD119" s="114" t="s">
        <v>2354</v>
      </c>
      <c r="AE119" s="140">
        <v>18305</v>
      </c>
      <c r="AG119" s="114">
        <v>4</v>
      </c>
      <c r="AH119" s="115">
        <v>15</v>
      </c>
      <c r="AI119" s="114" t="s">
        <v>2171</v>
      </c>
      <c r="AJ119" s="114" t="s">
        <v>913</v>
      </c>
      <c r="AK119" s="114" t="s">
        <v>2173</v>
      </c>
      <c r="AL119" s="215">
        <v>3000</v>
      </c>
      <c r="AN119" s="114">
        <v>3</v>
      </c>
      <c r="AO119" s="115">
        <v>6</v>
      </c>
      <c r="AP119" s="114" t="s">
        <v>2135</v>
      </c>
      <c r="AQ119" s="114" t="s">
        <v>2487</v>
      </c>
      <c r="AR119" s="114" t="s">
        <v>2502</v>
      </c>
      <c r="AS119" s="215">
        <v>-28000</v>
      </c>
      <c r="AU119" s="887" t="s">
        <v>691</v>
      </c>
      <c r="AV119" s="115">
        <v>27</v>
      </c>
      <c r="AW119" s="114" t="s">
        <v>2128</v>
      </c>
      <c r="AX119" s="114" t="s">
        <v>2535</v>
      </c>
      <c r="AY119" s="114" t="s">
        <v>2184</v>
      </c>
      <c r="AZ119" s="215">
        <v>1900</v>
      </c>
    </row>
    <row r="120" s="120" customFormat="1" ht="20.1" customHeight="1" spans="10:52">
      <c r="J120" s="178" t="s">
        <v>710</v>
      </c>
      <c r="K120" s="178" t="s">
        <v>677</v>
      </c>
      <c r="L120" s="178" t="s">
        <v>2131</v>
      </c>
      <c r="M120" s="178" t="s">
        <v>2553</v>
      </c>
      <c r="N120" s="326" t="s">
        <v>2494</v>
      </c>
      <c r="O120" s="180">
        <v>8800</v>
      </c>
      <c r="S120" s="178" t="s">
        <v>708</v>
      </c>
      <c r="T120" s="179">
        <v>30</v>
      </c>
      <c r="U120" s="178" t="s">
        <v>2114</v>
      </c>
      <c r="V120" s="178" t="s">
        <v>2552</v>
      </c>
      <c r="W120" s="178" t="s">
        <v>2133</v>
      </c>
      <c r="X120" s="180">
        <v>1380</v>
      </c>
      <c r="Z120" s="114" t="s">
        <v>691</v>
      </c>
      <c r="AA120" s="115">
        <v>15</v>
      </c>
      <c r="AB120" s="114" t="s">
        <v>2144</v>
      </c>
      <c r="AC120" s="114" t="s">
        <v>2549</v>
      </c>
      <c r="AD120" s="114" t="s">
        <v>2354</v>
      </c>
      <c r="AE120" s="215">
        <v>455</v>
      </c>
      <c r="AG120" s="114">
        <v>4</v>
      </c>
      <c r="AH120" s="115">
        <v>15</v>
      </c>
      <c r="AI120" s="114" t="s">
        <v>2171</v>
      </c>
      <c r="AJ120" s="114" t="s">
        <v>913</v>
      </c>
      <c r="AK120" s="114" t="s">
        <v>2173</v>
      </c>
      <c r="AL120" s="215">
        <v>48300</v>
      </c>
      <c r="AN120" s="114">
        <v>3</v>
      </c>
      <c r="AO120" s="115">
        <v>6</v>
      </c>
      <c r="AP120" s="114" t="s">
        <v>2122</v>
      </c>
      <c r="AQ120" s="114" t="s">
        <v>2487</v>
      </c>
      <c r="AR120" s="114" t="s">
        <v>2502</v>
      </c>
      <c r="AS120" s="215">
        <v>-40000</v>
      </c>
      <c r="AU120" s="887" t="s">
        <v>691</v>
      </c>
      <c r="AV120" s="115">
        <v>27</v>
      </c>
      <c r="AW120" s="114" t="s">
        <v>2128</v>
      </c>
      <c r="AX120" s="114" t="s">
        <v>2535</v>
      </c>
      <c r="AY120" s="114" t="s">
        <v>2184</v>
      </c>
      <c r="AZ120" s="215">
        <v>2254</v>
      </c>
    </row>
    <row r="121" s="120" customFormat="1" ht="20.1" customHeight="1" spans="10:52">
      <c r="J121" s="178" t="s">
        <v>710</v>
      </c>
      <c r="K121" s="178" t="s">
        <v>677</v>
      </c>
      <c r="L121" s="178" t="s">
        <v>2131</v>
      </c>
      <c r="M121" s="178" t="s">
        <v>2553</v>
      </c>
      <c r="N121" s="326" t="s">
        <v>2494</v>
      </c>
      <c r="O121" s="180">
        <v>7056</v>
      </c>
      <c r="S121" s="178" t="s">
        <v>708</v>
      </c>
      <c r="T121" s="179">
        <v>30</v>
      </c>
      <c r="U121" s="178" t="s">
        <v>2114</v>
      </c>
      <c r="V121" s="178" t="s">
        <v>2552</v>
      </c>
      <c r="W121" s="178" t="s">
        <v>2133</v>
      </c>
      <c r="X121" s="180">
        <v>1900</v>
      </c>
      <c r="Z121" s="114" t="s">
        <v>691</v>
      </c>
      <c r="AA121" s="115">
        <v>16</v>
      </c>
      <c r="AB121" s="114" t="s">
        <v>2114</v>
      </c>
      <c r="AC121" s="114" t="s">
        <v>2554</v>
      </c>
      <c r="AD121" s="114" t="s">
        <v>2262</v>
      </c>
      <c r="AE121" s="215">
        <v>500</v>
      </c>
      <c r="AG121" s="114">
        <v>4</v>
      </c>
      <c r="AH121" s="115">
        <v>15</v>
      </c>
      <c r="AI121" s="114" t="s">
        <v>2171</v>
      </c>
      <c r="AJ121" s="114" t="s">
        <v>2555</v>
      </c>
      <c r="AK121" s="114" t="s">
        <v>2176</v>
      </c>
      <c r="AL121" s="215">
        <v>4750</v>
      </c>
      <c r="AN121" s="114">
        <v>3</v>
      </c>
      <c r="AO121" s="115">
        <v>6</v>
      </c>
      <c r="AP121" s="114" t="s">
        <v>2122</v>
      </c>
      <c r="AQ121" s="114" t="s">
        <v>2487</v>
      </c>
      <c r="AR121" s="114" t="s">
        <v>2502</v>
      </c>
      <c r="AS121" s="215">
        <v>-6814.7</v>
      </c>
      <c r="AU121" s="887" t="s">
        <v>691</v>
      </c>
      <c r="AV121" s="115">
        <v>27</v>
      </c>
      <c r="AW121" s="114" t="s">
        <v>2128</v>
      </c>
      <c r="AX121" s="114" t="s">
        <v>2535</v>
      </c>
      <c r="AY121" s="114" t="s">
        <v>2184</v>
      </c>
      <c r="AZ121" s="215">
        <v>1740</v>
      </c>
    </row>
    <row r="122" s="120" customFormat="1" ht="20.1" customHeight="1" spans="10:52">
      <c r="J122" s="178" t="s">
        <v>710</v>
      </c>
      <c r="K122" s="178" t="s">
        <v>677</v>
      </c>
      <c r="L122" s="178" t="s">
        <v>2131</v>
      </c>
      <c r="M122" s="178" t="s">
        <v>2553</v>
      </c>
      <c r="N122" s="326" t="s">
        <v>2494</v>
      </c>
      <c r="O122" s="180">
        <v>7000</v>
      </c>
      <c r="S122" s="178" t="s">
        <v>708</v>
      </c>
      <c r="T122" s="179">
        <v>30</v>
      </c>
      <c r="U122" s="178" t="s">
        <v>2114</v>
      </c>
      <c r="V122" s="178" t="s">
        <v>2552</v>
      </c>
      <c r="W122" s="178" t="s">
        <v>2133</v>
      </c>
      <c r="X122" s="180">
        <v>3500</v>
      </c>
      <c r="Z122" s="114" t="s">
        <v>691</v>
      </c>
      <c r="AA122" s="115">
        <v>23</v>
      </c>
      <c r="AB122" s="114" t="s">
        <v>2141</v>
      </c>
      <c r="AC122" s="114" t="s">
        <v>2556</v>
      </c>
      <c r="AD122" s="114" t="s">
        <v>2557</v>
      </c>
      <c r="AE122" s="140">
        <v>10000</v>
      </c>
      <c r="AG122" s="114">
        <v>4</v>
      </c>
      <c r="AH122" s="115">
        <v>15</v>
      </c>
      <c r="AI122" s="114" t="s">
        <v>2171</v>
      </c>
      <c r="AJ122" s="114" t="s">
        <v>2555</v>
      </c>
      <c r="AK122" s="114" t="s">
        <v>2176</v>
      </c>
      <c r="AL122" s="215">
        <v>800</v>
      </c>
      <c r="AN122" s="114">
        <v>3</v>
      </c>
      <c r="AO122" s="115">
        <v>7</v>
      </c>
      <c r="AP122" s="114" t="s">
        <v>2171</v>
      </c>
      <c r="AQ122" s="114" t="s">
        <v>2558</v>
      </c>
      <c r="AR122" s="114" t="s">
        <v>2176</v>
      </c>
      <c r="AS122" s="215">
        <v>3198</v>
      </c>
      <c r="AU122" s="887" t="s">
        <v>691</v>
      </c>
      <c r="AV122" s="115">
        <v>28</v>
      </c>
      <c r="AW122" s="114" t="s">
        <v>2171</v>
      </c>
      <c r="AX122" s="114" t="s">
        <v>2559</v>
      </c>
      <c r="AY122" s="114" t="s">
        <v>2176</v>
      </c>
      <c r="AZ122" s="215">
        <v>368</v>
      </c>
    </row>
    <row r="123" s="120" customFormat="1" ht="20.1" customHeight="1" spans="10:52">
      <c r="J123" s="178" t="s">
        <v>710</v>
      </c>
      <c r="K123" s="178" t="s">
        <v>677</v>
      </c>
      <c r="L123" s="178" t="s">
        <v>2131</v>
      </c>
      <c r="M123" s="178" t="s">
        <v>2560</v>
      </c>
      <c r="N123" s="326" t="s">
        <v>2494</v>
      </c>
      <c r="O123" s="180">
        <v>8750</v>
      </c>
      <c r="S123" s="178" t="s">
        <v>708</v>
      </c>
      <c r="T123" s="179">
        <v>30</v>
      </c>
      <c r="U123" s="178" t="s">
        <v>2114</v>
      </c>
      <c r="V123" s="178" t="s">
        <v>2552</v>
      </c>
      <c r="W123" s="178" t="s">
        <v>2133</v>
      </c>
      <c r="X123" s="180">
        <v>2981</v>
      </c>
      <c r="Z123" s="114" t="s">
        <v>691</v>
      </c>
      <c r="AA123" s="115">
        <v>23</v>
      </c>
      <c r="AB123" s="114" t="s">
        <v>2141</v>
      </c>
      <c r="AC123" s="114" t="s">
        <v>2561</v>
      </c>
      <c r="AD123" s="114" t="s">
        <v>2562</v>
      </c>
      <c r="AE123" s="140">
        <v>29000</v>
      </c>
      <c r="AG123" s="114">
        <v>4</v>
      </c>
      <c r="AH123" s="115">
        <v>15</v>
      </c>
      <c r="AI123" s="114" t="s">
        <v>2171</v>
      </c>
      <c r="AJ123" s="114" t="s">
        <v>2555</v>
      </c>
      <c r="AK123" s="114" t="s">
        <v>2176</v>
      </c>
      <c r="AL123" s="215">
        <v>14000</v>
      </c>
      <c r="AN123" s="114">
        <v>3</v>
      </c>
      <c r="AO123" s="115">
        <v>7</v>
      </c>
      <c r="AP123" s="114" t="s">
        <v>2156</v>
      </c>
      <c r="AQ123" s="114" t="s">
        <v>1704</v>
      </c>
      <c r="AR123" s="114" t="s">
        <v>2158</v>
      </c>
      <c r="AS123" s="215">
        <v>8923.4</v>
      </c>
      <c r="AU123" s="887" t="s">
        <v>691</v>
      </c>
      <c r="AV123" s="115">
        <v>28</v>
      </c>
      <c r="AW123" s="114" t="s">
        <v>2171</v>
      </c>
      <c r="AX123" s="114" t="s">
        <v>2559</v>
      </c>
      <c r="AY123" s="114" t="s">
        <v>2176</v>
      </c>
      <c r="AZ123" s="215">
        <v>10686</v>
      </c>
    </row>
    <row r="124" s="120" customFormat="1" ht="20.1" customHeight="1" spans="10:52">
      <c r="J124" s="178" t="s">
        <v>710</v>
      </c>
      <c r="K124" s="178" t="s">
        <v>677</v>
      </c>
      <c r="L124" s="178" t="s">
        <v>2131</v>
      </c>
      <c r="M124" s="178" t="s">
        <v>2560</v>
      </c>
      <c r="N124" s="326" t="s">
        <v>2494</v>
      </c>
      <c r="O124" s="180">
        <v>6050</v>
      </c>
      <c r="S124" s="178" t="s">
        <v>708</v>
      </c>
      <c r="T124" s="179">
        <v>30</v>
      </c>
      <c r="U124" s="178" t="s">
        <v>2114</v>
      </c>
      <c r="V124" s="178" t="s">
        <v>2552</v>
      </c>
      <c r="W124" s="178" t="s">
        <v>2133</v>
      </c>
      <c r="X124" s="180">
        <v>3400</v>
      </c>
      <c r="Z124" s="114" t="s">
        <v>691</v>
      </c>
      <c r="AA124" s="115">
        <v>23</v>
      </c>
      <c r="AB124" s="114" t="s">
        <v>2141</v>
      </c>
      <c r="AC124" s="114" t="s">
        <v>2563</v>
      </c>
      <c r="AD124" s="114" t="s">
        <v>2522</v>
      </c>
      <c r="AE124" s="215">
        <v>900</v>
      </c>
      <c r="AG124" s="114">
        <v>4</v>
      </c>
      <c r="AH124" s="115">
        <v>15</v>
      </c>
      <c r="AI124" s="114" t="s">
        <v>2171</v>
      </c>
      <c r="AJ124" s="114" t="s">
        <v>2555</v>
      </c>
      <c r="AK124" s="114" t="s">
        <v>2176</v>
      </c>
      <c r="AL124" s="215">
        <v>5839</v>
      </c>
      <c r="AN124" s="114">
        <v>3</v>
      </c>
      <c r="AO124" s="115">
        <v>7</v>
      </c>
      <c r="AP124" s="114" t="s">
        <v>2156</v>
      </c>
      <c r="AQ124" s="114" t="s">
        <v>2564</v>
      </c>
      <c r="AR124" s="114" t="s">
        <v>2170</v>
      </c>
      <c r="AS124" s="215">
        <v>3787.1</v>
      </c>
      <c r="AU124" s="887" t="s">
        <v>691</v>
      </c>
      <c r="AV124" s="115">
        <v>28</v>
      </c>
      <c r="AW124" s="114" t="s">
        <v>2171</v>
      </c>
      <c r="AX124" s="114" t="s">
        <v>2559</v>
      </c>
      <c r="AY124" s="114" t="s">
        <v>2176</v>
      </c>
      <c r="AZ124" s="215">
        <v>4050</v>
      </c>
    </row>
    <row r="125" s="120" customFormat="1" ht="20.1" customHeight="1" spans="10:52">
      <c r="J125" s="178" t="s">
        <v>710</v>
      </c>
      <c r="K125" s="178" t="s">
        <v>677</v>
      </c>
      <c r="L125" s="178" t="s">
        <v>2141</v>
      </c>
      <c r="M125" s="178" t="s">
        <v>2186</v>
      </c>
      <c r="N125" s="326" t="s">
        <v>2522</v>
      </c>
      <c r="O125" s="180">
        <v>35988</v>
      </c>
      <c r="S125" s="178" t="s">
        <v>708</v>
      </c>
      <c r="T125" s="179">
        <v>30</v>
      </c>
      <c r="U125" s="178" t="s">
        <v>2131</v>
      </c>
      <c r="V125" s="178" t="s">
        <v>2565</v>
      </c>
      <c r="W125" s="178" t="s">
        <v>2494</v>
      </c>
      <c r="X125" s="180">
        <v>9800</v>
      </c>
      <c r="Z125" s="114" t="s">
        <v>691</v>
      </c>
      <c r="AA125" s="115">
        <v>23</v>
      </c>
      <c r="AB125" s="114" t="s">
        <v>2114</v>
      </c>
      <c r="AC125" s="114" t="s">
        <v>2566</v>
      </c>
      <c r="AD125" s="114" t="s">
        <v>2118</v>
      </c>
      <c r="AE125" s="140">
        <v>8994</v>
      </c>
      <c r="AG125" s="114">
        <v>4</v>
      </c>
      <c r="AH125" s="115">
        <v>15</v>
      </c>
      <c r="AI125" s="114" t="s">
        <v>2171</v>
      </c>
      <c r="AJ125" s="114" t="s">
        <v>2555</v>
      </c>
      <c r="AK125" s="114" t="s">
        <v>2176</v>
      </c>
      <c r="AL125" s="215">
        <v>8355</v>
      </c>
      <c r="AN125" s="114">
        <v>3</v>
      </c>
      <c r="AO125" s="115">
        <v>7</v>
      </c>
      <c r="AP125" s="114" t="s">
        <v>2156</v>
      </c>
      <c r="AQ125" s="114" t="s">
        <v>2564</v>
      </c>
      <c r="AR125" s="114" t="s">
        <v>2170</v>
      </c>
      <c r="AS125" s="215">
        <v>3819</v>
      </c>
      <c r="AU125" s="887" t="s">
        <v>691</v>
      </c>
      <c r="AV125" s="115">
        <v>28</v>
      </c>
      <c r="AW125" s="114" t="s">
        <v>2128</v>
      </c>
      <c r="AX125" s="114" t="s">
        <v>2567</v>
      </c>
      <c r="AY125" s="114" t="s">
        <v>2184</v>
      </c>
      <c r="AZ125" s="215">
        <v>1494</v>
      </c>
    </row>
    <row r="126" s="120" customFormat="1" ht="20.1" customHeight="1" spans="10:52">
      <c r="J126" s="178" t="s">
        <v>710</v>
      </c>
      <c r="K126" s="178" t="s">
        <v>716</v>
      </c>
      <c r="L126" s="178" t="s">
        <v>2203</v>
      </c>
      <c r="M126" s="178" t="s">
        <v>2568</v>
      </c>
      <c r="N126" s="326" t="s">
        <v>2212</v>
      </c>
      <c r="O126" s="180">
        <v>17798.75</v>
      </c>
      <c r="S126" s="178" t="s">
        <v>708</v>
      </c>
      <c r="T126" s="179">
        <v>30</v>
      </c>
      <c r="U126" s="178" t="s">
        <v>2131</v>
      </c>
      <c r="V126" s="178" t="s">
        <v>2565</v>
      </c>
      <c r="W126" s="178" t="s">
        <v>2494</v>
      </c>
      <c r="X126" s="180">
        <v>39000</v>
      </c>
      <c r="Z126" s="114" t="s">
        <v>691</v>
      </c>
      <c r="AA126" s="115">
        <v>23</v>
      </c>
      <c r="AB126" s="114" t="s">
        <v>2114</v>
      </c>
      <c r="AC126" s="114" t="s">
        <v>2569</v>
      </c>
      <c r="AD126" s="114" t="s">
        <v>2118</v>
      </c>
      <c r="AE126" s="140">
        <v>2000</v>
      </c>
      <c r="AG126" s="114">
        <v>4</v>
      </c>
      <c r="AH126" s="115">
        <v>19</v>
      </c>
      <c r="AI126" s="114" t="s">
        <v>2114</v>
      </c>
      <c r="AJ126" s="114" t="s">
        <v>2570</v>
      </c>
      <c r="AK126" s="114" t="s">
        <v>2262</v>
      </c>
      <c r="AL126" s="215">
        <v>500</v>
      </c>
      <c r="AN126" s="114">
        <v>3</v>
      </c>
      <c r="AO126" s="115">
        <v>7</v>
      </c>
      <c r="AP126" s="114" t="s">
        <v>2156</v>
      </c>
      <c r="AQ126" s="114" t="s">
        <v>2571</v>
      </c>
      <c r="AR126" s="114" t="s">
        <v>2170</v>
      </c>
      <c r="AS126" s="215">
        <v>444</v>
      </c>
      <c r="AU126" s="887" t="s">
        <v>691</v>
      </c>
      <c r="AV126" s="115">
        <v>28</v>
      </c>
      <c r="AW126" s="114" t="s">
        <v>2128</v>
      </c>
      <c r="AX126" s="114" t="s">
        <v>2567</v>
      </c>
      <c r="AY126" s="114" t="s">
        <v>2184</v>
      </c>
      <c r="AZ126" s="215">
        <v>1998</v>
      </c>
    </row>
    <row r="127" s="120" customFormat="1" ht="20.1" customHeight="1" spans="10:52">
      <c r="J127" s="178" t="s">
        <v>710</v>
      </c>
      <c r="K127" s="178" t="s">
        <v>716</v>
      </c>
      <c r="L127" s="178" t="s">
        <v>2203</v>
      </c>
      <c r="M127" s="178" t="s">
        <v>2568</v>
      </c>
      <c r="N127" s="326" t="s">
        <v>2212</v>
      </c>
      <c r="O127" s="180">
        <v>12000</v>
      </c>
      <c r="S127" s="178" t="s">
        <v>708</v>
      </c>
      <c r="T127" s="179">
        <v>30</v>
      </c>
      <c r="U127" s="178" t="s">
        <v>2131</v>
      </c>
      <c r="V127" s="178" t="s">
        <v>2572</v>
      </c>
      <c r="W127" s="178" t="s">
        <v>2494</v>
      </c>
      <c r="X127" s="180">
        <v>38805</v>
      </c>
      <c r="Z127" s="114" t="s">
        <v>691</v>
      </c>
      <c r="AA127" s="115">
        <v>23</v>
      </c>
      <c r="AB127" s="114" t="s">
        <v>2114</v>
      </c>
      <c r="AC127" s="114" t="s">
        <v>2573</v>
      </c>
      <c r="AD127" s="114" t="s">
        <v>2133</v>
      </c>
      <c r="AE127" s="140">
        <v>3489</v>
      </c>
      <c r="AG127" s="114">
        <v>4</v>
      </c>
      <c r="AH127" s="115">
        <v>20</v>
      </c>
      <c r="AI127" s="114" t="s">
        <v>2171</v>
      </c>
      <c r="AJ127" s="114" t="s">
        <v>2168</v>
      </c>
      <c r="AK127" s="114" t="s">
        <v>2176</v>
      </c>
      <c r="AL127" s="215">
        <v>11700</v>
      </c>
      <c r="AN127" s="114">
        <v>3</v>
      </c>
      <c r="AO127" s="115">
        <v>8</v>
      </c>
      <c r="AP127" s="114" t="s">
        <v>2122</v>
      </c>
      <c r="AQ127" s="114" t="s">
        <v>2574</v>
      </c>
      <c r="AR127" s="114" t="s">
        <v>2575</v>
      </c>
      <c r="AS127" s="215">
        <v>49000</v>
      </c>
      <c r="AU127" s="887" t="s">
        <v>691</v>
      </c>
      <c r="AV127" s="115">
        <v>28</v>
      </c>
      <c r="AW127" s="114" t="s">
        <v>2128</v>
      </c>
      <c r="AX127" s="114" t="s">
        <v>2567</v>
      </c>
      <c r="AY127" s="114" t="s">
        <v>2184</v>
      </c>
      <c r="AZ127" s="215">
        <v>7476.8</v>
      </c>
    </row>
    <row r="128" s="120" customFormat="1" ht="20.1" customHeight="1" spans="10:52">
      <c r="J128" s="178" t="s">
        <v>710</v>
      </c>
      <c r="K128" s="178" t="s">
        <v>716</v>
      </c>
      <c r="L128" s="178" t="s">
        <v>2203</v>
      </c>
      <c r="M128" s="178" t="s">
        <v>2568</v>
      </c>
      <c r="N128" s="326" t="s">
        <v>2212</v>
      </c>
      <c r="O128" s="180">
        <v>11945</v>
      </c>
      <c r="S128" s="178" t="s">
        <v>708</v>
      </c>
      <c r="T128" s="179">
        <v>30</v>
      </c>
      <c r="U128" s="178" t="s">
        <v>2114</v>
      </c>
      <c r="V128" s="178" t="s">
        <v>2576</v>
      </c>
      <c r="W128" s="178" t="s">
        <v>2260</v>
      </c>
      <c r="X128" s="460">
        <v>500</v>
      </c>
      <c r="Z128" s="114" t="s">
        <v>691</v>
      </c>
      <c r="AA128" s="115">
        <v>23</v>
      </c>
      <c r="AB128" s="114" t="s">
        <v>2114</v>
      </c>
      <c r="AC128" s="114" t="s">
        <v>2573</v>
      </c>
      <c r="AD128" s="114" t="s">
        <v>2133</v>
      </c>
      <c r="AE128" s="140">
        <v>1298.6</v>
      </c>
      <c r="AG128" s="114">
        <v>4</v>
      </c>
      <c r="AH128" s="115">
        <v>24</v>
      </c>
      <c r="AI128" s="114" t="s">
        <v>2156</v>
      </c>
      <c r="AJ128" s="114" t="s">
        <v>2577</v>
      </c>
      <c r="AK128" s="114" t="s">
        <v>2170</v>
      </c>
      <c r="AL128" s="215">
        <v>226</v>
      </c>
      <c r="AN128" s="114">
        <v>3</v>
      </c>
      <c r="AO128" s="115">
        <v>8</v>
      </c>
      <c r="AP128" s="114" t="s">
        <v>2122</v>
      </c>
      <c r="AQ128" s="114" t="s">
        <v>2578</v>
      </c>
      <c r="AR128" s="114" t="s">
        <v>2139</v>
      </c>
      <c r="AS128" s="215">
        <v>16020</v>
      </c>
      <c r="AU128" s="887" t="s">
        <v>691</v>
      </c>
      <c r="AV128" s="115">
        <v>28</v>
      </c>
      <c r="AW128" s="114" t="s">
        <v>2128</v>
      </c>
      <c r="AX128" s="114" t="s">
        <v>2567</v>
      </c>
      <c r="AY128" s="114" t="s">
        <v>2184</v>
      </c>
      <c r="AZ128" s="215">
        <v>819</v>
      </c>
    </row>
    <row r="129" s="120" customFormat="1" ht="20.1" customHeight="1" spans="10:52">
      <c r="J129" s="178" t="s">
        <v>710</v>
      </c>
      <c r="K129" s="178" t="s">
        <v>708</v>
      </c>
      <c r="L129" s="178" t="s">
        <v>2111</v>
      </c>
      <c r="M129" s="178" t="s">
        <v>2221</v>
      </c>
      <c r="N129" s="326" t="s">
        <v>2435</v>
      </c>
      <c r="O129" s="180">
        <v>6000</v>
      </c>
      <c r="S129" s="178" t="s">
        <v>708</v>
      </c>
      <c r="T129" s="179">
        <v>30</v>
      </c>
      <c r="U129" s="178" t="s">
        <v>2141</v>
      </c>
      <c r="V129" s="178" t="s">
        <v>2579</v>
      </c>
      <c r="W129" s="178" t="s">
        <v>2580</v>
      </c>
      <c r="X129" s="180">
        <v>39680</v>
      </c>
      <c r="Z129" s="114" t="s">
        <v>691</v>
      </c>
      <c r="AA129" s="115">
        <v>25</v>
      </c>
      <c r="AB129" s="114" t="s">
        <v>2203</v>
      </c>
      <c r="AC129" s="114" t="s">
        <v>2581</v>
      </c>
      <c r="AD129" s="114" t="s">
        <v>2356</v>
      </c>
      <c r="AE129" s="140">
        <v>36505</v>
      </c>
      <c r="AG129" s="114">
        <v>4</v>
      </c>
      <c r="AH129" s="115">
        <v>24</v>
      </c>
      <c r="AI129" s="114" t="s">
        <v>2156</v>
      </c>
      <c r="AJ129" s="114" t="s">
        <v>2577</v>
      </c>
      <c r="AK129" s="114" t="s">
        <v>2170</v>
      </c>
      <c r="AL129" s="215">
        <v>240</v>
      </c>
      <c r="AN129" s="114">
        <v>3</v>
      </c>
      <c r="AO129" s="115">
        <v>10</v>
      </c>
      <c r="AP129" s="114" t="s">
        <v>2159</v>
      </c>
      <c r="AQ129" s="114" t="s">
        <v>2582</v>
      </c>
      <c r="AR129" s="114" t="s">
        <v>2182</v>
      </c>
      <c r="AS129" s="215">
        <v>52000</v>
      </c>
      <c r="AU129" s="887" t="s">
        <v>691</v>
      </c>
      <c r="AV129" s="115">
        <v>28</v>
      </c>
      <c r="AW129" s="114" t="s">
        <v>2128</v>
      </c>
      <c r="AX129" s="114" t="s">
        <v>2567</v>
      </c>
      <c r="AY129" s="114" t="s">
        <v>2184</v>
      </c>
      <c r="AZ129" s="215">
        <v>12382.02</v>
      </c>
    </row>
    <row r="130" s="120" customFormat="1" ht="20.1" customHeight="1" spans="10:52">
      <c r="J130" s="178" t="s">
        <v>710</v>
      </c>
      <c r="K130" s="178" t="s">
        <v>710</v>
      </c>
      <c r="L130" s="178" t="s">
        <v>2131</v>
      </c>
      <c r="M130" s="178" t="s">
        <v>2583</v>
      </c>
      <c r="N130" s="326" t="s">
        <v>2494</v>
      </c>
      <c r="O130" s="180">
        <v>9408</v>
      </c>
      <c r="S130" s="178" t="s">
        <v>708</v>
      </c>
      <c r="T130" s="179">
        <v>30</v>
      </c>
      <c r="U130" s="178" t="s">
        <v>2141</v>
      </c>
      <c r="V130" s="178" t="s">
        <v>2584</v>
      </c>
      <c r="W130" s="178" t="s">
        <v>2580</v>
      </c>
      <c r="X130" s="180">
        <v>197500</v>
      </c>
      <c r="Z130" s="114" t="s">
        <v>691</v>
      </c>
      <c r="AA130" s="115">
        <v>29</v>
      </c>
      <c r="AB130" s="114" t="s">
        <v>2111</v>
      </c>
      <c r="AC130" s="114" t="s">
        <v>2585</v>
      </c>
      <c r="AD130" s="114" t="s">
        <v>2435</v>
      </c>
      <c r="AE130" s="140">
        <v>3775.5</v>
      </c>
      <c r="AG130" s="114">
        <v>4</v>
      </c>
      <c r="AH130" s="115">
        <v>24</v>
      </c>
      <c r="AI130" s="114" t="s">
        <v>2156</v>
      </c>
      <c r="AJ130" s="114" t="s">
        <v>2577</v>
      </c>
      <c r="AK130" s="114" t="s">
        <v>2170</v>
      </c>
      <c r="AL130" s="215">
        <v>500</v>
      </c>
      <c r="AN130" s="114">
        <v>3</v>
      </c>
      <c r="AO130" s="115">
        <v>10</v>
      </c>
      <c r="AP130" s="114" t="s">
        <v>2148</v>
      </c>
      <c r="AQ130" s="114" t="s">
        <v>2586</v>
      </c>
      <c r="AR130" s="114" t="s">
        <v>2587</v>
      </c>
      <c r="AS130" s="215">
        <v>8998.79</v>
      </c>
      <c r="AU130" s="887" t="s">
        <v>691</v>
      </c>
      <c r="AV130" s="115">
        <v>28</v>
      </c>
      <c r="AW130" s="114" t="s">
        <v>2128</v>
      </c>
      <c r="AX130" s="114" t="s">
        <v>2567</v>
      </c>
      <c r="AY130" s="114" t="s">
        <v>2184</v>
      </c>
      <c r="AZ130" s="215">
        <v>26891</v>
      </c>
    </row>
    <row r="131" s="120" customFormat="1" ht="20.1" customHeight="1" spans="10:52">
      <c r="J131" s="178" t="s">
        <v>710</v>
      </c>
      <c r="K131" s="178" t="s">
        <v>710</v>
      </c>
      <c r="L131" s="178" t="s">
        <v>2131</v>
      </c>
      <c r="M131" s="178" t="s">
        <v>2583</v>
      </c>
      <c r="N131" s="326" t="s">
        <v>2494</v>
      </c>
      <c r="O131" s="180">
        <v>6050</v>
      </c>
      <c r="S131" s="178" t="s">
        <v>721</v>
      </c>
      <c r="T131" s="178" t="s">
        <v>665</v>
      </c>
      <c r="U131" s="178" t="s">
        <v>2189</v>
      </c>
      <c r="V131" s="178" t="s">
        <v>2588</v>
      </c>
      <c r="W131" s="178" t="s">
        <v>2589</v>
      </c>
      <c r="X131" s="180">
        <v>3500</v>
      </c>
      <c r="Z131" s="114" t="s">
        <v>691</v>
      </c>
      <c r="AA131" s="115">
        <v>29</v>
      </c>
      <c r="AB131" s="114" t="s">
        <v>2111</v>
      </c>
      <c r="AC131" s="114" t="s">
        <v>2585</v>
      </c>
      <c r="AD131" s="114" t="s">
        <v>2435</v>
      </c>
      <c r="AE131" s="140">
        <v>32000</v>
      </c>
      <c r="AG131" s="114">
        <v>4</v>
      </c>
      <c r="AH131" s="115">
        <v>24</v>
      </c>
      <c r="AI131" s="114" t="s">
        <v>2156</v>
      </c>
      <c r="AJ131" s="114" t="s">
        <v>2577</v>
      </c>
      <c r="AK131" s="114" t="s">
        <v>2170</v>
      </c>
      <c r="AL131" s="215">
        <v>800</v>
      </c>
      <c r="AN131" s="114">
        <v>3</v>
      </c>
      <c r="AO131" s="115">
        <v>10</v>
      </c>
      <c r="AP131" s="114" t="s">
        <v>2135</v>
      </c>
      <c r="AQ131" s="114" t="s">
        <v>2590</v>
      </c>
      <c r="AR131" s="114" t="s">
        <v>2591</v>
      </c>
      <c r="AS131" s="215">
        <v>5000</v>
      </c>
      <c r="AU131" s="887" t="s">
        <v>691</v>
      </c>
      <c r="AV131" s="115">
        <v>28</v>
      </c>
      <c r="AW131" s="114" t="s">
        <v>2128</v>
      </c>
      <c r="AX131" s="114" t="s">
        <v>2567</v>
      </c>
      <c r="AY131" s="114" t="s">
        <v>2184</v>
      </c>
      <c r="AZ131" s="215">
        <v>280</v>
      </c>
    </row>
    <row r="132" s="120" customFormat="1" ht="20.1" customHeight="1" spans="10:52">
      <c r="J132" s="178" t="s">
        <v>710</v>
      </c>
      <c r="K132" s="178" t="s">
        <v>710</v>
      </c>
      <c r="L132" s="178" t="s">
        <v>2131</v>
      </c>
      <c r="M132" s="178" t="s">
        <v>2583</v>
      </c>
      <c r="N132" s="326" t="s">
        <v>2494</v>
      </c>
      <c r="O132" s="180">
        <v>6600</v>
      </c>
      <c r="S132" s="178" t="s">
        <v>721</v>
      </c>
      <c r="T132" s="178" t="s">
        <v>665</v>
      </c>
      <c r="U132" s="178" t="s">
        <v>2189</v>
      </c>
      <c r="V132" s="178" t="s">
        <v>2592</v>
      </c>
      <c r="W132" s="178" t="s">
        <v>2497</v>
      </c>
      <c r="X132" s="180">
        <v>15000</v>
      </c>
      <c r="Z132" s="114" t="s">
        <v>691</v>
      </c>
      <c r="AA132" s="115">
        <v>31</v>
      </c>
      <c r="AB132" s="114" t="s">
        <v>2203</v>
      </c>
      <c r="AC132" s="114" t="s">
        <v>2593</v>
      </c>
      <c r="AD132" s="114" t="s">
        <v>2212</v>
      </c>
      <c r="AE132" s="140">
        <v>14300</v>
      </c>
      <c r="AG132" s="114">
        <v>4</v>
      </c>
      <c r="AH132" s="115">
        <v>24</v>
      </c>
      <c r="AI132" s="114" t="s">
        <v>2156</v>
      </c>
      <c r="AJ132" s="114" t="s">
        <v>2594</v>
      </c>
      <c r="AK132" s="114" t="s">
        <v>2170</v>
      </c>
      <c r="AL132" s="215">
        <v>65089</v>
      </c>
      <c r="AN132" s="114">
        <v>3</v>
      </c>
      <c r="AO132" s="115">
        <v>13</v>
      </c>
      <c r="AP132" s="114" t="s">
        <v>2171</v>
      </c>
      <c r="AQ132" s="114" t="s">
        <v>2595</v>
      </c>
      <c r="AR132" s="114" t="s">
        <v>2173</v>
      </c>
      <c r="AS132" s="215">
        <v>2000</v>
      </c>
      <c r="AU132" s="887" t="s">
        <v>691</v>
      </c>
      <c r="AV132" s="115">
        <v>28</v>
      </c>
      <c r="AW132" s="114" t="s">
        <v>2128</v>
      </c>
      <c r="AX132" s="114" t="s">
        <v>2567</v>
      </c>
      <c r="AY132" s="114" t="s">
        <v>2184</v>
      </c>
      <c r="AZ132" s="215">
        <v>14038.08</v>
      </c>
    </row>
    <row r="133" s="120" customFormat="1" ht="20.1" customHeight="1" spans="10:52">
      <c r="J133" s="178" t="s">
        <v>710</v>
      </c>
      <c r="K133" s="178" t="s">
        <v>710</v>
      </c>
      <c r="L133" s="178" t="s">
        <v>2131</v>
      </c>
      <c r="M133" s="178" t="s">
        <v>2583</v>
      </c>
      <c r="N133" s="326" t="s">
        <v>2494</v>
      </c>
      <c r="O133" s="180">
        <v>8750</v>
      </c>
      <c r="S133" s="178" t="s">
        <v>721</v>
      </c>
      <c r="T133" s="178" t="s">
        <v>665</v>
      </c>
      <c r="U133" s="178" t="s">
        <v>2114</v>
      </c>
      <c r="V133" s="178" t="s">
        <v>2596</v>
      </c>
      <c r="W133" s="178" t="s">
        <v>2133</v>
      </c>
      <c r="X133" s="180">
        <v>26014</v>
      </c>
      <c r="Z133" s="114" t="s">
        <v>691</v>
      </c>
      <c r="AA133" s="115">
        <v>31</v>
      </c>
      <c r="AB133" s="114" t="s">
        <v>2203</v>
      </c>
      <c r="AC133" s="114" t="s">
        <v>2597</v>
      </c>
      <c r="AD133" s="114" t="s">
        <v>2598</v>
      </c>
      <c r="AE133" s="140">
        <v>1200</v>
      </c>
      <c r="AG133" s="114">
        <v>4</v>
      </c>
      <c r="AH133" s="115">
        <v>25</v>
      </c>
      <c r="AI133" s="114" t="s">
        <v>2128</v>
      </c>
      <c r="AJ133" s="114" t="s">
        <v>2599</v>
      </c>
      <c r="AK133" s="114" t="s">
        <v>2130</v>
      </c>
      <c r="AL133" s="215">
        <v>8300</v>
      </c>
      <c r="AN133" s="114">
        <v>3</v>
      </c>
      <c r="AO133" s="115">
        <v>13</v>
      </c>
      <c r="AP133" s="114" t="s">
        <v>2156</v>
      </c>
      <c r="AQ133" s="114" t="s">
        <v>2600</v>
      </c>
      <c r="AR133" s="114" t="s">
        <v>2158</v>
      </c>
      <c r="AS133" s="215">
        <v>6000</v>
      </c>
      <c r="AU133" s="887" t="s">
        <v>691</v>
      </c>
      <c r="AV133" s="115">
        <v>28</v>
      </c>
      <c r="AW133" s="114" t="s">
        <v>2128</v>
      </c>
      <c r="AX133" s="114" t="s">
        <v>2567</v>
      </c>
      <c r="AY133" s="114" t="s">
        <v>2184</v>
      </c>
      <c r="AZ133" s="215">
        <v>272</v>
      </c>
    </row>
    <row r="134" s="120" customFormat="1" ht="20.1" customHeight="1" spans="10:52">
      <c r="J134" s="178" t="s">
        <v>710</v>
      </c>
      <c r="K134" s="178" t="s">
        <v>710</v>
      </c>
      <c r="L134" s="178" t="s">
        <v>2131</v>
      </c>
      <c r="M134" s="178" t="s">
        <v>1219</v>
      </c>
      <c r="N134" s="326" t="s">
        <v>2494</v>
      </c>
      <c r="O134" s="180">
        <v>8800</v>
      </c>
      <c r="S134" s="178" t="s">
        <v>721</v>
      </c>
      <c r="T134" s="178" t="s">
        <v>710</v>
      </c>
      <c r="U134" s="178" t="s">
        <v>2165</v>
      </c>
      <c r="V134" s="178" t="s">
        <v>2601</v>
      </c>
      <c r="W134" s="178" t="s">
        <v>2245</v>
      </c>
      <c r="X134" s="180">
        <v>7490</v>
      </c>
      <c r="Z134" s="114" t="s">
        <v>691</v>
      </c>
      <c r="AA134" s="115">
        <v>31</v>
      </c>
      <c r="AB134" s="114" t="s">
        <v>2203</v>
      </c>
      <c r="AC134" s="114" t="s">
        <v>2602</v>
      </c>
      <c r="AD134" s="114" t="s">
        <v>2212</v>
      </c>
      <c r="AE134" s="140">
        <v>3800</v>
      </c>
      <c r="AG134" s="114">
        <v>4</v>
      </c>
      <c r="AH134" s="115">
        <v>26</v>
      </c>
      <c r="AI134" s="114" t="s">
        <v>2171</v>
      </c>
      <c r="AJ134" s="114" t="s">
        <v>2603</v>
      </c>
      <c r="AK134" s="114" t="s">
        <v>2604</v>
      </c>
      <c r="AL134" s="215">
        <v>600</v>
      </c>
      <c r="AN134" s="114">
        <v>3</v>
      </c>
      <c r="AO134" s="115">
        <v>13</v>
      </c>
      <c r="AP134" s="114" t="s">
        <v>2148</v>
      </c>
      <c r="AQ134" s="114" t="s">
        <v>2605</v>
      </c>
      <c r="AR134" s="114" t="s">
        <v>2150</v>
      </c>
      <c r="AS134" s="215">
        <v>6000</v>
      </c>
      <c r="AU134" s="887" t="s">
        <v>691</v>
      </c>
      <c r="AV134" s="115">
        <v>28</v>
      </c>
      <c r="AW134" s="114" t="s">
        <v>2128</v>
      </c>
      <c r="AX134" s="114" t="s">
        <v>2567</v>
      </c>
      <c r="AY134" s="114" t="s">
        <v>2184</v>
      </c>
      <c r="AZ134" s="215">
        <v>9450</v>
      </c>
    </row>
    <row r="135" s="120" customFormat="1" ht="20.1" customHeight="1" spans="10:52">
      <c r="J135" s="178" t="s">
        <v>710</v>
      </c>
      <c r="K135" s="178" t="s">
        <v>710</v>
      </c>
      <c r="L135" s="178" t="s">
        <v>2131</v>
      </c>
      <c r="M135" s="178" t="s">
        <v>1219</v>
      </c>
      <c r="N135" s="326" t="s">
        <v>2494</v>
      </c>
      <c r="O135" s="180">
        <v>7000</v>
      </c>
      <c r="S135" s="178" t="s">
        <v>721</v>
      </c>
      <c r="T135" s="179">
        <v>10</v>
      </c>
      <c r="U135" s="178" t="s">
        <v>2189</v>
      </c>
      <c r="V135" s="178" t="s">
        <v>2606</v>
      </c>
      <c r="W135" s="178" t="s">
        <v>2607</v>
      </c>
      <c r="X135" s="180">
        <v>1831</v>
      </c>
      <c r="Z135" s="114" t="s">
        <v>691</v>
      </c>
      <c r="AA135" s="115">
        <v>31</v>
      </c>
      <c r="AB135" s="114" t="s">
        <v>2203</v>
      </c>
      <c r="AC135" s="114" t="s">
        <v>2602</v>
      </c>
      <c r="AD135" s="114" t="s">
        <v>2212</v>
      </c>
      <c r="AE135" s="140">
        <v>14682</v>
      </c>
      <c r="AG135" s="114">
        <v>4</v>
      </c>
      <c r="AH135" s="115">
        <v>27</v>
      </c>
      <c r="AI135" s="114" t="s">
        <v>2171</v>
      </c>
      <c r="AJ135" s="114" t="s">
        <v>2608</v>
      </c>
      <c r="AK135" s="114" t="s">
        <v>2173</v>
      </c>
      <c r="AL135" s="215">
        <v>4500</v>
      </c>
      <c r="AN135" s="114">
        <v>3</v>
      </c>
      <c r="AO135" s="115">
        <v>13</v>
      </c>
      <c r="AP135" s="114" t="s">
        <v>2148</v>
      </c>
      <c r="AQ135" s="114" t="s">
        <v>2609</v>
      </c>
      <c r="AR135" s="114" t="s">
        <v>2150</v>
      </c>
      <c r="AS135" s="215">
        <v>6000</v>
      </c>
      <c r="AU135" s="887" t="s">
        <v>691</v>
      </c>
      <c r="AV135" s="115">
        <v>31</v>
      </c>
      <c r="AW135" s="114" t="s">
        <v>2125</v>
      </c>
      <c r="AX135" s="114" t="s">
        <v>2610</v>
      </c>
      <c r="AY135" s="114" t="s">
        <v>2611</v>
      </c>
      <c r="AZ135" s="215">
        <v>96300</v>
      </c>
    </row>
    <row r="136" s="120" customFormat="1" ht="20.1" customHeight="1" spans="10:52">
      <c r="J136" s="178" t="s">
        <v>710</v>
      </c>
      <c r="K136" s="178" t="s">
        <v>710</v>
      </c>
      <c r="L136" s="178" t="s">
        <v>2131</v>
      </c>
      <c r="M136" s="178" t="s">
        <v>1219</v>
      </c>
      <c r="N136" s="326" t="s">
        <v>2494</v>
      </c>
      <c r="O136" s="180">
        <v>7056</v>
      </c>
      <c r="S136" s="178" t="s">
        <v>721</v>
      </c>
      <c r="T136" s="179">
        <v>10</v>
      </c>
      <c r="U136" s="178" t="s">
        <v>2144</v>
      </c>
      <c r="V136" s="178" t="s">
        <v>2612</v>
      </c>
      <c r="W136" s="178" t="s">
        <v>2354</v>
      </c>
      <c r="X136" s="180">
        <v>49800</v>
      </c>
      <c r="Z136" s="114" t="s">
        <v>691</v>
      </c>
      <c r="AA136" s="115">
        <v>31</v>
      </c>
      <c r="AB136" s="114" t="s">
        <v>2203</v>
      </c>
      <c r="AC136" s="114" t="s">
        <v>2602</v>
      </c>
      <c r="AD136" s="114" t="s">
        <v>2212</v>
      </c>
      <c r="AE136" s="140">
        <v>14961.3</v>
      </c>
      <c r="AG136" s="114">
        <v>4</v>
      </c>
      <c r="AH136" s="115">
        <v>27</v>
      </c>
      <c r="AI136" s="114" t="s">
        <v>2171</v>
      </c>
      <c r="AJ136" s="114" t="s">
        <v>2608</v>
      </c>
      <c r="AK136" s="114" t="s">
        <v>2173</v>
      </c>
      <c r="AL136" s="215">
        <v>261</v>
      </c>
      <c r="AN136" s="114">
        <v>3</v>
      </c>
      <c r="AO136" s="115">
        <v>13</v>
      </c>
      <c r="AP136" s="114" t="s">
        <v>2148</v>
      </c>
      <c r="AQ136" s="114" t="s">
        <v>2613</v>
      </c>
      <c r="AR136" s="114" t="s">
        <v>2400</v>
      </c>
      <c r="AS136" s="215">
        <v>10653</v>
      </c>
      <c r="AU136" s="887" t="s">
        <v>691</v>
      </c>
      <c r="AV136" s="115">
        <v>31</v>
      </c>
      <c r="AW136" s="114" t="s">
        <v>2171</v>
      </c>
      <c r="AX136" s="114" t="s">
        <v>2614</v>
      </c>
      <c r="AY136" s="114" t="s">
        <v>2615</v>
      </c>
      <c r="AZ136" s="215">
        <v>3000</v>
      </c>
    </row>
    <row r="137" s="120" customFormat="1" ht="20.1" customHeight="1" spans="10:52">
      <c r="J137" s="178" t="s">
        <v>710</v>
      </c>
      <c r="K137" s="178" t="s">
        <v>710</v>
      </c>
      <c r="L137" s="178" t="s">
        <v>2131</v>
      </c>
      <c r="M137" s="178" t="s">
        <v>1219</v>
      </c>
      <c r="N137" s="326" t="s">
        <v>2494</v>
      </c>
      <c r="O137" s="180">
        <v>9075</v>
      </c>
      <c r="S137" s="178" t="s">
        <v>721</v>
      </c>
      <c r="T137" s="179">
        <v>13</v>
      </c>
      <c r="U137" s="178" t="s">
        <v>2114</v>
      </c>
      <c r="V137" s="178" t="s">
        <v>2616</v>
      </c>
      <c r="W137" s="178" t="s">
        <v>2118</v>
      </c>
      <c r="X137" s="180">
        <v>29000</v>
      </c>
      <c r="Z137" s="114" t="s">
        <v>691</v>
      </c>
      <c r="AA137" s="115">
        <v>31</v>
      </c>
      <c r="AB137" s="114" t="s">
        <v>2203</v>
      </c>
      <c r="AC137" s="114" t="s">
        <v>2602</v>
      </c>
      <c r="AD137" s="114" t="s">
        <v>2212</v>
      </c>
      <c r="AE137" s="140">
        <v>1900</v>
      </c>
      <c r="AG137" s="114">
        <v>4</v>
      </c>
      <c r="AH137" s="115">
        <v>27</v>
      </c>
      <c r="AI137" s="114" t="s">
        <v>2171</v>
      </c>
      <c r="AJ137" s="114" t="s">
        <v>2617</v>
      </c>
      <c r="AK137" s="114" t="s">
        <v>2176</v>
      </c>
      <c r="AL137" s="215">
        <v>100</v>
      </c>
      <c r="AN137" s="114">
        <v>3</v>
      </c>
      <c r="AO137" s="115">
        <v>13</v>
      </c>
      <c r="AP137" s="114" t="s">
        <v>2156</v>
      </c>
      <c r="AQ137" s="114" t="s">
        <v>2618</v>
      </c>
      <c r="AR137" s="114" t="s">
        <v>2531</v>
      </c>
      <c r="AS137" s="215">
        <v>495000</v>
      </c>
      <c r="AU137" s="887" t="s">
        <v>677</v>
      </c>
      <c r="AV137" s="888" t="s">
        <v>665</v>
      </c>
      <c r="AW137" s="114" t="s">
        <v>2128</v>
      </c>
      <c r="AX137" s="114" t="s">
        <v>2619</v>
      </c>
      <c r="AY137" s="114" t="s">
        <v>2130</v>
      </c>
      <c r="AZ137" s="215">
        <v>1575</v>
      </c>
    </row>
    <row r="138" s="120" customFormat="1" ht="20.1" customHeight="1" spans="10:52">
      <c r="J138" s="178" t="s">
        <v>710</v>
      </c>
      <c r="K138" s="178" t="s">
        <v>710</v>
      </c>
      <c r="L138" s="178" t="s">
        <v>2165</v>
      </c>
      <c r="M138" s="178" t="s">
        <v>2620</v>
      </c>
      <c r="N138" s="326" t="s">
        <v>2167</v>
      </c>
      <c r="O138" s="180">
        <v>5000</v>
      </c>
      <c r="S138" s="178" t="s">
        <v>721</v>
      </c>
      <c r="T138" s="179">
        <v>14</v>
      </c>
      <c r="U138" s="178" t="s">
        <v>2189</v>
      </c>
      <c r="V138" s="178" t="s">
        <v>1405</v>
      </c>
      <c r="W138" s="178" t="s">
        <v>2497</v>
      </c>
      <c r="X138" s="460">
        <v>375</v>
      </c>
      <c r="Z138" s="114" t="s">
        <v>677</v>
      </c>
      <c r="AA138" s="115">
        <v>20</v>
      </c>
      <c r="AB138" s="114" t="s">
        <v>2114</v>
      </c>
      <c r="AC138" s="114" t="s">
        <v>2621</v>
      </c>
      <c r="AD138" s="114" t="s">
        <v>2262</v>
      </c>
      <c r="AE138" s="215">
        <v>500</v>
      </c>
      <c r="AG138" s="114">
        <v>4</v>
      </c>
      <c r="AH138" s="115">
        <v>27</v>
      </c>
      <c r="AI138" s="114" t="s">
        <v>2171</v>
      </c>
      <c r="AJ138" s="114" t="s">
        <v>2617</v>
      </c>
      <c r="AK138" s="114" t="s">
        <v>2176</v>
      </c>
      <c r="AL138" s="215">
        <v>4946</v>
      </c>
      <c r="AN138" s="114">
        <v>3</v>
      </c>
      <c r="AO138" s="115">
        <v>14</v>
      </c>
      <c r="AP138" s="114" t="s">
        <v>2125</v>
      </c>
      <c r="AQ138" s="114" t="s">
        <v>2622</v>
      </c>
      <c r="AR138" s="114" t="s">
        <v>2207</v>
      </c>
      <c r="AS138" s="215">
        <v>2000</v>
      </c>
      <c r="AU138" s="887" t="s">
        <v>677</v>
      </c>
      <c r="AV138" s="888" t="s">
        <v>665</v>
      </c>
      <c r="AW138" s="114" t="s">
        <v>2128</v>
      </c>
      <c r="AX138" s="114" t="s">
        <v>2623</v>
      </c>
      <c r="AY138" s="114" t="s">
        <v>2184</v>
      </c>
      <c r="AZ138" s="215">
        <v>9996</v>
      </c>
    </row>
    <row r="139" s="120" customFormat="1" ht="20.1" customHeight="1" spans="10:52">
      <c r="J139" s="178" t="s">
        <v>710</v>
      </c>
      <c r="K139" s="179">
        <v>10</v>
      </c>
      <c r="L139" s="178" t="s">
        <v>2114</v>
      </c>
      <c r="M139" s="178" t="s">
        <v>2624</v>
      </c>
      <c r="N139" s="326" t="s">
        <v>2118</v>
      </c>
      <c r="O139" s="180">
        <v>29523</v>
      </c>
      <c r="S139" s="178" t="s">
        <v>721</v>
      </c>
      <c r="T139" s="179">
        <v>21</v>
      </c>
      <c r="U139" s="178" t="s">
        <v>2165</v>
      </c>
      <c r="V139" s="178" t="s">
        <v>2625</v>
      </c>
      <c r="W139" s="178" t="s">
        <v>2245</v>
      </c>
      <c r="X139" s="180">
        <v>4469</v>
      </c>
      <c r="Z139" s="114" t="s">
        <v>677</v>
      </c>
      <c r="AA139" s="115">
        <v>20</v>
      </c>
      <c r="AB139" s="114" t="s">
        <v>2189</v>
      </c>
      <c r="AC139" s="114" t="s">
        <v>1698</v>
      </c>
      <c r="AD139" s="114" t="s">
        <v>2191</v>
      </c>
      <c r="AE139" s="140">
        <v>7984.5</v>
      </c>
      <c r="AG139" s="114">
        <v>4</v>
      </c>
      <c r="AH139" s="115">
        <v>27</v>
      </c>
      <c r="AI139" s="114" t="s">
        <v>2171</v>
      </c>
      <c r="AJ139" s="114" t="s">
        <v>2617</v>
      </c>
      <c r="AK139" s="114" t="s">
        <v>2176</v>
      </c>
      <c r="AL139" s="215">
        <v>1150</v>
      </c>
      <c r="AN139" s="114">
        <v>3</v>
      </c>
      <c r="AO139" s="115">
        <v>14</v>
      </c>
      <c r="AP139" s="114" t="s">
        <v>2125</v>
      </c>
      <c r="AQ139" s="114" t="s">
        <v>2622</v>
      </c>
      <c r="AR139" s="114" t="s">
        <v>2207</v>
      </c>
      <c r="AS139" s="215">
        <v>200</v>
      </c>
      <c r="AU139" s="887" t="s">
        <v>677</v>
      </c>
      <c r="AV139" s="888" t="s">
        <v>665</v>
      </c>
      <c r="AW139" s="114" t="s">
        <v>2128</v>
      </c>
      <c r="AX139" s="114" t="s">
        <v>2623</v>
      </c>
      <c r="AY139" s="114" t="s">
        <v>2184</v>
      </c>
      <c r="AZ139" s="215">
        <v>3062</v>
      </c>
    </row>
    <row r="140" s="120" customFormat="1" ht="20.1" customHeight="1" spans="10:52">
      <c r="J140" s="178" t="s">
        <v>710</v>
      </c>
      <c r="K140" s="179">
        <v>10</v>
      </c>
      <c r="L140" s="178" t="s">
        <v>2114</v>
      </c>
      <c r="M140" s="178" t="s">
        <v>2353</v>
      </c>
      <c r="N140" s="326" t="s">
        <v>2626</v>
      </c>
      <c r="O140" s="180">
        <v>1980</v>
      </c>
      <c r="S140" s="178" t="s">
        <v>721</v>
      </c>
      <c r="T140" s="179">
        <v>21</v>
      </c>
      <c r="U140" s="178" t="s">
        <v>2165</v>
      </c>
      <c r="V140" s="178" t="s">
        <v>2627</v>
      </c>
      <c r="W140" s="178" t="s">
        <v>2167</v>
      </c>
      <c r="X140" s="180">
        <v>20000</v>
      </c>
      <c r="Z140" s="114" t="s">
        <v>677</v>
      </c>
      <c r="AA140" s="115">
        <v>20</v>
      </c>
      <c r="AB140" s="114" t="s">
        <v>2189</v>
      </c>
      <c r="AC140" s="114" t="s">
        <v>1698</v>
      </c>
      <c r="AD140" s="114" t="s">
        <v>2191</v>
      </c>
      <c r="AE140" s="140">
        <v>1479</v>
      </c>
      <c r="AG140" s="114">
        <v>4</v>
      </c>
      <c r="AH140" s="115">
        <v>27</v>
      </c>
      <c r="AI140" s="114" t="s">
        <v>2171</v>
      </c>
      <c r="AJ140" s="114" t="s">
        <v>2617</v>
      </c>
      <c r="AK140" s="114" t="s">
        <v>2176</v>
      </c>
      <c r="AL140" s="215">
        <v>3411</v>
      </c>
      <c r="AN140" s="114">
        <v>3</v>
      </c>
      <c r="AO140" s="115">
        <v>14</v>
      </c>
      <c r="AP140" s="114" t="s">
        <v>2125</v>
      </c>
      <c r="AQ140" s="114" t="s">
        <v>2622</v>
      </c>
      <c r="AR140" s="114" t="s">
        <v>2207</v>
      </c>
      <c r="AS140" s="215">
        <v>4499</v>
      </c>
      <c r="AU140" s="887" t="s">
        <v>677</v>
      </c>
      <c r="AV140" s="888" t="s">
        <v>665</v>
      </c>
      <c r="AW140" s="114" t="s">
        <v>2128</v>
      </c>
      <c r="AX140" s="114" t="s">
        <v>2628</v>
      </c>
      <c r="AY140" s="114" t="s">
        <v>2184</v>
      </c>
      <c r="AZ140" s="215">
        <v>188</v>
      </c>
    </row>
    <row r="141" s="120" customFormat="1" ht="20.1" customHeight="1" spans="10:52">
      <c r="J141" s="178" t="s">
        <v>710</v>
      </c>
      <c r="K141" s="179">
        <v>10</v>
      </c>
      <c r="L141" s="178" t="s">
        <v>2114</v>
      </c>
      <c r="M141" s="178" t="s">
        <v>2629</v>
      </c>
      <c r="N141" s="326" t="s">
        <v>2118</v>
      </c>
      <c r="O141" s="180">
        <v>27600</v>
      </c>
      <c r="S141" s="178" t="s">
        <v>721</v>
      </c>
      <c r="T141" s="179">
        <v>21</v>
      </c>
      <c r="U141" s="178" t="s">
        <v>2144</v>
      </c>
      <c r="V141" s="178" t="s">
        <v>2630</v>
      </c>
      <c r="W141" s="178" t="s">
        <v>2145</v>
      </c>
      <c r="X141" s="180">
        <v>24010</v>
      </c>
      <c r="Z141" s="114" t="s">
        <v>677</v>
      </c>
      <c r="AA141" s="115">
        <v>20</v>
      </c>
      <c r="AB141" s="114" t="s">
        <v>2203</v>
      </c>
      <c r="AC141" s="114" t="s">
        <v>2631</v>
      </c>
      <c r="AD141" s="114" t="s">
        <v>2205</v>
      </c>
      <c r="AE141" s="140">
        <v>49000</v>
      </c>
      <c r="AG141" s="114">
        <v>4</v>
      </c>
      <c r="AH141" s="115">
        <v>27</v>
      </c>
      <c r="AI141" s="114" t="s">
        <v>2171</v>
      </c>
      <c r="AJ141" s="114" t="s">
        <v>2617</v>
      </c>
      <c r="AK141" s="114" t="s">
        <v>2176</v>
      </c>
      <c r="AL141" s="215">
        <v>2350</v>
      </c>
      <c r="AN141" s="114">
        <v>3</v>
      </c>
      <c r="AO141" s="115">
        <v>14</v>
      </c>
      <c r="AP141" s="114" t="s">
        <v>2125</v>
      </c>
      <c r="AQ141" s="114" t="s">
        <v>2622</v>
      </c>
      <c r="AR141" s="114" t="s">
        <v>2207</v>
      </c>
      <c r="AS141" s="215">
        <v>160</v>
      </c>
      <c r="AU141" s="887" t="s">
        <v>677</v>
      </c>
      <c r="AV141" s="888" t="s">
        <v>665</v>
      </c>
      <c r="AW141" s="114" t="s">
        <v>2128</v>
      </c>
      <c r="AX141" s="114" t="s">
        <v>2628</v>
      </c>
      <c r="AY141" s="114" t="s">
        <v>2184</v>
      </c>
      <c r="AZ141" s="215">
        <v>2000</v>
      </c>
    </row>
    <row r="142" s="120" customFormat="1" ht="20.1" customHeight="1" spans="10:52">
      <c r="J142" s="178" t="s">
        <v>710</v>
      </c>
      <c r="K142" s="179">
        <v>10</v>
      </c>
      <c r="L142" s="178" t="s">
        <v>2114</v>
      </c>
      <c r="M142" s="178" t="s">
        <v>2632</v>
      </c>
      <c r="N142" s="326" t="s">
        <v>2133</v>
      </c>
      <c r="O142" s="180">
        <v>33895</v>
      </c>
      <c r="S142" s="178" t="s">
        <v>721</v>
      </c>
      <c r="T142" s="179">
        <v>21</v>
      </c>
      <c r="U142" s="178" t="s">
        <v>2144</v>
      </c>
      <c r="V142" s="178" t="s">
        <v>2630</v>
      </c>
      <c r="W142" s="178" t="s">
        <v>2145</v>
      </c>
      <c r="X142" s="180">
        <v>26941</v>
      </c>
      <c r="Z142" s="114" t="s">
        <v>677</v>
      </c>
      <c r="AA142" s="115">
        <v>20</v>
      </c>
      <c r="AB142" s="114" t="s">
        <v>2203</v>
      </c>
      <c r="AC142" s="114" t="s">
        <v>2633</v>
      </c>
      <c r="AD142" s="114" t="s">
        <v>2634</v>
      </c>
      <c r="AE142" s="140">
        <v>5592.99</v>
      </c>
      <c r="AG142" s="114">
        <v>4</v>
      </c>
      <c r="AH142" s="115">
        <v>27</v>
      </c>
      <c r="AI142" s="114" t="s">
        <v>2171</v>
      </c>
      <c r="AJ142" s="114" t="s">
        <v>2617</v>
      </c>
      <c r="AK142" s="114" t="s">
        <v>2176</v>
      </c>
      <c r="AL142" s="215">
        <v>28727</v>
      </c>
      <c r="AN142" s="114">
        <v>3</v>
      </c>
      <c r="AO142" s="115">
        <v>14</v>
      </c>
      <c r="AP142" s="114" t="s">
        <v>2125</v>
      </c>
      <c r="AQ142" s="114" t="s">
        <v>2622</v>
      </c>
      <c r="AR142" s="114" t="s">
        <v>2207</v>
      </c>
      <c r="AS142" s="215">
        <v>38705</v>
      </c>
      <c r="AU142" s="887" t="s">
        <v>677</v>
      </c>
      <c r="AV142" s="888" t="s">
        <v>665</v>
      </c>
      <c r="AW142" s="114" t="s">
        <v>2128</v>
      </c>
      <c r="AX142" s="114" t="s">
        <v>2628</v>
      </c>
      <c r="AY142" s="114" t="s">
        <v>2184</v>
      </c>
      <c r="AZ142" s="215">
        <v>160</v>
      </c>
    </row>
    <row r="143" s="120" customFormat="1" ht="20.1" customHeight="1" spans="10:52">
      <c r="J143" s="178" t="s">
        <v>710</v>
      </c>
      <c r="K143" s="179">
        <v>12</v>
      </c>
      <c r="L143" s="178" t="s">
        <v>2114</v>
      </c>
      <c r="M143" s="178" t="s">
        <v>2635</v>
      </c>
      <c r="N143" s="326" t="s">
        <v>2133</v>
      </c>
      <c r="O143" s="180">
        <v>25630</v>
      </c>
      <c r="S143" s="178" t="s">
        <v>721</v>
      </c>
      <c r="T143" s="179">
        <v>22</v>
      </c>
      <c r="U143" s="178" t="s">
        <v>2111</v>
      </c>
      <c r="V143" s="178" t="s">
        <v>2636</v>
      </c>
      <c r="W143" s="178" t="s">
        <v>2435</v>
      </c>
      <c r="X143" s="460">
        <v>900</v>
      </c>
      <c r="Z143" s="114" t="s">
        <v>677</v>
      </c>
      <c r="AA143" s="115">
        <v>20</v>
      </c>
      <c r="AB143" s="114" t="s">
        <v>2203</v>
      </c>
      <c r="AC143" s="114" t="s">
        <v>2298</v>
      </c>
      <c r="AD143" s="114" t="s">
        <v>2212</v>
      </c>
      <c r="AE143" s="140">
        <v>1650</v>
      </c>
      <c r="AG143" s="114">
        <v>4</v>
      </c>
      <c r="AH143" s="115">
        <v>27</v>
      </c>
      <c r="AI143" s="114" t="s">
        <v>2171</v>
      </c>
      <c r="AJ143" s="114" t="s">
        <v>2617</v>
      </c>
      <c r="AK143" s="114" t="s">
        <v>2176</v>
      </c>
      <c r="AL143" s="215">
        <v>2400</v>
      </c>
      <c r="AN143" s="114">
        <v>3</v>
      </c>
      <c r="AO143" s="115">
        <v>14</v>
      </c>
      <c r="AP143" s="114" t="s">
        <v>2125</v>
      </c>
      <c r="AQ143" s="114" t="s">
        <v>2622</v>
      </c>
      <c r="AR143" s="114" t="s">
        <v>2207</v>
      </c>
      <c r="AS143" s="215">
        <v>2971.61</v>
      </c>
      <c r="AU143" s="887" t="s">
        <v>677</v>
      </c>
      <c r="AV143" s="888" t="s">
        <v>665</v>
      </c>
      <c r="AW143" s="114" t="s">
        <v>2128</v>
      </c>
      <c r="AX143" s="114" t="s">
        <v>2628</v>
      </c>
      <c r="AY143" s="114" t="s">
        <v>2184</v>
      </c>
      <c r="AZ143" s="215">
        <v>4284</v>
      </c>
    </row>
    <row r="144" s="120" customFormat="1" ht="20.1" customHeight="1" spans="10:52">
      <c r="J144" s="178" t="s">
        <v>710</v>
      </c>
      <c r="K144" s="179">
        <v>12</v>
      </c>
      <c r="L144" s="178" t="s">
        <v>2114</v>
      </c>
      <c r="M144" s="178" t="s">
        <v>2637</v>
      </c>
      <c r="N144" s="326" t="s">
        <v>2133</v>
      </c>
      <c r="O144" s="180">
        <v>3546</v>
      </c>
      <c r="S144" s="178" t="s">
        <v>721</v>
      </c>
      <c r="T144" s="179">
        <v>22</v>
      </c>
      <c r="U144" s="178" t="s">
        <v>2111</v>
      </c>
      <c r="V144" s="178" t="s">
        <v>2638</v>
      </c>
      <c r="W144" s="178" t="s">
        <v>2320</v>
      </c>
      <c r="X144" s="180">
        <v>1230</v>
      </c>
      <c r="Z144" s="114" t="s">
        <v>677</v>
      </c>
      <c r="AA144" s="115">
        <v>20</v>
      </c>
      <c r="AB144" s="114" t="s">
        <v>2203</v>
      </c>
      <c r="AC144" s="114" t="s">
        <v>2298</v>
      </c>
      <c r="AD144" s="114" t="s">
        <v>2212</v>
      </c>
      <c r="AE144" s="140">
        <v>12194</v>
      </c>
      <c r="AG144" s="114">
        <v>4</v>
      </c>
      <c r="AH144" s="115">
        <v>27</v>
      </c>
      <c r="AI144" s="114" t="s">
        <v>2171</v>
      </c>
      <c r="AJ144" s="114" t="s">
        <v>2617</v>
      </c>
      <c r="AK144" s="114" t="s">
        <v>2176</v>
      </c>
      <c r="AL144" s="215">
        <v>11994</v>
      </c>
      <c r="AN144" s="114">
        <v>3</v>
      </c>
      <c r="AO144" s="115">
        <v>14</v>
      </c>
      <c r="AP144" s="114" t="s">
        <v>2125</v>
      </c>
      <c r="AQ144" s="114" t="s">
        <v>2639</v>
      </c>
      <c r="AR144" s="114" t="s">
        <v>2127</v>
      </c>
      <c r="AS144" s="215">
        <v>21640</v>
      </c>
      <c r="AU144" s="887" t="s">
        <v>677</v>
      </c>
      <c r="AV144" s="888" t="s">
        <v>665</v>
      </c>
      <c r="AW144" s="114" t="s">
        <v>2128</v>
      </c>
      <c r="AX144" s="114" t="s">
        <v>2628</v>
      </c>
      <c r="AY144" s="114" t="s">
        <v>2184</v>
      </c>
      <c r="AZ144" s="215">
        <v>408</v>
      </c>
    </row>
    <row r="145" s="120" customFormat="1" ht="20.1" customHeight="1" spans="10:52">
      <c r="J145" s="178" t="s">
        <v>710</v>
      </c>
      <c r="K145" s="179">
        <v>12</v>
      </c>
      <c r="L145" s="178" t="s">
        <v>2114</v>
      </c>
      <c r="M145" s="178" t="s">
        <v>2637</v>
      </c>
      <c r="N145" s="326" t="s">
        <v>2133</v>
      </c>
      <c r="O145" s="180">
        <v>4490.4</v>
      </c>
      <c r="S145" s="178" t="s">
        <v>721</v>
      </c>
      <c r="T145" s="179">
        <v>22</v>
      </c>
      <c r="U145" s="178" t="s">
        <v>2111</v>
      </c>
      <c r="V145" s="178" t="s">
        <v>2638</v>
      </c>
      <c r="W145" s="178" t="s">
        <v>2320</v>
      </c>
      <c r="X145" s="180">
        <v>24685</v>
      </c>
      <c r="Z145" s="114" t="s">
        <v>677</v>
      </c>
      <c r="AA145" s="115">
        <v>20</v>
      </c>
      <c r="AB145" s="114" t="s">
        <v>2203</v>
      </c>
      <c r="AC145" s="114" t="s">
        <v>2298</v>
      </c>
      <c r="AD145" s="114" t="s">
        <v>2212</v>
      </c>
      <c r="AE145" s="215">
        <v>400</v>
      </c>
      <c r="AG145" s="114">
        <v>4</v>
      </c>
      <c r="AH145" s="115">
        <v>27</v>
      </c>
      <c r="AI145" s="114" t="s">
        <v>2171</v>
      </c>
      <c r="AJ145" s="114" t="s">
        <v>2617</v>
      </c>
      <c r="AK145" s="114" t="s">
        <v>2176</v>
      </c>
      <c r="AL145" s="215">
        <v>2520</v>
      </c>
      <c r="AN145" s="114">
        <v>3</v>
      </c>
      <c r="AO145" s="115">
        <v>14</v>
      </c>
      <c r="AP145" s="114" t="s">
        <v>2125</v>
      </c>
      <c r="AQ145" s="114" t="s">
        <v>2640</v>
      </c>
      <c r="AR145" s="114" t="s">
        <v>2207</v>
      </c>
      <c r="AS145" s="215">
        <v>1119</v>
      </c>
      <c r="AU145" s="887" t="s">
        <v>677</v>
      </c>
      <c r="AV145" s="888" t="s">
        <v>665</v>
      </c>
      <c r="AW145" s="114" t="s">
        <v>2128</v>
      </c>
      <c r="AX145" s="114" t="s">
        <v>2628</v>
      </c>
      <c r="AY145" s="114" t="s">
        <v>2184</v>
      </c>
      <c r="AZ145" s="215">
        <v>5144</v>
      </c>
    </row>
    <row r="146" s="120" customFormat="1" ht="20.1" customHeight="1" spans="10:52">
      <c r="J146" s="178" t="s">
        <v>710</v>
      </c>
      <c r="K146" s="179">
        <v>12</v>
      </c>
      <c r="L146" s="178" t="s">
        <v>2114</v>
      </c>
      <c r="M146" s="178" t="s">
        <v>2637</v>
      </c>
      <c r="N146" s="326" t="s">
        <v>2133</v>
      </c>
      <c r="O146" s="180">
        <v>2600</v>
      </c>
      <c r="S146" s="178" t="s">
        <v>721</v>
      </c>
      <c r="T146" s="179">
        <v>22</v>
      </c>
      <c r="U146" s="178" t="s">
        <v>2111</v>
      </c>
      <c r="V146" s="178" t="s">
        <v>2638</v>
      </c>
      <c r="W146" s="178" t="s">
        <v>2320</v>
      </c>
      <c r="X146" s="180">
        <v>4061</v>
      </c>
      <c r="Z146" s="114" t="s">
        <v>677</v>
      </c>
      <c r="AA146" s="115">
        <v>20</v>
      </c>
      <c r="AB146" s="114" t="s">
        <v>2203</v>
      </c>
      <c r="AC146" s="114" t="s">
        <v>2298</v>
      </c>
      <c r="AD146" s="114" t="s">
        <v>2212</v>
      </c>
      <c r="AE146" s="140">
        <v>3026</v>
      </c>
      <c r="AG146" s="114">
        <v>4</v>
      </c>
      <c r="AH146" s="115">
        <v>27</v>
      </c>
      <c r="AI146" s="114" t="s">
        <v>2171</v>
      </c>
      <c r="AJ146" s="114" t="s">
        <v>2617</v>
      </c>
      <c r="AK146" s="114" t="s">
        <v>2176</v>
      </c>
      <c r="AL146" s="215">
        <v>4785</v>
      </c>
      <c r="AN146" s="114">
        <v>3</v>
      </c>
      <c r="AO146" s="115">
        <v>14</v>
      </c>
      <c r="AP146" s="114" t="s">
        <v>2125</v>
      </c>
      <c r="AQ146" s="114" t="s">
        <v>2641</v>
      </c>
      <c r="AR146" s="114" t="s">
        <v>2642</v>
      </c>
      <c r="AS146" s="215">
        <v>4400</v>
      </c>
      <c r="AU146" s="887" t="s">
        <v>677</v>
      </c>
      <c r="AV146" s="888" t="s">
        <v>665</v>
      </c>
      <c r="AW146" s="114" t="s">
        <v>2128</v>
      </c>
      <c r="AX146" s="114" t="s">
        <v>2628</v>
      </c>
      <c r="AY146" s="114" t="s">
        <v>2184</v>
      </c>
      <c r="AZ146" s="215">
        <v>1419</v>
      </c>
    </row>
    <row r="147" s="120" customFormat="1" ht="20.1" customHeight="1" spans="10:52">
      <c r="J147" s="178" t="s">
        <v>710</v>
      </c>
      <c r="K147" s="179">
        <v>12</v>
      </c>
      <c r="L147" s="178" t="s">
        <v>2114</v>
      </c>
      <c r="M147" s="178" t="s">
        <v>2637</v>
      </c>
      <c r="N147" s="326" t="s">
        <v>2133</v>
      </c>
      <c r="O147" s="180">
        <v>19865</v>
      </c>
      <c r="S147" s="178" t="s">
        <v>721</v>
      </c>
      <c r="T147" s="179">
        <v>22</v>
      </c>
      <c r="U147" s="178" t="s">
        <v>2111</v>
      </c>
      <c r="V147" s="178" t="s">
        <v>2638</v>
      </c>
      <c r="W147" s="178" t="s">
        <v>2320</v>
      </c>
      <c r="X147" s="460">
        <v>396</v>
      </c>
      <c r="Z147" s="114" t="s">
        <v>677</v>
      </c>
      <c r="AA147" s="115">
        <v>20</v>
      </c>
      <c r="AB147" s="114" t="s">
        <v>2203</v>
      </c>
      <c r="AC147" s="114" t="s">
        <v>2298</v>
      </c>
      <c r="AD147" s="114" t="s">
        <v>2212</v>
      </c>
      <c r="AE147" s="140">
        <v>11435.6</v>
      </c>
      <c r="AG147" s="114">
        <v>4</v>
      </c>
      <c r="AH147" s="115">
        <v>27</v>
      </c>
      <c r="AI147" s="114" t="s">
        <v>2125</v>
      </c>
      <c r="AJ147" s="114" t="s">
        <v>2256</v>
      </c>
      <c r="AK147" s="114" t="s">
        <v>2207</v>
      </c>
      <c r="AL147" s="215">
        <v>2210</v>
      </c>
      <c r="AN147" s="114">
        <v>3</v>
      </c>
      <c r="AO147" s="115">
        <v>14</v>
      </c>
      <c r="AP147" s="114" t="s">
        <v>2125</v>
      </c>
      <c r="AQ147" s="114" t="s">
        <v>2643</v>
      </c>
      <c r="AR147" s="114" t="s">
        <v>2642</v>
      </c>
      <c r="AS147" s="215">
        <v>1590</v>
      </c>
      <c r="AU147" s="887" t="s">
        <v>677</v>
      </c>
      <c r="AV147" s="888" t="s">
        <v>665</v>
      </c>
      <c r="AW147" s="114" t="s">
        <v>2128</v>
      </c>
      <c r="AX147" s="114" t="s">
        <v>2628</v>
      </c>
      <c r="AY147" s="114" t="s">
        <v>2184</v>
      </c>
      <c r="AZ147" s="215">
        <v>1160</v>
      </c>
    </row>
    <row r="148" s="120" customFormat="1" ht="20.1" customHeight="1" spans="10:52">
      <c r="J148" s="178" t="s">
        <v>710</v>
      </c>
      <c r="K148" s="179">
        <v>12</v>
      </c>
      <c r="L148" s="178" t="s">
        <v>2114</v>
      </c>
      <c r="M148" s="178" t="s">
        <v>2637</v>
      </c>
      <c r="N148" s="326" t="s">
        <v>2133</v>
      </c>
      <c r="O148" s="180">
        <v>12400</v>
      </c>
      <c r="S148" s="178" t="s">
        <v>721</v>
      </c>
      <c r="T148" s="179">
        <v>22</v>
      </c>
      <c r="U148" s="178" t="s">
        <v>2111</v>
      </c>
      <c r="V148" s="178" t="s">
        <v>2638</v>
      </c>
      <c r="W148" s="178" t="s">
        <v>2320</v>
      </c>
      <c r="X148" s="460">
        <v>243</v>
      </c>
      <c r="Z148" s="114" t="s">
        <v>677</v>
      </c>
      <c r="AA148" s="115">
        <v>20</v>
      </c>
      <c r="AB148" s="114" t="s">
        <v>2203</v>
      </c>
      <c r="AC148" s="114" t="s">
        <v>2298</v>
      </c>
      <c r="AD148" s="114" t="s">
        <v>2212</v>
      </c>
      <c r="AE148" s="140">
        <v>1185</v>
      </c>
      <c r="AG148" s="114">
        <v>4</v>
      </c>
      <c r="AH148" s="115">
        <v>27</v>
      </c>
      <c r="AI148" s="114" t="s">
        <v>2125</v>
      </c>
      <c r="AJ148" s="114" t="s">
        <v>2256</v>
      </c>
      <c r="AK148" s="114" t="s">
        <v>2207</v>
      </c>
      <c r="AL148" s="215">
        <v>4916</v>
      </c>
      <c r="AN148" s="114">
        <v>3</v>
      </c>
      <c r="AO148" s="115">
        <v>15</v>
      </c>
      <c r="AP148" s="114" t="s">
        <v>2148</v>
      </c>
      <c r="AQ148" s="114" t="s">
        <v>2644</v>
      </c>
      <c r="AR148" s="114" t="s">
        <v>2400</v>
      </c>
      <c r="AS148" s="215">
        <v>43000</v>
      </c>
      <c r="AU148" s="887" t="s">
        <v>677</v>
      </c>
      <c r="AV148" s="888" t="s">
        <v>665</v>
      </c>
      <c r="AW148" s="114" t="s">
        <v>2128</v>
      </c>
      <c r="AX148" s="114" t="s">
        <v>2628</v>
      </c>
      <c r="AY148" s="114" t="s">
        <v>2184</v>
      </c>
      <c r="AZ148" s="215">
        <v>2550</v>
      </c>
    </row>
    <row r="149" s="120" customFormat="1" ht="20.1" customHeight="1" spans="10:52">
      <c r="J149" s="178" t="s">
        <v>710</v>
      </c>
      <c r="K149" s="179">
        <v>18</v>
      </c>
      <c r="L149" s="178" t="s">
        <v>2203</v>
      </c>
      <c r="M149" s="178" t="s">
        <v>2645</v>
      </c>
      <c r="N149" s="326" t="s">
        <v>2212</v>
      </c>
      <c r="O149" s="180">
        <v>19577.4</v>
      </c>
      <c r="S149" s="178" t="s">
        <v>721</v>
      </c>
      <c r="T149" s="179">
        <v>23</v>
      </c>
      <c r="U149" s="462" t="s">
        <v>2141</v>
      </c>
      <c r="V149" s="178" t="s">
        <v>2646</v>
      </c>
      <c r="W149" s="178" t="s">
        <v>2647</v>
      </c>
      <c r="X149" s="180">
        <v>37000</v>
      </c>
      <c r="Z149" s="114" t="s">
        <v>677</v>
      </c>
      <c r="AA149" s="115">
        <v>27</v>
      </c>
      <c r="AB149" s="114" t="s">
        <v>2203</v>
      </c>
      <c r="AC149" s="114" t="s">
        <v>2648</v>
      </c>
      <c r="AD149" s="114" t="s">
        <v>2212</v>
      </c>
      <c r="AE149" s="140">
        <v>5284.5</v>
      </c>
      <c r="AG149" s="114">
        <v>4</v>
      </c>
      <c r="AH149" s="115">
        <v>27</v>
      </c>
      <c r="AI149" s="114" t="s">
        <v>2125</v>
      </c>
      <c r="AJ149" s="114" t="s">
        <v>2256</v>
      </c>
      <c r="AK149" s="114" t="s">
        <v>2207</v>
      </c>
      <c r="AL149" s="215">
        <v>27060</v>
      </c>
      <c r="AN149" s="114">
        <v>3</v>
      </c>
      <c r="AO149" s="115">
        <v>15</v>
      </c>
      <c r="AP149" s="114" t="s">
        <v>2148</v>
      </c>
      <c r="AQ149" s="114" t="s">
        <v>2644</v>
      </c>
      <c r="AR149" s="114" t="s">
        <v>2400</v>
      </c>
      <c r="AS149" s="215">
        <v>48400</v>
      </c>
      <c r="AU149" s="887" t="s">
        <v>677</v>
      </c>
      <c r="AV149" s="888" t="s">
        <v>665</v>
      </c>
      <c r="AW149" s="114" t="s">
        <v>2128</v>
      </c>
      <c r="AX149" s="114" t="s">
        <v>2628</v>
      </c>
      <c r="AY149" s="114" t="s">
        <v>2184</v>
      </c>
      <c r="AZ149" s="215">
        <v>40000</v>
      </c>
    </row>
    <row r="150" s="120" customFormat="1" ht="20.1" customHeight="1" spans="10:52">
      <c r="J150" s="178" t="s">
        <v>710</v>
      </c>
      <c r="K150" s="179">
        <v>18</v>
      </c>
      <c r="L150" s="178" t="s">
        <v>2203</v>
      </c>
      <c r="M150" s="178" t="s">
        <v>2645</v>
      </c>
      <c r="N150" s="326" t="s">
        <v>2212</v>
      </c>
      <c r="O150" s="180">
        <v>12650</v>
      </c>
      <c r="S150" s="178" t="s">
        <v>721</v>
      </c>
      <c r="T150" s="179">
        <v>28</v>
      </c>
      <c r="U150" s="463"/>
      <c r="V150" s="178" t="s">
        <v>2649</v>
      </c>
      <c r="W150" s="178" t="s">
        <v>2297</v>
      </c>
      <c r="X150" s="180">
        <v>35855</v>
      </c>
      <c r="Z150" s="114" t="s">
        <v>677</v>
      </c>
      <c r="AA150" s="115">
        <v>27</v>
      </c>
      <c r="AB150" s="114" t="s">
        <v>2203</v>
      </c>
      <c r="AC150" s="114" t="s">
        <v>2648</v>
      </c>
      <c r="AD150" s="114" t="s">
        <v>2212</v>
      </c>
      <c r="AE150" s="140">
        <v>27823.9</v>
      </c>
      <c r="AG150" s="114">
        <v>4</v>
      </c>
      <c r="AH150" s="115">
        <v>27</v>
      </c>
      <c r="AI150" s="114" t="s">
        <v>2125</v>
      </c>
      <c r="AJ150" s="114" t="s">
        <v>2256</v>
      </c>
      <c r="AK150" s="114" t="s">
        <v>2207</v>
      </c>
      <c r="AL150" s="215">
        <v>17400</v>
      </c>
      <c r="AN150" s="114">
        <v>3</v>
      </c>
      <c r="AO150" s="115">
        <v>20</v>
      </c>
      <c r="AP150" s="114" t="s">
        <v>2171</v>
      </c>
      <c r="AQ150" s="114" t="s">
        <v>2650</v>
      </c>
      <c r="AR150" s="114" t="s">
        <v>2546</v>
      </c>
      <c r="AS150" s="215">
        <v>17500</v>
      </c>
      <c r="AU150" s="887" t="s">
        <v>677</v>
      </c>
      <c r="AV150" s="888" t="s">
        <v>665</v>
      </c>
      <c r="AW150" s="114" t="s">
        <v>2128</v>
      </c>
      <c r="AX150" s="114" t="s">
        <v>2628</v>
      </c>
      <c r="AY150" s="114" t="s">
        <v>2184</v>
      </c>
      <c r="AZ150" s="215">
        <v>2057</v>
      </c>
    </row>
    <row r="151" s="120" customFormat="1" ht="20.1" customHeight="1" spans="10:52">
      <c r="J151" s="178" t="s">
        <v>710</v>
      </c>
      <c r="K151" s="179">
        <v>18</v>
      </c>
      <c r="L151" s="178" t="s">
        <v>2203</v>
      </c>
      <c r="M151" s="178" t="s">
        <v>2645</v>
      </c>
      <c r="N151" s="326" t="s">
        <v>2212</v>
      </c>
      <c r="O151" s="180">
        <v>4714</v>
      </c>
      <c r="S151" s="178" t="s">
        <v>721</v>
      </c>
      <c r="T151" s="179">
        <v>30</v>
      </c>
      <c r="U151" s="464"/>
      <c r="V151" s="178" t="s">
        <v>2651</v>
      </c>
      <c r="W151" s="178" t="s">
        <v>2297</v>
      </c>
      <c r="X151" s="180">
        <v>28000</v>
      </c>
      <c r="Z151" s="114" t="s">
        <v>677</v>
      </c>
      <c r="AA151" s="115">
        <v>27</v>
      </c>
      <c r="AB151" s="114" t="s">
        <v>2203</v>
      </c>
      <c r="AC151" s="114" t="s">
        <v>772</v>
      </c>
      <c r="AD151" s="114" t="s">
        <v>2205</v>
      </c>
      <c r="AE151" s="140">
        <v>39600</v>
      </c>
      <c r="AG151" s="114">
        <v>4</v>
      </c>
      <c r="AH151" s="115">
        <v>27</v>
      </c>
      <c r="AI151" s="114" t="s">
        <v>2125</v>
      </c>
      <c r="AJ151" s="114" t="s">
        <v>2256</v>
      </c>
      <c r="AK151" s="114" t="s">
        <v>2207</v>
      </c>
      <c r="AL151" s="215">
        <v>4380.5</v>
      </c>
      <c r="AN151" s="114">
        <v>3</v>
      </c>
      <c r="AO151" s="115">
        <v>20</v>
      </c>
      <c r="AP151" s="114" t="s">
        <v>2171</v>
      </c>
      <c r="AQ151" s="114" t="s">
        <v>2652</v>
      </c>
      <c r="AR151" s="114" t="s">
        <v>2173</v>
      </c>
      <c r="AS151" s="215">
        <v>44000</v>
      </c>
      <c r="AU151" s="887" t="s">
        <v>677</v>
      </c>
      <c r="AV151" s="888" t="s">
        <v>665</v>
      </c>
      <c r="AW151" s="114" t="s">
        <v>2128</v>
      </c>
      <c r="AX151" s="114" t="s">
        <v>2628</v>
      </c>
      <c r="AY151" s="114" t="s">
        <v>2184</v>
      </c>
      <c r="AZ151" s="215">
        <v>17080.2</v>
      </c>
    </row>
    <row r="152" s="120" customFormat="1" ht="20.1" customHeight="1" spans="10:52">
      <c r="J152" s="178" t="s">
        <v>710</v>
      </c>
      <c r="K152" s="179">
        <v>18</v>
      </c>
      <c r="L152" s="178" t="s">
        <v>2203</v>
      </c>
      <c r="M152" s="178" t="s">
        <v>2476</v>
      </c>
      <c r="N152" s="326" t="s">
        <v>2212</v>
      </c>
      <c r="O152" s="180">
        <v>80300</v>
      </c>
      <c r="S152" s="178" t="s">
        <v>721</v>
      </c>
      <c r="T152" s="179">
        <v>31</v>
      </c>
      <c r="U152" s="465" t="s">
        <v>2114</v>
      </c>
      <c r="V152" s="178" t="s">
        <v>2653</v>
      </c>
      <c r="W152" s="178" t="s">
        <v>2260</v>
      </c>
      <c r="X152" s="460">
        <v>500</v>
      </c>
      <c r="Z152" s="114" t="s">
        <v>677</v>
      </c>
      <c r="AA152" s="115">
        <v>28</v>
      </c>
      <c r="AB152" s="114" t="s">
        <v>2111</v>
      </c>
      <c r="AC152" s="114" t="s">
        <v>2654</v>
      </c>
      <c r="AD152" s="114" t="s">
        <v>2435</v>
      </c>
      <c r="AE152" s="140">
        <v>48000</v>
      </c>
      <c r="AG152" s="114">
        <v>4</v>
      </c>
      <c r="AH152" s="115">
        <v>27</v>
      </c>
      <c r="AI152" s="114" t="s">
        <v>2125</v>
      </c>
      <c r="AJ152" s="114" t="s">
        <v>2256</v>
      </c>
      <c r="AK152" s="114" t="s">
        <v>2207</v>
      </c>
      <c r="AL152" s="215">
        <v>5995</v>
      </c>
      <c r="AN152" s="114">
        <v>3</v>
      </c>
      <c r="AO152" s="115">
        <v>20</v>
      </c>
      <c r="AP152" s="114" t="s">
        <v>2171</v>
      </c>
      <c r="AQ152" s="114" t="s">
        <v>2655</v>
      </c>
      <c r="AR152" s="114" t="s">
        <v>2173</v>
      </c>
      <c r="AS152" s="215">
        <v>3519.6</v>
      </c>
      <c r="AU152" s="887" t="s">
        <v>677</v>
      </c>
      <c r="AV152" s="888" t="s">
        <v>676</v>
      </c>
      <c r="AW152" s="114" t="s">
        <v>2128</v>
      </c>
      <c r="AX152" s="114" t="s">
        <v>2656</v>
      </c>
      <c r="AY152" s="114" t="s">
        <v>2184</v>
      </c>
      <c r="AZ152" s="215">
        <v>3780</v>
      </c>
    </row>
    <row r="153" s="120" customFormat="1" ht="20.1" customHeight="1" spans="10:52">
      <c r="J153" s="178" t="s">
        <v>710</v>
      </c>
      <c r="K153" s="179">
        <v>24</v>
      </c>
      <c r="L153" s="178" t="s">
        <v>2189</v>
      </c>
      <c r="M153" s="178" t="s">
        <v>2427</v>
      </c>
      <c r="N153" s="326" t="s">
        <v>2191</v>
      </c>
      <c r="O153" s="460">
        <v>898.79</v>
      </c>
      <c r="S153" s="178" t="s">
        <v>729</v>
      </c>
      <c r="T153" s="178" t="s">
        <v>691</v>
      </c>
      <c r="U153" s="178" t="s">
        <v>2165</v>
      </c>
      <c r="V153" s="178" t="s">
        <v>2657</v>
      </c>
      <c r="W153" s="178" t="s">
        <v>2167</v>
      </c>
      <c r="X153" s="180">
        <v>19600</v>
      </c>
      <c r="Z153" s="114" t="s">
        <v>716</v>
      </c>
      <c r="AA153" s="115">
        <v>10</v>
      </c>
      <c r="AB153" s="114" t="s">
        <v>2189</v>
      </c>
      <c r="AC153" s="114" t="s">
        <v>2658</v>
      </c>
      <c r="AD153" s="114" t="s">
        <v>2497</v>
      </c>
      <c r="AE153" s="140">
        <v>45000</v>
      </c>
      <c r="AG153" s="114">
        <v>4</v>
      </c>
      <c r="AH153" s="115">
        <v>27</v>
      </c>
      <c r="AI153" s="114" t="s">
        <v>2125</v>
      </c>
      <c r="AJ153" s="114" t="s">
        <v>2256</v>
      </c>
      <c r="AK153" s="114" t="s">
        <v>2207</v>
      </c>
      <c r="AL153" s="215">
        <v>13665.5</v>
      </c>
      <c r="AN153" s="114">
        <v>3</v>
      </c>
      <c r="AO153" s="115">
        <v>20</v>
      </c>
      <c r="AP153" s="114" t="s">
        <v>2171</v>
      </c>
      <c r="AQ153" s="114" t="s">
        <v>2659</v>
      </c>
      <c r="AR153" s="114" t="s">
        <v>2176</v>
      </c>
      <c r="AS153" s="215">
        <v>848</v>
      </c>
      <c r="AU153" s="887" t="s">
        <v>677</v>
      </c>
      <c r="AV153" s="888" t="s">
        <v>676</v>
      </c>
      <c r="AW153" s="114" t="s">
        <v>2128</v>
      </c>
      <c r="AX153" s="114" t="s">
        <v>2656</v>
      </c>
      <c r="AY153" s="114" t="s">
        <v>2184</v>
      </c>
      <c r="AZ153" s="215">
        <v>23540</v>
      </c>
    </row>
    <row r="154" s="120" customFormat="1" ht="20.1" customHeight="1" spans="10:52">
      <c r="J154" s="178" t="s">
        <v>710</v>
      </c>
      <c r="K154" s="179">
        <v>24</v>
      </c>
      <c r="L154" s="178" t="s">
        <v>2131</v>
      </c>
      <c r="M154" s="178" t="s">
        <v>2517</v>
      </c>
      <c r="N154" s="326" t="s">
        <v>2469</v>
      </c>
      <c r="O154" s="180">
        <v>22608</v>
      </c>
      <c r="S154" s="178" t="s">
        <v>729</v>
      </c>
      <c r="T154" s="178" t="s">
        <v>677</v>
      </c>
      <c r="U154" s="178" t="s">
        <v>2203</v>
      </c>
      <c r="V154" s="178" t="s">
        <v>2660</v>
      </c>
      <c r="W154" s="178" t="s">
        <v>2205</v>
      </c>
      <c r="X154" s="180">
        <v>4000</v>
      </c>
      <c r="Z154" s="114" t="s">
        <v>716</v>
      </c>
      <c r="AA154" s="115">
        <v>10</v>
      </c>
      <c r="AB154" s="114" t="s">
        <v>2189</v>
      </c>
      <c r="AC154" s="114" t="s">
        <v>2658</v>
      </c>
      <c r="AD154" s="114" t="s">
        <v>2497</v>
      </c>
      <c r="AE154" s="140">
        <v>43000</v>
      </c>
      <c r="AG154" s="114">
        <v>4</v>
      </c>
      <c r="AH154" s="115">
        <v>27</v>
      </c>
      <c r="AI154" s="114" t="s">
        <v>2125</v>
      </c>
      <c r="AJ154" s="114" t="s">
        <v>2256</v>
      </c>
      <c r="AK154" s="114" t="s">
        <v>2207</v>
      </c>
      <c r="AL154" s="215">
        <v>4525.68</v>
      </c>
      <c r="AN154" s="114">
        <v>3</v>
      </c>
      <c r="AO154" s="115">
        <v>23</v>
      </c>
      <c r="AP154" s="114" t="s">
        <v>2171</v>
      </c>
      <c r="AQ154" s="114" t="s">
        <v>870</v>
      </c>
      <c r="AR154" s="114" t="s">
        <v>2176</v>
      </c>
      <c r="AS154" s="215">
        <v>1080</v>
      </c>
      <c r="AU154" s="887" t="s">
        <v>677</v>
      </c>
      <c r="AV154" s="888" t="s">
        <v>676</v>
      </c>
      <c r="AW154" s="114" t="s">
        <v>2128</v>
      </c>
      <c r="AX154" s="114" t="s">
        <v>2656</v>
      </c>
      <c r="AY154" s="114" t="s">
        <v>2184</v>
      </c>
      <c r="AZ154" s="215">
        <v>180</v>
      </c>
    </row>
    <row r="155" s="120" customFormat="1" ht="20.1" customHeight="1" spans="10:52">
      <c r="J155" s="178" t="s">
        <v>710</v>
      </c>
      <c r="K155" s="179">
        <v>24</v>
      </c>
      <c r="L155" s="178" t="s">
        <v>2131</v>
      </c>
      <c r="M155" s="178" t="s">
        <v>2636</v>
      </c>
      <c r="N155" s="326" t="s">
        <v>2469</v>
      </c>
      <c r="O155" s="180">
        <v>20117</v>
      </c>
      <c r="S155" s="178" t="s">
        <v>729</v>
      </c>
      <c r="T155" s="178" t="s">
        <v>716</v>
      </c>
      <c r="U155" s="462" t="s">
        <v>2114</v>
      </c>
      <c r="V155" s="178" t="s">
        <v>2661</v>
      </c>
      <c r="W155" s="178" t="s">
        <v>2118</v>
      </c>
      <c r="X155" s="180">
        <v>32600</v>
      </c>
      <c r="Z155" s="114" t="s">
        <v>716</v>
      </c>
      <c r="AA155" s="115">
        <v>17</v>
      </c>
      <c r="AB155" s="114" t="s">
        <v>2203</v>
      </c>
      <c r="AC155" s="114" t="s">
        <v>2662</v>
      </c>
      <c r="AD155" s="114" t="s">
        <v>2212</v>
      </c>
      <c r="AE155" s="140">
        <v>52991</v>
      </c>
      <c r="AG155" s="114">
        <v>4</v>
      </c>
      <c r="AH155" s="115">
        <v>27</v>
      </c>
      <c r="AI155" s="114" t="s">
        <v>2125</v>
      </c>
      <c r="AJ155" s="114" t="s">
        <v>2256</v>
      </c>
      <c r="AK155" s="114" t="s">
        <v>2207</v>
      </c>
      <c r="AL155" s="215">
        <v>95</v>
      </c>
      <c r="AN155" s="114">
        <v>3</v>
      </c>
      <c r="AO155" s="115">
        <v>23</v>
      </c>
      <c r="AP155" s="114" t="s">
        <v>2171</v>
      </c>
      <c r="AQ155" s="114" t="s">
        <v>2663</v>
      </c>
      <c r="AR155" s="114" t="s">
        <v>2176</v>
      </c>
      <c r="AS155" s="215">
        <v>4320</v>
      </c>
      <c r="AU155" s="887" t="s">
        <v>677</v>
      </c>
      <c r="AV155" s="888" t="s">
        <v>676</v>
      </c>
      <c r="AW155" s="114" t="s">
        <v>2128</v>
      </c>
      <c r="AX155" s="114" t="s">
        <v>2656</v>
      </c>
      <c r="AY155" s="114" t="s">
        <v>2184</v>
      </c>
      <c r="AZ155" s="215">
        <v>672</v>
      </c>
    </row>
    <row r="156" s="120" customFormat="1" ht="20.1" customHeight="1" spans="10:52">
      <c r="J156" s="178" t="s">
        <v>710</v>
      </c>
      <c r="K156" s="179">
        <v>25</v>
      </c>
      <c r="L156" s="178" t="s">
        <v>2203</v>
      </c>
      <c r="M156" s="178" t="s">
        <v>2664</v>
      </c>
      <c r="N156" s="326" t="s">
        <v>2665</v>
      </c>
      <c r="O156" s="180">
        <v>5200</v>
      </c>
      <c r="S156" s="178" t="s">
        <v>729</v>
      </c>
      <c r="T156" s="178" t="s">
        <v>716</v>
      </c>
      <c r="U156" s="463"/>
      <c r="V156" s="178" t="s">
        <v>2666</v>
      </c>
      <c r="W156" s="178" t="s">
        <v>2118</v>
      </c>
      <c r="X156" s="180">
        <v>13100</v>
      </c>
      <c r="Z156" s="114" t="s">
        <v>716</v>
      </c>
      <c r="AA156" s="115">
        <v>18</v>
      </c>
      <c r="AB156" s="114" t="s">
        <v>2114</v>
      </c>
      <c r="AC156" s="114" t="s">
        <v>684</v>
      </c>
      <c r="AD156" s="114" t="s">
        <v>2262</v>
      </c>
      <c r="AE156" s="215">
        <v>500</v>
      </c>
      <c r="AG156" s="114">
        <v>4</v>
      </c>
      <c r="AH156" s="115">
        <v>27</v>
      </c>
      <c r="AI156" s="114" t="s">
        <v>2125</v>
      </c>
      <c r="AJ156" s="114" t="s">
        <v>2256</v>
      </c>
      <c r="AK156" s="114" t="s">
        <v>2207</v>
      </c>
      <c r="AL156" s="215">
        <v>913</v>
      </c>
      <c r="AN156" s="114">
        <v>3</v>
      </c>
      <c r="AO156" s="115">
        <v>23</v>
      </c>
      <c r="AP156" s="114" t="s">
        <v>2171</v>
      </c>
      <c r="AQ156" s="114" t="s">
        <v>2511</v>
      </c>
      <c r="AR156" s="114" t="s">
        <v>2173</v>
      </c>
      <c r="AS156" s="215">
        <v>10000</v>
      </c>
      <c r="AU156" s="887" t="s">
        <v>677</v>
      </c>
      <c r="AV156" s="888" t="s">
        <v>676</v>
      </c>
      <c r="AW156" s="114" t="s">
        <v>2128</v>
      </c>
      <c r="AX156" s="114" t="s">
        <v>2656</v>
      </c>
      <c r="AY156" s="114" t="s">
        <v>2184</v>
      </c>
      <c r="AZ156" s="215">
        <v>9000</v>
      </c>
    </row>
    <row r="157" s="120" customFormat="1" ht="20.1" customHeight="1" spans="10:52">
      <c r="J157" s="178" t="s">
        <v>710</v>
      </c>
      <c r="K157" s="179">
        <v>25</v>
      </c>
      <c r="L157" s="178" t="s">
        <v>2203</v>
      </c>
      <c r="M157" s="178" t="s">
        <v>2667</v>
      </c>
      <c r="N157" s="326" t="s">
        <v>2668</v>
      </c>
      <c r="O157" s="180">
        <v>10000</v>
      </c>
      <c r="S157" s="178" t="s">
        <v>729</v>
      </c>
      <c r="T157" s="178" t="s">
        <v>716</v>
      </c>
      <c r="U157" s="464"/>
      <c r="V157" s="178" t="s">
        <v>2666</v>
      </c>
      <c r="W157" s="178" t="s">
        <v>2118</v>
      </c>
      <c r="X157" s="180">
        <v>2620</v>
      </c>
      <c r="Z157" s="114" t="s">
        <v>716</v>
      </c>
      <c r="AA157" s="115">
        <v>20</v>
      </c>
      <c r="AB157" s="114" t="s">
        <v>2189</v>
      </c>
      <c r="AC157" s="114" t="s">
        <v>2669</v>
      </c>
      <c r="AD157" s="114" t="s">
        <v>2497</v>
      </c>
      <c r="AE157" s="140">
        <v>8624</v>
      </c>
      <c r="AG157" s="114">
        <v>4</v>
      </c>
      <c r="AH157" s="115">
        <v>27</v>
      </c>
      <c r="AI157" s="114" t="s">
        <v>2125</v>
      </c>
      <c r="AJ157" s="114" t="s">
        <v>2256</v>
      </c>
      <c r="AK157" s="114" t="s">
        <v>2207</v>
      </c>
      <c r="AL157" s="215">
        <v>444.8</v>
      </c>
      <c r="AN157" s="114">
        <v>3</v>
      </c>
      <c r="AO157" s="115">
        <v>24</v>
      </c>
      <c r="AP157" s="114" t="s">
        <v>2171</v>
      </c>
      <c r="AQ157" s="114" t="s">
        <v>2670</v>
      </c>
      <c r="AR157" s="114" t="s">
        <v>2671</v>
      </c>
      <c r="AS157" s="215">
        <v>15000</v>
      </c>
      <c r="AU157" s="887" t="s">
        <v>677</v>
      </c>
      <c r="AV157" s="888" t="s">
        <v>676</v>
      </c>
      <c r="AW157" s="114" t="s">
        <v>2128</v>
      </c>
      <c r="AX157" s="114" t="s">
        <v>2656</v>
      </c>
      <c r="AY157" s="114" t="s">
        <v>2184</v>
      </c>
      <c r="AZ157" s="215">
        <v>363</v>
      </c>
    </row>
    <row r="158" s="120" customFormat="1" ht="20.1" customHeight="1" spans="10:52">
      <c r="J158" s="178" t="s">
        <v>710</v>
      </c>
      <c r="K158" s="179">
        <v>26</v>
      </c>
      <c r="L158" s="178" t="s">
        <v>2165</v>
      </c>
      <c r="M158" s="178" t="s">
        <v>2254</v>
      </c>
      <c r="N158" s="326" t="s">
        <v>2167</v>
      </c>
      <c r="O158" s="180">
        <v>19658</v>
      </c>
      <c r="S158" s="178" t="s">
        <v>729</v>
      </c>
      <c r="T158" s="179">
        <v>12</v>
      </c>
      <c r="U158" s="178" t="s">
        <v>2141</v>
      </c>
      <c r="V158" s="178" t="s">
        <v>2672</v>
      </c>
      <c r="W158" s="178" t="s">
        <v>2297</v>
      </c>
      <c r="X158" s="180">
        <v>5000</v>
      </c>
      <c r="Z158" s="114" t="s">
        <v>716</v>
      </c>
      <c r="AA158" s="115">
        <v>25</v>
      </c>
      <c r="AB158" s="114" t="s">
        <v>2144</v>
      </c>
      <c r="AC158" s="114" t="s">
        <v>2673</v>
      </c>
      <c r="AD158" s="114" t="s">
        <v>2354</v>
      </c>
      <c r="AE158" s="140">
        <v>480000</v>
      </c>
      <c r="AG158" s="114">
        <v>4</v>
      </c>
      <c r="AH158" s="115">
        <v>28</v>
      </c>
      <c r="AI158" s="114" t="s">
        <v>2171</v>
      </c>
      <c r="AJ158" s="114" t="s">
        <v>2674</v>
      </c>
      <c r="AK158" s="114" t="s">
        <v>2176</v>
      </c>
      <c r="AL158" s="215">
        <v>49208</v>
      </c>
      <c r="AN158" s="114">
        <v>3</v>
      </c>
      <c r="AO158" s="115">
        <v>27</v>
      </c>
      <c r="AP158" s="114" t="s">
        <v>2148</v>
      </c>
      <c r="AQ158" s="114" t="s">
        <v>2675</v>
      </c>
      <c r="AR158" s="114" t="s">
        <v>2400</v>
      </c>
      <c r="AS158" s="215">
        <v>45600</v>
      </c>
      <c r="AU158" s="887" t="s">
        <v>677</v>
      </c>
      <c r="AV158" s="888" t="s">
        <v>676</v>
      </c>
      <c r="AW158" s="114" t="s">
        <v>2128</v>
      </c>
      <c r="AX158" s="114" t="s">
        <v>2656</v>
      </c>
      <c r="AY158" s="114" t="s">
        <v>2184</v>
      </c>
      <c r="AZ158" s="215">
        <v>1397.82</v>
      </c>
    </row>
    <row r="159" s="120" customFormat="1" ht="20.1" customHeight="1" spans="10:52">
      <c r="J159" s="178" t="s">
        <v>710</v>
      </c>
      <c r="K159" s="179">
        <v>26</v>
      </c>
      <c r="L159" s="178" t="s">
        <v>2131</v>
      </c>
      <c r="M159" s="178" t="s">
        <v>2676</v>
      </c>
      <c r="N159" s="326" t="s">
        <v>2469</v>
      </c>
      <c r="O159" s="180">
        <v>21349</v>
      </c>
      <c r="S159" s="178" t="s">
        <v>729</v>
      </c>
      <c r="T159" s="179">
        <v>13</v>
      </c>
      <c r="U159" s="462" t="s">
        <v>2119</v>
      </c>
      <c r="V159" s="178" t="s">
        <v>2677</v>
      </c>
      <c r="W159" s="178" t="s">
        <v>2121</v>
      </c>
      <c r="X159" s="180">
        <v>1500</v>
      </c>
      <c r="Z159" s="114" t="s">
        <v>716</v>
      </c>
      <c r="AA159" s="115">
        <v>28</v>
      </c>
      <c r="AB159" s="114" t="s">
        <v>2189</v>
      </c>
      <c r="AC159" s="114" t="s">
        <v>2599</v>
      </c>
      <c r="AD159" s="114" t="s">
        <v>2497</v>
      </c>
      <c r="AE159" s="140">
        <v>7245.4</v>
      </c>
      <c r="AG159" s="114">
        <v>5</v>
      </c>
      <c r="AH159" s="115">
        <v>6</v>
      </c>
      <c r="AI159" s="114" t="s">
        <v>2156</v>
      </c>
      <c r="AJ159" s="114" t="s">
        <v>2678</v>
      </c>
      <c r="AK159" s="114" t="s">
        <v>2437</v>
      </c>
      <c r="AL159" s="215">
        <v>11950</v>
      </c>
      <c r="AN159" s="114">
        <v>3</v>
      </c>
      <c r="AO159" s="115">
        <v>29</v>
      </c>
      <c r="AP159" s="114" t="s">
        <v>2135</v>
      </c>
      <c r="AQ159" s="114" t="s">
        <v>2679</v>
      </c>
      <c r="AR159" s="114" t="s">
        <v>2147</v>
      </c>
      <c r="AS159" s="215">
        <v>29400</v>
      </c>
      <c r="AU159" s="887" t="s">
        <v>677</v>
      </c>
      <c r="AV159" s="888" t="s">
        <v>676</v>
      </c>
      <c r="AW159" s="114" t="s">
        <v>2128</v>
      </c>
      <c r="AX159" s="114" t="s">
        <v>2656</v>
      </c>
      <c r="AY159" s="114" t="s">
        <v>2184</v>
      </c>
      <c r="AZ159" s="215">
        <v>184</v>
      </c>
    </row>
    <row r="160" s="120" customFormat="1" ht="20.1" customHeight="1" spans="10:52">
      <c r="J160" s="178" t="s">
        <v>710</v>
      </c>
      <c r="K160" s="179">
        <v>26</v>
      </c>
      <c r="L160" s="178" t="s">
        <v>2131</v>
      </c>
      <c r="M160" s="178" t="s">
        <v>2680</v>
      </c>
      <c r="N160" s="326" t="s">
        <v>2469</v>
      </c>
      <c r="O160" s="180">
        <v>31935</v>
      </c>
      <c r="S160" s="178" t="s">
        <v>729</v>
      </c>
      <c r="T160" s="179">
        <v>13</v>
      </c>
      <c r="U160" s="463"/>
      <c r="V160" s="178" t="s">
        <v>2677</v>
      </c>
      <c r="W160" s="178" t="s">
        <v>2121</v>
      </c>
      <c r="X160" s="180">
        <v>2000</v>
      </c>
      <c r="Z160" s="114" t="s">
        <v>716</v>
      </c>
      <c r="AA160" s="115">
        <v>28</v>
      </c>
      <c r="AB160" s="114" t="s">
        <v>2165</v>
      </c>
      <c r="AC160" s="114" t="s">
        <v>2681</v>
      </c>
      <c r="AD160" s="114" t="s">
        <v>2167</v>
      </c>
      <c r="AE160" s="140">
        <v>4000</v>
      </c>
      <c r="AG160" s="114">
        <v>5</v>
      </c>
      <c r="AH160" s="115">
        <v>6</v>
      </c>
      <c r="AI160" s="114" t="s">
        <v>2156</v>
      </c>
      <c r="AJ160" s="114" t="s">
        <v>2682</v>
      </c>
      <c r="AK160" s="114" t="s">
        <v>2170</v>
      </c>
      <c r="AL160" s="215">
        <v>2730</v>
      </c>
      <c r="AN160" s="114">
        <v>3</v>
      </c>
      <c r="AO160" s="115">
        <v>29</v>
      </c>
      <c r="AP160" s="114" t="s">
        <v>2135</v>
      </c>
      <c r="AQ160" s="114" t="s">
        <v>2679</v>
      </c>
      <c r="AR160" s="114" t="s">
        <v>2147</v>
      </c>
      <c r="AS160" s="215">
        <v>46200</v>
      </c>
      <c r="AU160" s="887" t="s">
        <v>677</v>
      </c>
      <c r="AV160" s="888" t="s">
        <v>676</v>
      </c>
      <c r="AW160" s="114" t="s">
        <v>2128</v>
      </c>
      <c r="AX160" s="114" t="s">
        <v>2656</v>
      </c>
      <c r="AY160" s="114" t="s">
        <v>2184</v>
      </c>
      <c r="AZ160" s="215">
        <v>13011</v>
      </c>
    </row>
    <row r="161" s="120" customFormat="1" ht="20.1" customHeight="1" spans="10:52">
      <c r="J161" s="178" t="s">
        <v>710</v>
      </c>
      <c r="K161" s="179">
        <v>26</v>
      </c>
      <c r="L161" s="178" t="s">
        <v>2131</v>
      </c>
      <c r="M161" s="178" t="s">
        <v>2683</v>
      </c>
      <c r="N161" s="326" t="s">
        <v>2494</v>
      </c>
      <c r="O161" s="180">
        <v>18080</v>
      </c>
      <c r="S161" s="178" t="s">
        <v>729</v>
      </c>
      <c r="T161" s="179">
        <v>13</v>
      </c>
      <c r="U161" s="464"/>
      <c r="V161" s="178" t="s">
        <v>2677</v>
      </c>
      <c r="W161" s="178" t="s">
        <v>2121</v>
      </c>
      <c r="X161" s="180">
        <v>5300</v>
      </c>
      <c r="Z161" s="114" t="s">
        <v>716</v>
      </c>
      <c r="AA161" s="115">
        <v>31</v>
      </c>
      <c r="AB161" s="114" t="s">
        <v>2203</v>
      </c>
      <c r="AC161" s="114" t="s">
        <v>2684</v>
      </c>
      <c r="AD161" s="114" t="s">
        <v>2389</v>
      </c>
      <c r="AE161" s="140">
        <v>8209.3</v>
      </c>
      <c r="AG161" s="114">
        <v>5</v>
      </c>
      <c r="AH161" s="115">
        <v>6</v>
      </c>
      <c r="AI161" s="114" t="s">
        <v>2156</v>
      </c>
      <c r="AJ161" s="114" t="s">
        <v>2682</v>
      </c>
      <c r="AK161" s="114" t="s">
        <v>2170</v>
      </c>
      <c r="AL161" s="215">
        <v>240</v>
      </c>
      <c r="AN161" s="114">
        <v>4</v>
      </c>
      <c r="AO161" s="115">
        <v>3</v>
      </c>
      <c r="AP161" s="114" t="s">
        <v>2122</v>
      </c>
      <c r="AQ161" s="114" t="s">
        <v>2685</v>
      </c>
      <c r="AR161" s="114" t="s">
        <v>2333</v>
      </c>
      <c r="AS161" s="215">
        <v>506</v>
      </c>
      <c r="AU161" s="887" t="s">
        <v>677</v>
      </c>
      <c r="AV161" s="888" t="s">
        <v>676</v>
      </c>
      <c r="AW161" s="114" t="s">
        <v>2128</v>
      </c>
      <c r="AX161" s="114" t="s">
        <v>2656</v>
      </c>
      <c r="AY161" s="114" t="s">
        <v>2184</v>
      </c>
      <c r="AZ161" s="215">
        <v>66</v>
      </c>
    </row>
    <row r="162" s="120" customFormat="1" ht="20.1" customHeight="1" spans="10:52">
      <c r="J162" s="178" t="s">
        <v>710</v>
      </c>
      <c r="K162" s="179">
        <v>26</v>
      </c>
      <c r="L162" s="178" t="s">
        <v>2131</v>
      </c>
      <c r="M162" s="178" t="s">
        <v>2683</v>
      </c>
      <c r="N162" s="326" t="s">
        <v>2494</v>
      </c>
      <c r="O162" s="180">
        <v>18752</v>
      </c>
      <c r="S162" s="178" t="s">
        <v>729</v>
      </c>
      <c r="T162" s="179">
        <v>19</v>
      </c>
      <c r="U162" s="462" t="s">
        <v>2114</v>
      </c>
      <c r="V162" s="178" t="s">
        <v>2686</v>
      </c>
      <c r="W162" s="178" t="s">
        <v>2260</v>
      </c>
      <c r="X162" s="460">
        <v>500</v>
      </c>
      <c r="Z162" s="114" t="s">
        <v>716</v>
      </c>
      <c r="AA162" s="115">
        <v>31</v>
      </c>
      <c r="AB162" s="114" t="s">
        <v>2203</v>
      </c>
      <c r="AC162" s="114" t="s">
        <v>2687</v>
      </c>
      <c r="AD162" s="114" t="s">
        <v>2212</v>
      </c>
      <c r="AE162" s="140">
        <v>13620</v>
      </c>
      <c r="AG162" s="114">
        <v>5</v>
      </c>
      <c r="AH162" s="115">
        <v>6</v>
      </c>
      <c r="AI162" s="114" t="s">
        <v>2156</v>
      </c>
      <c r="AJ162" s="114" t="s">
        <v>2682</v>
      </c>
      <c r="AK162" s="114" t="s">
        <v>2170</v>
      </c>
      <c r="AL162" s="215">
        <v>1418.4</v>
      </c>
      <c r="AN162" s="114">
        <v>4</v>
      </c>
      <c r="AO162" s="115">
        <v>3</v>
      </c>
      <c r="AP162" s="114" t="s">
        <v>2122</v>
      </c>
      <c r="AQ162" s="114" t="s">
        <v>2685</v>
      </c>
      <c r="AR162" s="114" t="s">
        <v>2333</v>
      </c>
      <c r="AS162" s="215">
        <v>344</v>
      </c>
      <c r="AU162" s="887" t="s">
        <v>677</v>
      </c>
      <c r="AV162" s="888" t="s">
        <v>676</v>
      </c>
      <c r="AW162" s="114" t="s">
        <v>2128</v>
      </c>
      <c r="AX162" s="114" t="s">
        <v>2656</v>
      </c>
      <c r="AY162" s="114" t="s">
        <v>2184</v>
      </c>
      <c r="AZ162" s="215">
        <v>1500</v>
      </c>
    </row>
    <row r="163" s="120" customFormat="1" ht="20.1" customHeight="1" spans="10:52">
      <c r="J163" s="178" t="s">
        <v>710</v>
      </c>
      <c r="K163" s="179">
        <v>26</v>
      </c>
      <c r="L163" s="178" t="s">
        <v>2131</v>
      </c>
      <c r="M163" s="178" t="s">
        <v>2688</v>
      </c>
      <c r="N163" s="326" t="s">
        <v>2494</v>
      </c>
      <c r="O163" s="180">
        <v>19050</v>
      </c>
      <c r="S163" s="178" t="s">
        <v>729</v>
      </c>
      <c r="T163" s="179">
        <v>21</v>
      </c>
      <c r="U163" s="463"/>
      <c r="V163" s="178" t="s">
        <v>2689</v>
      </c>
      <c r="W163" s="178" t="s">
        <v>2118</v>
      </c>
      <c r="X163" s="180">
        <v>49000</v>
      </c>
      <c r="Z163" s="114" t="s">
        <v>716</v>
      </c>
      <c r="AA163" s="115">
        <v>31</v>
      </c>
      <c r="AB163" s="114" t="s">
        <v>2203</v>
      </c>
      <c r="AC163" s="114" t="s">
        <v>2687</v>
      </c>
      <c r="AD163" s="114" t="s">
        <v>2212</v>
      </c>
      <c r="AE163" s="140">
        <v>5280</v>
      </c>
      <c r="AG163" s="114">
        <v>5</v>
      </c>
      <c r="AH163" s="115">
        <v>6</v>
      </c>
      <c r="AI163" s="114" t="s">
        <v>2156</v>
      </c>
      <c r="AJ163" s="114" t="s">
        <v>2682</v>
      </c>
      <c r="AK163" s="114" t="s">
        <v>2170</v>
      </c>
      <c r="AL163" s="215">
        <v>18066</v>
      </c>
      <c r="AN163" s="114">
        <v>4</v>
      </c>
      <c r="AO163" s="115">
        <v>3</v>
      </c>
      <c r="AP163" s="114" t="s">
        <v>2125</v>
      </c>
      <c r="AQ163" s="114" t="s">
        <v>2690</v>
      </c>
      <c r="AR163" s="114" t="s">
        <v>2193</v>
      </c>
      <c r="AS163" s="215">
        <v>1000</v>
      </c>
      <c r="AU163" s="887" t="s">
        <v>677</v>
      </c>
      <c r="AV163" s="888" t="s">
        <v>676</v>
      </c>
      <c r="AW163" s="114" t="s">
        <v>2128</v>
      </c>
      <c r="AX163" s="114" t="s">
        <v>2656</v>
      </c>
      <c r="AY163" s="114" t="s">
        <v>2184</v>
      </c>
      <c r="AZ163" s="215">
        <v>7150</v>
      </c>
    </row>
    <row r="164" s="120" customFormat="1" ht="20.1" customHeight="1" spans="10:52">
      <c r="J164" s="178" t="s">
        <v>710</v>
      </c>
      <c r="K164" s="179">
        <v>26</v>
      </c>
      <c r="L164" s="178" t="s">
        <v>2131</v>
      </c>
      <c r="M164" s="178" t="s">
        <v>2688</v>
      </c>
      <c r="N164" s="326" t="s">
        <v>2494</v>
      </c>
      <c r="O164" s="180">
        <v>17170</v>
      </c>
      <c r="S164" s="178" t="s">
        <v>729</v>
      </c>
      <c r="T164" s="179">
        <v>21</v>
      </c>
      <c r="U164" s="463"/>
      <c r="V164" s="178" t="s">
        <v>2689</v>
      </c>
      <c r="W164" s="178" t="s">
        <v>2118</v>
      </c>
      <c r="X164" s="180">
        <v>9000</v>
      </c>
      <c r="Z164" s="114" t="s">
        <v>716</v>
      </c>
      <c r="AA164" s="115">
        <v>31</v>
      </c>
      <c r="AB164" s="114" t="s">
        <v>2203</v>
      </c>
      <c r="AC164" s="114" t="s">
        <v>2687</v>
      </c>
      <c r="AD164" s="114" t="s">
        <v>2212</v>
      </c>
      <c r="AE164" s="140">
        <v>3289.5</v>
      </c>
      <c r="AG164" s="114">
        <v>5</v>
      </c>
      <c r="AH164" s="115">
        <v>6</v>
      </c>
      <c r="AI164" s="114" t="s">
        <v>2156</v>
      </c>
      <c r="AJ164" s="114" t="s">
        <v>2682</v>
      </c>
      <c r="AK164" s="114" t="s">
        <v>2170</v>
      </c>
      <c r="AL164" s="215">
        <v>680</v>
      </c>
      <c r="AN164" s="114">
        <v>4</v>
      </c>
      <c r="AO164" s="115">
        <v>3</v>
      </c>
      <c r="AP164" s="114" t="s">
        <v>2125</v>
      </c>
      <c r="AQ164" s="114" t="s">
        <v>2691</v>
      </c>
      <c r="AR164" s="114" t="s">
        <v>2207</v>
      </c>
      <c r="AS164" s="215">
        <v>184</v>
      </c>
      <c r="AU164" s="887" t="s">
        <v>677</v>
      </c>
      <c r="AV164" s="888" t="s">
        <v>676</v>
      </c>
      <c r="AW164" s="114" t="s">
        <v>2128</v>
      </c>
      <c r="AX164" s="114" t="s">
        <v>2656</v>
      </c>
      <c r="AY164" s="114" t="s">
        <v>2184</v>
      </c>
      <c r="AZ164" s="215">
        <v>3414.6</v>
      </c>
    </row>
    <row r="165" s="120" customFormat="1" ht="20.1" customHeight="1" spans="10:52">
      <c r="J165" s="178" t="s">
        <v>710</v>
      </c>
      <c r="K165" s="179">
        <v>27</v>
      </c>
      <c r="L165" s="178" t="s">
        <v>2114</v>
      </c>
      <c r="M165" s="178" t="s">
        <v>2692</v>
      </c>
      <c r="N165" s="326" t="s">
        <v>2133</v>
      </c>
      <c r="O165" s="180">
        <v>48234</v>
      </c>
      <c r="S165" s="178" t="s">
        <v>729</v>
      </c>
      <c r="T165" s="179">
        <v>21</v>
      </c>
      <c r="U165" s="463"/>
      <c r="V165" s="178" t="s">
        <v>2693</v>
      </c>
      <c r="W165" s="178" t="s">
        <v>2133</v>
      </c>
      <c r="X165" s="180">
        <v>8948</v>
      </c>
      <c r="Z165" s="114" t="s">
        <v>708</v>
      </c>
      <c r="AA165" s="114" t="s">
        <v>691</v>
      </c>
      <c r="AB165" s="114" t="s">
        <v>2165</v>
      </c>
      <c r="AC165" s="114" t="s">
        <v>2694</v>
      </c>
      <c r="AD165" s="114" t="s">
        <v>2167</v>
      </c>
      <c r="AE165" s="140">
        <v>7500</v>
      </c>
      <c r="AG165" s="114">
        <v>5</v>
      </c>
      <c r="AH165" s="115">
        <v>6</v>
      </c>
      <c r="AI165" s="114" t="s">
        <v>2156</v>
      </c>
      <c r="AJ165" s="114" t="s">
        <v>2695</v>
      </c>
      <c r="AK165" s="114" t="s">
        <v>2437</v>
      </c>
      <c r="AL165" s="215">
        <v>49000</v>
      </c>
      <c r="AN165" s="114">
        <v>4</v>
      </c>
      <c r="AO165" s="115">
        <v>3</v>
      </c>
      <c r="AP165" s="114" t="s">
        <v>2125</v>
      </c>
      <c r="AQ165" s="114" t="s">
        <v>2691</v>
      </c>
      <c r="AR165" s="114" t="s">
        <v>2207</v>
      </c>
      <c r="AS165" s="215">
        <v>9492.1</v>
      </c>
      <c r="AU165" s="887" t="s">
        <v>677</v>
      </c>
      <c r="AV165" s="888" t="s">
        <v>676</v>
      </c>
      <c r="AW165" s="114" t="s">
        <v>2128</v>
      </c>
      <c r="AX165" s="114" t="s">
        <v>2656</v>
      </c>
      <c r="AY165" s="114" t="s">
        <v>2184</v>
      </c>
      <c r="AZ165" s="215">
        <v>11371</v>
      </c>
    </row>
    <row r="166" s="120" customFormat="1" ht="20.1" customHeight="1" spans="10:52">
      <c r="J166" s="178" t="s">
        <v>710</v>
      </c>
      <c r="K166" s="179">
        <v>27</v>
      </c>
      <c r="L166" s="178" t="s">
        <v>2114</v>
      </c>
      <c r="M166" s="178" t="s">
        <v>2696</v>
      </c>
      <c r="N166" s="326" t="s">
        <v>2118</v>
      </c>
      <c r="O166" s="180">
        <v>44550</v>
      </c>
      <c r="S166" s="178" t="s">
        <v>729</v>
      </c>
      <c r="T166" s="179">
        <v>21</v>
      </c>
      <c r="U166" s="463"/>
      <c r="V166" s="178" t="s">
        <v>2693</v>
      </c>
      <c r="W166" s="178" t="s">
        <v>2133</v>
      </c>
      <c r="X166" s="180">
        <v>12757</v>
      </c>
      <c r="Z166" s="114" t="s">
        <v>708</v>
      </c>
      <c r="AA166" s="114" t="s">
        <v>691</v>
      </c>
      <c r="AB166" s="114" t="s">
        <v>2165</v>
      </c>
      <c r="AC166" s="114" t="s">
        <v>2694</v>
      </c>
      <c r="AD166" s="114" t="s">
        <v>2167</v>
      </c>
      <c r="AE166" s="140">
        <v>5943</v>
      </c>
      <c r="AG166" s="114">
        <v>5</v>
      </c>
      <c r="AH166" s="115">
        <v>10</v>
      </c>
      <c r="AI166" s="114" t="s">
        <v>2156</v>
      </c>
      <c r="AJ166" s="114" t="s">
        <v>2697</v>
      </c>
      <c r="AK166" s="114" t="s">
        <v>2437</v>
      </c>
      <c r="AL166" s="215">
        <v>49000</v>
      </c>
      <c r="AN166" s="114">
        <v>4</v>
      </c>
      <c r="AO166" s="115">
        <v>3</v>
      </c>
      <c r="AP166" s="114" t="s">
        <v>2125</v>
      </c>
      <c r="AQ166" s="114" t="s">
        <v>2698</v>
      </c>
      <c r="AR166" s="114" t="s">
        <v>2207</v>
      </c>
      <c r="AS166" s="215">
        <v>2515</v>
      </c>
      <c r="AU166" s="887" t="s">
        <v>677</v>
      </c>
      <c r="AV166" s="888" t="s">
        <v>676</v>
      </c>
      <c r="AW166" s="114" t="s">
        <v>2128</v>
      </c>
      <c r="AX166" s="114" t="s">
        <v>2699</v>
      </c>
      <c r="AY166" s="114" t="s">
        <v>2130</v>
      </c>
      <c r="AZ166" s="215">
        <v>1719</v>
      </c>
    </row>
    <row r="167" s="120" customFormat="1" ht="20.1" customHeight="1" spans="10:52">
      <c r="J167" s="178" t="s">
        <v>710</v>
      </c>
      <c r="K167" s="179">
        <v>27</v>
      </c>
      <c r="L167" s="178" t="s">
        <v>2114</v>
      </c>
      <c r="M167" s="178" t="s">
        <v>2700</v>
      </c>
      <c r="N167" s="326" t="s">
        <v>2133</v>
      </c>
      <c r="O167" s="180">
        <v>6623.7</v>
      </c>
      <c r="S167" s="178" t="s">
        <v>729</v>
      </c>
      <c r="T167" s="179">
        <v>21</v>
      </c>
      <c r="U167" s="464"/>
      <c r="V167" s="178" t="s">
        <v>2693</v>
      </c>
      <c r="W167" s="178" t="s">
        <v>2133</v>
      </c>
      <c r="X167" s="180">
        <v>8756</v>
      </c>
      <c r="Z167" s="114" t="s">
        <v>708</v>
      </c>
      <c r="AA167" s="114" t="s">
        <v>691</v>
      </c>
      <c r="AB167" s="114" t="s">
        <v>2165</v>
      </c>
      <c r="AC167" s="114" t="s">
        <v>2694</v>
      </c>
      <c r="AD167" s="114" t="s">
        <v>2167</v>
      </c>
      <c r="AE167" s="140">
        <v>1468.8</v>
      </c>
      <c r="AG167" s="114">
        <v>5</v>
      </c>
      <c r="AH167" s="115">
        <v>10</v>
      </c>
      <c r="AI167" s="114" t="s">
        <v>2156</v>
      </c>
      <c r="AJ167" s="114" t="s">
        <v>2701</v>
      </c>
      <c r="AK167" s="114" t="s">
        <v>2437</v>
      </c>
      <c r="AL167" s="215">
        <v>5800</v>
      </c>
      <c r="AN167" s="114">
        <v>4</v>
      </c>
      <c r="AO167" s="115">
        <v>3</v>
      </c>
      <c r="AP167" s="114" t="s">
        <v>2125</v>
      </c>
      <c r="AQ167" s="114" t="s">
        <v>2698</v>
      </c>
      <c r="AR167" s="114" t="s">
        <v>2207</v>
      </c>
      <c r="AS167" s="215">
        <v>3240</v>
      </c>
      <c r="AU167" s="887" t="s">
        <v>677</v>
      </c>
      <c r="AV167" s="888" t="s">
        <v>676</v>
      </c>
      <c r="AW167" s="114" t="s">
        <v>2128</v>
      </c>
      <c r="AX167" s="114" t="s">
        <v>2699</v>
      </c>
      <c r="AY167" s="114" t="s">
        <v>2130</v>
      </c>
      <c r="AZ167" s="215">
        <v>6600</v>
      </c>
    </row>
    <row r="168" s="120" customFormat="1" ht="20.1" customHeight="1" spans="10:52">
      <c r="J168" s="178" t="s">
        <v>710</v>
      </c>
      <c r="K168" s="179">
        <v>30</v>
      </c>
      <c r="L168" s="178" t="s">
        <v>2141</v>
      </c>
      <c r="M168" s="178" t="s">
        <v>2702</v>
      </c>
      <c r="N168" s="326" t="s">
        <v>2580</v>
      </c>
      <c r="O168" s="180">
        <v>72000</v>
      </c>
      <c r="S168" s="178" t="s">
        <v>729</v>
      </c>
      <c r="T168" s="179">
        <v>31</v>
      </c>
      <c r="U168" s="462" t="s">
        <v>2111</v>
      </c>
      <c r="V168" s="178" t="s">
        <v>2703</v>
      </c>
      <c r="W168" s="178" t="s">
        <v>2435</v>
      </c>
      <c r="X168" s="180">
        <v>4790</v>
      </c>
      <c r="Z168" s="114" t="s">
        <v>708</v>
      </c>
      <c r="AA168" s="114" t="s">
        <v>677</v>
      </c>
      <c r="AB168" s="114" t="s">
        <v>2111</v>
      </c>
      <c r="AC168" s="114" t="s">
        <v>889</v>
      </c>
      <c r="AD168" s="114" t="s">
        <v>2435</v>
      </c>
      <c r="AE168" s="140">
        <v>47250</v>
      </c>
      <c r="AG168" s="114">
        <v>5</v>
      </c>
      <c r="AH168" s="115">
        <v>10</v>
      </c>
      <c r="AI168" s="114" t="s">
        <v>2156</v>
      </c>
      <c r="AJ168" s="114" t="s">
        <v>2704</v>
      </c>
      <c r="AK168" s="114" t="s">
        <v>2170</v>
      </c>
      <c r="AL168" s="215">
        <v>44274.5</v>
      </c>
      <c r="AN168" s="114">
        <v>4</v>
      </c>
      <c r="AO168" s="115">
        <v>3</v>
      </c>
      <c r="AP168" s="114" t="s">
        <v>2125</v>
      </c>
      <c r="AQ168" s="114" t="s">
        <v>2698</v>
      </c>
      <c r="AR168" s="114" t="s">
        <v>2207</v>
      </c>
      <c r="AS168" s="215">
        <v>50</v>
      </c>
      <c r="AU168" s="887" t="s">
        <v>677</v>
      </c>
      <c r="AV168" s="888" t="s">
        <v>676</v>
      </c>
      <c r="AW168" s="114" t="s">
        <v>2159</v>
      </c>
      <c r="AX168" s="114" t="s">
        <v>2705</v>
      </c>
      <c r="AY168" s="114" t="s">
        <v>2240</v>
      </c>
      <c r="AZ168" s="215">
        <v>18452</v>
      </c>
    </row>
    <row r="169" s="120" customFormat="1" ht="20.1" customHeight="1" spans="10:52">
      <c r="J169" s="178" t="s">
        <v>710</v>
      </c>
      <c r="K169" s="179">
        <v>30</v>
      </c>
      <c r="L169" s="178" t="s">
        <v>2114</v>
      </c>
      <c r="M169" s="178" t="s">
        <v>2706</v>
      </c>
      <c r="N169" s="326" t="s">
        <v>2255</v>
      </c>
      <c r="O169" s="460">
        <v>500</v>
      </c>
      <c r="S169" s="178" t="s">
        <v>729</v>
      </c>
      <c r="T169" s="179">
        <v>31</v>
      </c>
      <c r="U169" s="464"/>
      <c r="V169" s="178" t="s">
        <v>2703</v>
      </c>
      <c r="W169" s="178" t="s">
        <v>2435</v>
      </c>
      <c r="X169" s="180">
        <v>19284</v>
      </c>
      <c r="Z169" s="114" t="s">
        <v>708</v>
      </c>
      <c r="AA169" s="114" t="s">
        <v>677</v>
      </c>
      <c r="AB169" s="114" t="s">
        <v>2111</v>
      </c>
      <c r="AC169" s="114" t="s">
        <v>2707</v>
      </c>
      <c r="AD169" s="114" t="s">
        <v>2320</v>
      </c>
      <c r="AE169" s="140">
        <v>12006</v>
      </c>
      <c r="AG169" s="114">
        <v>5</v>
      </c>
      <c r="AH169" s="115">
        <v>13</v>
      </c>
      <c r="AI169" s="114" t="s">
        <v>2171</v>
      </c>
      <c r="AJ169" s="114" t="s">
        <v>2708</v>
      </c>
      <c r="AK169" s="114" t="s">
        <v>2546</v>
      </c>
      <c r="AL169" s="215">
        <v>10500</v>
      </c>
      <c r="AN169" s="114">
        <v>4</v>
      </c>
      <c r="AO169" s="115">
        <v>3</v>
      </c>
      <c r="AP169" s="114" t="s">
        <v>2125</v>
      </c>
      <c r="AQ169" s="114" t="s">
        <v>2709</v>
      </c>
      <c r="AR169" s="114" t="s">
        <v>2207</v>
      </c>
      <c r="AS169" s="215">
        <v>2691.75</v>
      </c>
      <c r="AU169" s="887" t="s">
        <v>677</v>
      </c>
      <c r="AV169" s="888" t="s">
        <v>676</v>
      </c>
      <c r="AW169" s="114" t="s">
        <v>2159</v>
      </c>
      <c r="AX169" s="114" t="s">
        <v>2705</v>
      </c>
      <c r="AY169" s="114" t="s">
        <v>2240</v>
      </c>
      <c r="AZ169" s="215">
        <v>24000</v>
      </c>
    </row>
    <row r="170" s="120" customFormat="1" ht="20.1" customHeight="1" spans="10:52">
      <c r="J170" s="179">
        <v>10</v>
      </c>
      <c r="K170" s="178" t="s">
        <v>729</v>
      </c>
      <c r="L170" s="178" t="s">
        <v>2131</v>
      </c>
      <c r="M170" s="178" t="s">
        <v>2710</v>
      </c>
      <c r="N170" s="326" t="s">
        <v>2494</v>
      </c>
      <c r="O170" s="180">
        <v>39055</v>
      </c>
      <c r="S170" s="178" t="s">
        <v>710</v>
      </c>
      <c r="T170" s="178" t="s">
        <v>691</v>
      </c>
      <c r="U170" s="462" t="s">
        <v>2114</v>
      </c>
      <c r="V170" s="178" t="s">
        <v>2711</v>
      </c>
      <c r="W170" s="178" t="s">
        <v>2118</v>
      </c>
      <c r="X170" s="180">
        <v>19760</v>
      </c>
      <c r="Z170" s="114" t="s">
        <v>708</v>
      </c>
      <c r="AA170" s="114" t="s">
        <v>677</v>
      </c>
      <c r="AB170" s="114" t="s">
        <v>2111</v>
      </c>
      <c r="AC170" s="114" t="s">
        <v>2707</v>
      </c>
      <c r="AD170" s="114" t="s">
        <v>2320</v>
      </c>
      <c r="AE170" s="140">
        <v>1755</v>
      </c>
      <c r="AG170" s="114">
        <v>5</v>
      </c>
      <c r="AH170" s="115">
        <v>13</v>
      </c>
      <c r="AI170" s="114" t="s">
        <v>2171</v>
      </c>
      <c r="AJ170" s="114" t="s">
        <v>2574</v>
      </c>
      <c r="AK170" s="114" t="s">
        <v>2173</v>
      </c>
      <c r="AL170" s="215">
        <v>48000</v>
      </c>
      <c r="AN170" s="114">
        <v>4</v>
      </c>
      <c r="AO170" s="115">
        <v>3</v>
      </c>
      <c r="AP170" s="114" t="s">
        <v>2125</v>
      </c>
      <c r="AQ170" s="114" t="s">
        <v>2709</v>
      </c>
      <c r="AR170" s="114" t="s">
        <v>2207</v>
      </c>
      <c r="AS170" s="215">
        <v>10850</v>
      </c>
      <c r="AU170" s="887" t="s">
        <v>677</v>
      </c>
      <c r="AV170" s="888" t="s">
        <v>691</v>
      </c>
      <c r="AW170" s="114" t="s">
        <v>2128</v>
      </c>
      <c r="AX170" s="114" t="s">
        <v>2712</v>
      </c>
      <c r="AY170" s="114" t="s">
        <v>2184</v>
      </c>
      <c r="AZ170" s="215">
        <v>13725</v>
      </c>
    </row>
    <row r="171" s="120" customFormat="1" ht="20.1" customHeight="1" spans="10:52">
      <c r="J171" s="179">
        <v>10</v>
      </c>
      <c r="K171" s="178" t="s">
        <v>729</v>
      </c>
      <c r="L171" s="178" t="s">
        <v>2131</v>
      </c>
      <c r="M171" s="178" t="s">
        <v>2713</v>
      </c>
      <c r="N171" s="326" t="s">
        <v>2494</v>
      </c>
      <c r="O171" s="180">
        <v>26858</v>
      </c>
      <c r="S171" s="178" t="s">
        <v>710</v>
      </c>
      <c r="T171" s="178" t="s">
        <v>691</v>
      </c>
      <c r="U171" s="463"/>
      <c r="V171" s="178" t="s">
        <v>2714</v>
      </c>
      <c r="W171" s="178" t="s">
        <v>2715</v>
      </c>
      <c r="X171" s="180">
        <v>9900</v>
      </c>
      <c r="Z171" s="114" t="s">
        <v>708</v>
      </c>
      <c r="AA171" s="114" t="s">
        <v>677</v>
      </c>
      <c r="AB171" s="114" t="s">
        <v>2111</v>
      </c>
      <c r="AC171" s="114" t="s">
        <v>2707</v>
      </c>
      <c r="AD171" s="114" t="s">
        <v>2320</v>
      </c>
      <c r="AE171" s="140">
        <v>1396</v>
      </c>
      <c r="AG171" s="114">
        <v>5</v>
      </c>
      <c r="AH171" s="115">
        <v>16</v>
      </c>
      <c r="AI171" s="114" t="s">
        <v>2156</v>
      </c>
      <c r="AJ171" s="114" t="s">
        <v>2716</v>
      </c>
      <c r="AK171" s="114" t="s">
        <v>2158</v>
      </c>
      <c r="AL171" s="215">
        <v>7600</v>
      </c>
      <c r="AN171" s="114">
        <v>4</v>
      </c>
      <c r="AO171" s="115">
        <v>3</v>
      </c>
      <c r="AP171" s="114" t="s">
        <v>2125</v>
      </c>
      <c r="AQ171" s="114" t="s">
        <v>2709</v>
      </c>
      <c r="AR171" s="114" t="s">
        <v>2207</v>
      </c>
      <c r="AS171" s="215">
        <v>9540</v>
      </c>
      <c r="AU171" s="887" t="s">
        <v>677</v>
      </c>
      <c r="AV171" s="888" t="s">
        <v>691</v>
      </c>
      <c r="AW171" s="114" t="s">
        <v>2128</v>
      </c>
      <c r="AX171" s="114" t="s">
        <v>2717</v>
      </c>
      <c r="AY171" s="114" t="s">
        <v>2184</v>
      </c>
      <c r="AZ171" s="215">
        <v>13520</v>
      </c>
    </row>
    <row r="172" s="120" customFormat="1" ht="20.1" customHeight="1" spans="10:52">
      <c r="J172" s="179">
        <v>10</v>
      </c>
      <c r="K172" s="178" t="s">
        <v>729</v>
      </c>
      <c r="L172" s="178" t="s">
        <v>2131</v>
      </c>
      <c r="M172" s="178" t="s">
        <v>2718</v>
      </c>
      <c r="N172" s="326" t="s">
        <v>2494</v>
      </c>
      <c r="O172" s="180">
        <v>24826</v>
      </c>
      <c r="S172" s="178" t="s">
        <v>710</v>
      </c>
      <c r="T172" s="178" t="s">
        <v>677</v>
      </c>
      <c r="U172" s="463"/>
      <c r="V172" s="178" t="s">
        <v>1136</v>
      </c>
      <c r="W172" s="178" t="s">
        <v>2118</v>
      </c>
      <c r="X172" s="180">
        <v>9270</v>
      </c>
      <c r="Z172" s="114" t="s">
        <v>708</v>
      </c>
      <c r="AA172" s="114" t="s">
        <v>677</v>
      </c>
      <c r="AB172" s="114" t="s">
        <v>2111</v>
      </c>
      <c r="AC172" s="114" t="s">
        <v>2707</v>
      </c>
      <c r="AD172" s="114" t="s">
        <v>2320</v>
      </c>
      <c r="AE172" s="140">
        <v>5708.58</v>
      </c>
      <c r="AG172" s="114">
        <v>5</v>
      </c>
      <c r="AH172" s="115">
        <v>16</v>
      </c>
      <c r="AI172" s="114" t="s">
        <v>2156</v>
      </c>
      <c r="AJ172" s="114" t="s">
        <v>2549</v>
      </c>
      <c r="AK172" s="114" t="s">
        <v>2170</v>
      </c>
      <c r="AL172" s="215">
        <v>525</v>
      </c>
      <c r="AN172" s="114">
        <v>4</v>
      </c>
      <c r="AO172" s="115">
        <v>3</v>
      </c>
      <c r="AP172" s="114" t="s">
        <v>2125</v>
      </c>
      <c r="AQ172" s="114" t="s">
        <v>2709</v>
      </c>
      <c r="AR172" s="114" t="s">
        <v>2207</v>
      </c>
      <c r="AS172" s="215">
        <v>9500</v>
      </c>
      <c r="AU172" s="887" t="s">
        <v>677</v>
      </c>
      <c r="AV172" s="888" t="s">
        <v>691</v>
      </c>
      <c r="AW172" s="114" t="s">
        <v>2128</v>
      </c>
      <c r="AX172" s="114" t="s">
        <v>2717</v>
      </c>
      <c r="AY172" s="114" t="s">
        <v>2184</v>
      </c>
      <c r="AZ172" s="215">
        <v>9194.25</v>
      </c>
    </row>
    <row r="173" s="120" customFormat="1" ht="20.1" customHeight="1" spans="10:52">
      <c r="J173" s="179">
        <v>10</v>
      </c>
      <c r="K173" s="178" t="s">
        <v>710</v>
      </c>
      <c r="L173" s="178" t="s">
        <v>2165</v>
      </c>
      <c r="M173" s="178" t="s">
        <v>2719</v>
      </c>
      <c r="N173" s="326" t="s">
        <v>2167</v>
      </c>
      <c r="O173" s="180">
        <v>19942</v>
      </c>
      <c r="S173" s="178" t="s">
        <v>710</v>
      </c>
      <c r="T173" s="178" t="s">
        <v>677</v>
      </c>
      <c r="U173" s="464"/>
      <c r="V173" s="178" t="s">
        <v>1117</v>
      </c>
      <c r="W173" s="178" t="s">
        <v>2118</v>
      </c>
      <c r="X173" s="180">
        <v>38330</v>
      </c>
      <c r="Z173" s="114" t="s">
        <v>708</v>
      </c>
      <c r="AA173" s="114" t="s">
        <v>677</v>
      </c>
      <c r="AB173" s="114" t="s">
        <v>2111</v>
      </c>
      <c r="AC173" s="114" t="s">
        <v>2707</v>
      </c>
      <c r="AD173" s="114" t="s">
        <v>2320</v>
      </c>
      <c r="AE173" s="140">
        <v>4600</v>
      </c>
      <c r="AG173" s="114">
        <v>5</v>
      </c>
      <c r="AH173" s="115">
        <v>16</v>
      </c>
      <c r="AI173" s="114" t="s">
        <v>2156</v>
      </c>
      <c r="AJ173" s="114" t="s">
        <v>2549</v>
      </c>
      <c r="AK173" s="114" t="s">
        <v>2170</v>
      </c>
      <c r="AL173" s="215">
        <v>1267</v>
      </c>
      <c r="AN173" s="114">
        <v>4</v>
      </c>
      <c r="AO173" s="115">
        <v>3</v>
      </c>
      <c r="AP173" s="114" t="s">
        <v>2125</v>
      </c>
      <c r="AQ173" s="114" t="s">
        <v>2709</v>
      </c>
      <c r="AR173" s="114" t="s">
        <v>2207</v>
      </c>
      <c r="AS173" s="215">
        <v>31509</v>
      </c>
      <c r="AU173" s="887" t="s">
        <v>677</v>
      </c>
      <c r="AV173" s="888" t="s">
        <v>691</v>
      </c>
      <c r="AW173" s="114" t="s">
        <v>2128</v>
      </c>
      <c r="AX173" s="114" t="s">
        <v>2717</v>
      </c>
      <c r="AY173" s="114" t="s">
        <v>2184</v>
      </c>
      <c r="AZ173" s="215">
        <v>2490</v>
      </c>
    </row>
    <row r="174" s="120" customFormat="1" ht="20.1" customHeight="1" spans="10:52">
      <c r="J174" s="179">
        <v>10</v>
      </c>
      <c r="K174" s="178" t="s">
        <v>710</v>
      </c>
      <c r="L174" s="178" t="s">
        <v>2165</v>
      </c>
      <c r="M174" s="178" t="s">
        <v>1008</v>
      </c>
      <c r="N174" s="326" t="s">
        <v>2371</v>
      </c>
      <c r="O174" s="180">
        <v>2650</v>
      </c>
      <c r="S174" s="178" t="s">
        <v>710</v>
      </c>
      <c r="T174" s="179">
        <v>15</v>
      </c>
      <c r="U174" s="178" t="s">
        <v>2119</v>
      </c>
      <c r="V174" s="178" t="s">
        <v>2720</v>
      </c>
      <c r="W174" s="178" t="s">
        <v>2721</v>
      </c>
      <c r="X174" s="180">
        <v>2400</v>
      </c>
      <c r="Z174" s="114" t="s">
        <v>708</v>
      </c>
      <c r="AA174" s="114" t="s">
        <v>677</v>
      </c>
      <c r="AB174" s="114" t="s">
        <v>2111</v>
      </c>
      <c r="AC174" s="114" t="s">
        <v>2707</v>
      </c>
      <c r="AD174" s="114" t="s">
        <v>2320</v>
      </c>
      <c r="AE174" s="140">
        <v>2500</v>
      </c>
      <c r="AG174" s="114">
        <v>5</v>
      </c>
      <c r="AH174" s="115">
        <v>16</v>
      </c>
      <c r="AI174" s="114" t="s">
        <v>2156</v>
      </c>
      <c r="AJ174" s="114" t="s">
        <v>2722</v>
      </c>
      <c r="AK174" s="114" t="s">
        <v>2170</v>
      </c>
      <c r="AL174" s="215">
        <v>41385</v>
      </c>
      <c r="AN174" s="114">
        <v>4</v>
      </c>
      <c r="AO174" s="115">
        <v>3</v>
      </c>
      <c r="AP174" s="114" t="s">
        <v>2125</v>
      </c>
      <c r="AQ174" s="114" t="s">
        <v>2709</v>
      </c>
      <c r="AR174" s="114" t="s">
        <v>2207</v>
      </c>
      <c r="AS174" s="215">
        <v>3365</v>
      </c>
      <c r="AU174" s="887" t="s">
        <v>677</v>
      </c>
      <c r="AV174" s="888" t="s">
        <v>691</v>
      </c>
      <c r="AW174" s="114" t="s">
        <v>2128</v>
      </c>
      <c r="AX174" s="114" t="s">
        <v>2717</v>
      </c>
      <c r="AY174" s="114" t="s">
        <v>2184</v>
      </c>
      <c r="AZ174" s="215">
        <v>97</v>
      </c>
    </row>
    <row r="175" s="120" customFormat="1" ht="20.1" customHeight="1" spans="10:52">
      <c r="J175" s="179">
        <v>10</v>
      </c>
      <c r="K175" s="178" t="s">
        <v>710</v>
      </c>
      <c r="L175" s="178" t="s">
        <v>2165</v>
      </c>
      <c r="M175" s="178" t="s">
        <v>1008</v>
      </c>
      <c r="N175" s="326" t="s">
        <v>2245</v>
      </c>
      <c r="O175" s="180">
        <v>5385</v>
      </c>
      <c r="S175" s="178" t="s">
        <v>710</v>
      </c>
      <c r="T175" s="179">
        <v>15</v>
      </c>
      <c r="U175" s="178" t="s">
        <v>2111</v>
      </c>
      <c r="V175" s="178" t="s">
        <v>2723</v>
      </c>
      <c r="W175" s="178" t="s">
        <v>2724</v>
      </c>
      <c r="X175" s="180">
        <v>48000</v>
      </c>
      <c r="Z175" s="114" t="s">
        <v>708</v>
      </c>
      <c r="AA175" s="114" t="s">
        <v>677</v>
      </c>
      <c r="AB175" s="114" t="s">
        <v>2189</v>
      </c>
      <c r="AC175" s="114" t="s">
        <v>2725</v>
      </c>
      <c r="AD175" s="114" t="s">
        <v>2497</v>
      </c>
      <c r="AE175" s="140">
        <v>48000</v>
      </c>
      <c r="AG175" s="114">
        <v>5</v>
      </c>
      <c r="AH175" s="115">
        <v>16</v>
      </c>
      <c r="AI175" s="114" t="s">
        <v>2156</v>
      </c>
      <c r="AJ175" s="114" t="s">
        <v>2726</v>
      </c>
      <c r="AK175" s="114" t="s">
        <v>2437</v>
      </c>
      <c r="AL175" s="215">
        <v>49000</v>
      </c>
      <c r="AN175" s="114">
        <v>4</v>
      </c>
      <c r="AO175" s="115">
        <v>3</v>
      </c>
      <c r="AP175" s="114" t="s">
        <v>2125</v>
      </c>
      <c r="AQ175" s="114" t="s">
        <v>2709</v>
      </c>
      <c r="AR175" s="114" t="s">
        <v>2207</v>
      </c>
      <c r="AS175" s="215">
        <v>10437</v>
      </c>
      <c r="AU175" s="887" t="s">
        <v>677</v>
      </c>
      <c r="AV175" s="888" t="s">
        <v>691</v>
      </c>
      <c r="AW175" s="114" t="s">
        <v>2128</v>
      </c>
      <c r="AX175" s="114" t="s">
        <v>2717</v>
      </c>
      <c r="AY175" s="114" t="s">
        <v>2184</v>
      </c>
      <c r="AZ175" s="215">
        <v>4911</v>
      </c>
    </row>
    <row r="176" s="120" customFormat="1" ht="20.1" customHeight="1" spans="10:52">
      <c r="J176" s="179">
        <v>10</v>
      </c>
      <c r="K176" s="179">
        <v>15</v>
      </c>
      <c r="L176" s="178" t="s">
        <v>2162</v>
      </c>
      <c r="M176" s="178" t="s">
        <v>2727</v>
      </c>
      <c r="N176" s="326" t="s">
        <v>2394</v>
      </c>
      <c r="O176" s="180">
        <v>15148</v>
      </c>
      <c r="S176" s="178" t="s">
        <v>710</v>
      </c>
      <c r="T176" s="179">
        <v>17</v>
      </c>
      <c r="U176" s="462" t="s">
        <v>2141</v>
      </c>
      <c r="V176" s="178" t="s">
        <v>2728</v>
      </c>
      <c r="W176" s="178" t="s">
        <v>2729</v>
      </c>
      <c r="X176" s="180">
        <v>29998</v>
      </c>
      <c r="Z176" s="114" t="s">
        <v>708</v>
      </c>
      <c r="AA176" s="114" t="s">
        <v>677</v>
      </c>
      <c r="AB176" s="114" t="s">
        <v>2189</v>
      </c>
      <c r="AC176" s="114" t="s">
        <v>2725</v>
      </c>
      <c r="AD176" s="114" t="s">
        <v>2497</v>
      </c>
      <c r="AE176" s="140">
        <v>47000</v>
      </c>
      <c r="AG176" s="114">
        <v>5</v>
      </c>
      <c r="AH176" s="115">
        <v>16</v>
      </c>
      <c r="AI176" s="114" t="s">
        <v>2171</v>
      </c>
      <c r="AJ176" s="114" t="s">
        <v>2730</v>
      </c>
      <c r="AK176" s="114" t="s">
        <v>2176</v>
      </c>
      <c r="AL176" s="215">
        <v>1750</v>
      </c>
      <c r="AN176" s="114">
        <v>4</v>
      </c>
      <c r="AO176" s="115">
        <v>7</v>
      </c>
      <c r="AP176" s="114" t="s">
        <v>2171</v>
      </c>
      <c r="AQ176" s="114" t="s">
        <v>2731</v>
      </c>
      <c r="AR176" s="114" t="s">
        <v>2176</v>
      </c>
      <c r="AS176" s="215">
        <v>1280</v>
      </c>
      <c r="AU176" s="887" t="s">
        <v>677</v>
      </c>
      <c r="AV176" s="888" t="s">
        <v>691</v>
      </c>
      <c r="AW176" s="114" t="s">
        <v>2128</v>
      </c>
      <c r="AX176" s="114" t="s">
        <v>2717</v>
      </c>
      <c r="AY176" s="114" t="s">
        <v>2184</v>
      </c>
      <c r="AZ176" s="215">
        <v>1900</v>
      </c>
    </row>
    <row r="177" s="120" customFormat="1" ht="20.1" customHeight="1" spans="10:52">
      <c r="J177" s="179">
        <v>10</v>
      </c>
      <c r="K177" s="179">
        <v>15</v>
      </c>
      <c r="L177" s="178" t="s">
        <v>2165</v>
      </c>
      <c r="M177" s="178" t="s">
        <v>2732</v>
      </c>
      <c r="N177" s="326" t="s">
        <v>2245</v>
      </c>
      <c r="O177" s="180">
        <v>2880</v>
      </c>
      <c r="S177" s="178" t="s">
        <v>710</v>
      </c>
      <c r="T177" s="179">
        <v>17</v>
      </c>
      <c r="U177" s="464"/>
      <c r="V177" s="178" t="s">
        <v>2733</v>
      </c>
      <c r="W177" s="326" t="s">
        <v>2734</v>
      </c>
      <c r="X177" s="180">
        <v>49280</v>
      </c>
      <c r="Z177" s="114" t="s">
        <v>708</v>
      </c>
      <c r="AA177" s="115">
        <v>10</v>
      </c>
      <c r="AB177" s="114" t="s">
        <v>2144</v>
      </c>
      <c r="AC177" s="114" t="s">
        <v>2735</v>
      </c>
      <c r="AD177" s="114" t="s">
        <v>2736</v>
      </c>
      <c r="AE177" s="140">
        <v>6000</v>
      </c>
      <c r="AG177" s="114">
        <v>5</v>
      </c>
      <c r="AH177" s="115">
        <v>16</v>
      </c>
      <c r="AI177" s="114" t="s">
        <v>2171</v>
      </c>
      <c r="AJ177" s="114" t="s">
        <v>2737</v>
      </c>
      <c r="AK177" s="114" t="s">
        <v>2173</v>
      </c>
      <c r="AL177" s="215">
        <v>47000</v>
      </c>
      <c r="AN177" s="114">
        <v>4</v>
      </c>
      <c r="AO177" s="115">
        <v>10</v>
      </c>
      <c r="AP177" s="114" t="s">
        <v>2171</v>
      </c>
      <c r="AQ177" s="114" t="s">
        <v>2738</v>
      </c>
      <c r="AR177" s="114" t="s">
        <v>2176</v>
      </c>
      <c r="AS177" s="215">
        <v>5500</v>
      </c>
      <c r="AU177" s="887" t="s">
        <v>677</v>
      </c>
      <c r="AV177" s="888" t="s">
        <v>691</v>
      </c>
      <c r="AW177" s="114" t="s">
        <v>2128</v>
      </c>
      <c r="AX177" s="114" t="s">
        <v>2717</v>
      </c>
      <c r="AY177" s="114" t="s">
        <v>2184</v>
      </c>
      <c r="AZ177" s="215">
        <v>548</v>
      </c>
    </row>
    <row r="178" s="120" customFormat="1" ht="20.1" customHeight="1" spans="10:52">
      <c r="J178" s="179">
        <v>10</v>
      </c>
      <c r="K178" s="179">
        <v>15</v>
      </c>
      <c r="L178" s="178" t="s">
        <v>2165</v>
      </c>
      <c r="M178" s="178" t="s">
        <v>2732</v>
      </c>
      <c r="N178" s="326" t="s">
        <v>2245</v>
      </c>
      <c r="O178" s="180">
        <v>33230</v>
      </c>
      <c r="S178" s="178" t="s">
        <v>710</v>
      </c>
      <c r="T178" s="179">
        <v>18</v>
      </c>
      <c r="U178" s="178" t="s">
        <v>2114</v>
      </c>
      <c r="V178" s="178" t="s">
        <v>2739</v>
      </c>
      <c r="W178" s="178" t="s">
        <v>2260</v>
      </c>
      <c r="X178" s="460">
        <v>500</v>
      </c>
      <c r="Z178" s="114" t="s">
        <v>708</v>
      </c>
      <c r="AA178" s="115">
        <v>10</v>
      </c>
      <c r="AB178" s="114" t="s">
        <v>2144</v>
      </c>
      <c r="AC178" s="114" t="s">
        <v>2740</v>
      </c>
      <c r="AD178" s="114" t="s">
        <v>2741</v>
      </c>
      <c r="AE178" s="140">
        <v>3900</v>
      </c>
      <c r="AG178" s="114">
        <v>5</v>
      </c>
      <c r="AH178" s="115">
        <v>18</v>
      </c>
      <c r="AI178" s="114" t="s">
        <v>2125</v>
      </c>
      <c r="AJ178" s="114" t="s">
        <v>2407</v>
      </c>
      <c r="AK178" s="114" t="s">
        <v>2742</v>
      </c>
      <c r="AL178" s="215">
        <v>5000</v>
      </c>
      <c r="AN178" s="114">
        <v>4</v>
      </c>
      <c r="AO178" s="115">
        <v>12</v>
      </c>
      <c r="AP178" s="114" t="s">
        <v>2156</v>
      </c>
      <c r="AQ178" s="114" t="s">
        <v>2743</v>
      </c>
      <c r="AR178" s="114" t="s">
        <v>2170</v>
      </c>
      <c r="AS178" s="215">
        <v>5431</v>
      </c>
      <c r="AU178" s="887" t="s">
        <v>677</v>
      </c>
      <c r="AV178" s="888" t="s">
        <v>691</v>
      </c>
      <c r="AW178" s="114" t="s">
        <v>2128</v>
      </c>
      <c r="AX178" s="114" t="s">
        <v>2717</v>
      </c>
      <c r="AY178" s="114" t="s">
        <v>2184</v>
      </c>
      <c r="AZ178" s="215">
        <v>6972</v>
      </c>
    </row>
    <row r="179" s="120" customFormat="1" ht="20.1" customHeight="1" spans="10:52">
      <c r="J179" s="179">
        <v>10</v>
      </c>
      <c r="K179" s="179">
        <v>17</v>
      </c>
      <c r="L179" s="178" t="s">
        <v>2114</v>
      </c>
      <c r="M179" s="178" t="s">
        <v>2744</v>
      </c>
      <c r="N179" s="326" t="s">
        <v>2118</v>
      </c>
      <c r="O179" s="180">
        <v>44390</v>
      </c>
      <c r="S179" s="178" t="s">
        <v>710</v>
      </c>
      <c r="T179" s="179">
        <v>22</v>
      </c>
      <c r="U179" s="178" t="s">
        <v>2111</v>
      </c>
      <c r="V179" s="178" t="s">
        <v>2745</v>
      </c>
      <c r="W179" s="178" t="s">
        <v>2435</v>
      </c>
      <c r="X179" s="180">
        <v>45000</v>
      </c>
      <c r="Z179" s="114" t="s">
        <v>708</v>
      </c>
      <c r="AA179" s="115">
        <v>10</v>
      </c>
      <c r="AB179" s="114" t="s">
        <v>2144</v>
      </c>
      <c r="AC179" s="114" t="s">
        <v>2740</v>
      </c>
      <c r="AD179" s="114" t="s">
        <v>2741</v>
      </c>
      <c r="AE179" s="140">
        <v>3777</v>
      </c>
      <c r="AG179" s="114">
        <v>5</v>
      </c>
      <c r="AH179" s="115">
        <v>18</v>
      </c>
      <c r="AI179" s="114" t="s">
        <v>2125</v>
      </c>
      <c r="AJ179" s="114" t="s">
        <v>2746</v>
      </c>
      <c r="AK179" s="114" t="s">
        <v>2207</v>
      </c>
      <c r="AL179" s="215">
        <v>1750</v>
      </c>
      <c r="AN179" s="114">
        <v>4</v>
      </c>
      <c r="AO179" s="115">
        <v>12</v>
      </c>
      <c r="AP179" s="114" t="s">
        <v>2171</v>
      </c>
      <c r="AQ179" s="114" t="s">
        <v>2747</v>
      </c>
      <c r="AR179" s="114" t="s">
        <v>2546</v>
      </c>
      <c r="AS179" s="215">
        <v>12500</v>
      </c>
      <c r="AU179" s="887" t="s">
        <v>677</v>
      </c>
      <c r="AV179" s="888" t="s">
        <v>691</v>
      </c>
      <c r="AW179" s="114" t="s">
        <v>2148</v>
      </c>
      <c r="AX179" s="114" t="s">
        <v>2748</v>
      </c>
      <c r="AY179" s="114" t="s">
        <v>2400</v>
      </c>
      <c r="AZ179" s="215">
        <v>490</v>
      </c>
    </row>
    <row r="180" s="120" customFormat="1" ht="20.1" customHeight="1" spans="10:52">
      <c r="J180" s="179">
        <v>10</v>
      </c>
      <c r="K180" s="179">
        <v>17</v>
      </c>
      <c r="L180" s="178" t="s">
        <v>2114</v>
      </c>
      <c r="M180" s="178" t="s">
        <v>2749</v>
      </c>
      <c r="N180" s="326" t="s">
        <v>2118</v>
      </c>
      <c r="O180" s="180">
        <v>27980</v>
      </c>
      <c r="S180" s="178" t="s">
        <v>710</v>
      </c>
      <c r="T180" s="179">
        <v>23</v>
      </c>
      <c r="U180" s="178" t="s">
        <v>2141</v>
      </c>
      <c r="V180" s="178" t="s">
        <v>2750</v>
      </c>
      <c r="W180" s="178" t="s">
        <v>2243</v>
      </c>
      <c r="X180" s="180">
        <v>94434</v>
      </c>
      <c r="Z180" s="114" t="s">
        <v>708</v>
      </c>
      <c r="AA180" s="115">
        <v>10</v>
      </c>
      <c r="AB180" s="114" t="s">
        <v>2144</v>
      </c>
      <c r="AC180" s="114" t="s">
        <v>2740</v>
      </c>
      <c r="AD180" s="114" t="s">
        <v>2741</v>
      </c>
      <c r="AE180" s="140">
        <v>1960</v>
      </c>
      <c r="AG180" s="114">
        <v>5</v>
      </c>
      <c r="AH180" s="115">
        <v>18</v>
      </c>
      <c r="AI180" s="114" t="s">
        <v>2125</v>
      </c>
      <c r="AJ180" s="114" t="s">
        <v>2751</v>
      </c>
      <c r="AK180" s="114" t="s">
        <v>2207</v>
      </c>
      <c r="AL180" s="215">
        <v>1200</v>
      </c>
      <c r="AN180" s="114">
        <v>4</v>
      </c>
      <c r="AO180" s="115">
        <v>12</v>
      </c>
      <c r="AP180" s="114" t="s">
        <v>2171</v>
      </c>
      <c r="AQ180" s="114" t="s">
        <v>2752</v>
      </c>
      <c r="AR180" s="114" t="s">
        <v>2176</v>
      </c>
      <c r="AS180" s="215">
        <v>20708</v>
      </c>
      <c r="AU180" s="887" t="s">
        <v>677</v>
      </c>
      <c r="AV180" s="115">
        <v>11</v>
      </c>
      <c r="AW180" s="114" t="s">
        <v>2128</v>
      </c>
      <c r="AX180" s="114" t="s">
        <v>2753</v>
      </c>
      <c r="AY180" s="114" t="s">
        <v>2293</v>
      </c>
      <c r="AZ180" s="215">
        <v>23809.52</v>
      </c>
    </row>
    <row r="181" s="120" customFormat="1" ht="20.1" customHeight="1" spans="10:52">
      <c r="J181" s="179">
        <v>10</v>
      </c>
      <c r="K181" s="179">
        <v>23</v>
      </c>
      <c r="L181" s="178" t="s">
        <v>2203</v>
      </c>
      <c r="M181" s="178" t="s">
        <v>2754</v>
      </c>
      <c r="N181" s="326" t="s">
        <v>2205</v>
      </c>
      <c r="O181" s="180">
        <v>40000</v>
      </c>
      <c r="S181" s="178" t="s">
        <v>710</v>
      </c>
      <c r="T181" s="179">
        <v>27</v>
      </c>
      <c r="U181" s="462" t="s">
        <v>2111</v>
      </c>
      <c r="V181" s="178" t="s">
        <v>2755</v>
      </c>
      <c r="W181" s="178" t="s">
        <v>2320</v>
      </c>
      <c r="X181" s="460">
        <v>235</v>
      </c>
      <c r="Z181" s="114" t="s">
        <v>708</v>
      </c>
      <c r="AA181" s="115">
        <v>10</v>
      </c>
      <c r="AB181" s="114" t="s">
        <v>2144</v>
      </c>
      <c r="AC181" s="114" t="s">
        <v>2740</v>
      </c>
      <c r="AD181" s="114" t="s">
        <v>2741</v>
      </c>
      <c r="AE181" s="140">
        <v>2229</v>
      </c>
      <c r="AG181" s="114">
        <v>5</v>
      </c>
      <c r="AH181" s="115">
        <v>18</v>
      </c>
      <c r="AI181" s="114" t="s">
        <v>2125</v>
      </c>
      <c r="AJ181" s="114" t="s">
        <v>2751</v>
      </c>
      <c r="AK181" s="114" t="s">
        <v>2207</v>
      </c>
      <c r="AL181" s="215">
        <v>102.9</v>
      </c>
      <c r="AN181" s="114">
        <v>4</v>
      </c>
      <c r="AO181" s="115">
        <v>13</v>
      </c>
      <c r="AP181" s="114" t="s">
        <v>2128</v>
      </c>
      <c r="AQ181" s="114" t="s">
        <v>2756</v>
      </c>
      <c r="AR181" s="114" t="s">
        <v>2418</v>
      </c>
      <c r="AS181" s="215">
        <v>7174.59</v>
      </c>
      <c r="AU181" s="887" t="s">
        <v>677</v>
      </c>
      <c r="AV181" s="115">
        <v>11</v>
      </c>
      <c r="AW181" s="114" t="s">
        <v>2128</v>
      </c>
      <c r="AX181" s="114" t="s">
        <v>2757</v>
      </c>
      <c r="AY181" s="114" t="s">
        <v>2293</v>
      </c>
      <c r="AZ181" s="215">
        <v>5000</v>
      </c>
    </row>
    <row r="182" s="120" customFormat="1" ht="20.1" customHeight="1" spans="10:52">
      <c r="J182" s="179">
        <v>10</v>
      </c>
      <c r="K182" s="179">
        <v>24</v>
      </c>
      <c r="L182" s="178" t="s">
        <v>2203</v>
      </c>
      <c r="M182" s="178" t="s">
        <v>2758</v>
      </c>
      <c r="N182" s="326" t="s">
        <v>2759</v>
      </c>
      <c r="O182" s="180">
        <v>3900</v>
      </c>
      <c r="S182" s="178" t="s">
        <v>710</v>
      </c>
      <c r="T182" s="179">
        <v>27</v>
      </c>
      <c r="U182" s="463"/>
      <c r="V182" s="178" t="s">
        <v>2755</v>
      </c>
      <c r="W182" s="178" t="s">
        <v>2320</v>
      </c>
      <c r="X182" s="180">
        <v>6816</v>
      </c>
      <c r="Z182" s="114" t="s">
        <v>708</v>
      </c>
      <c r="AA182" s="115">
        <v>10</v>
      </c>
      <c r="AB182" s="114" t="s">
        <v>2144</v>
      </c>
      <c r="AC182" s="114" t="s">
        <v>2740</v>
      </c>
      <c r="AD182" s="114" t="s">
        <v>2741</v>
      </c>
      <c r="AE182" s="140">
        <v>23729</v>
      </c>
      <c r="AG182" s="114">
        <v>5</v>
      </c>
      <c r="AH182" s="115">
        <v>18</v>
      </c>
      <c r="AI182" s="114" t="s">
        <v>2125</v>
      </c>
      <c r="AJ182" s="114" t="s">
        <v>2751</v>
      </c>
      <c r="AK182" s="114" t="s">
        <v>2207</v>
      </c>
      <c r="AL182" s="215">
        <v>10750</v>
      </c>
      <c r="AN182" s="114">
        <v>4</v>
      </c>
      <c r="AO182" s="115">
        <v>14</v>
      </c>
      <c r="AP182" s="114" t="s">
        <v>2128</v>
      </c>
      <c r="AQ182" s="114" t="s">
        <v>2760</v>
      </c>
      <c r="AR182" s="114" t="s">
        <v>2761</v>
      </c>
      <c r="AS182" s="215">
        <v>1689.9</v>
      </c>
      <c r="AU182" s="887" t="s">
        <v>677</v>
      </c>
      <c r="AV182" s="115">
        <v>11</v>
      </c>
      <c r="AW182" s="114" t="s">
        <v>2148</v>
      </c>
      <c r="AX182" s="114" t="s">
        <v>2762</v>
      </c>
      <c r="AY182" s="114" t="s">
        <v>2150</v>
      </c>
      <c r="AZ182" s="215">
        <v>3000</v>
      </c>
    </row>
    <row r="183" s="120" customFormat="1" ht="20.1" customHeight="1" spans="10:52">
      <c r="J183" s="179">
        <v>10</v>
      </c>
      <c r="K183" s="179">
        <v>24</v>
      </c>
      <c r="L183" s="178" t="s">
        <v>2165</v>
      </c>
      <c r="M183" s="178" t="s">
        <v>2763</v>
      </c>
      <c r="N183" s="326" t="s">
        <v>2245</v>
      </c>
      <c r="O183" s="180">
        <v>116511.75</v>
      </c>
      <c r="S183" s="178" t="s">
        <v>710</v>
      </c>
      <c r="T183" s="179">
        <v>27</v>
      </c>
      <c r="U183" s="463"/>
      <c r="V183" s="178" t="s">
        <v>2755</v>
      </c>
      <c r="W183" s="178" t="s">
        <v>2320</v>
      </c>
      <c r="X183" s="460">
        <v>680</v>
      </c>
      <c r="Z183" s="114" t="s">
        <v>708</v>
      </c>
      <c r="AA183" s="115">
        <v>11</v>
      </c>
      <c r="AB183" s="114" t="s">
        <v>2189</v>
      </c>
      <c r="AC183" s="114" t="s">
        <v>2764</v>
      </c>
      <c r="AD183" s="114" t="s">
        <v>2765</v>
      </c>
      <c r="AE183" s="140">
        <v>-7330.4</v>
      </c>
      <c r="AG183" s="114">
        <v>5</v>
      </c>
      <c r="AH183" s="115">
        <v>18</v>
      </c>
      <c r="AI183" s="114" t="s">
        <v>2125</v>
      </c>
      <c r="AJ183" s="114" t="s">
        <v>2751</v>
      </c>
      <c r="AK183" s="114" t="s">
        <v>2207</v>
      </c>
      <c r="AL183" s="215">
        <v>3015</v>
      </c>
      <c r="AN183" s="114">
        <v>4</v>
      </c>
      <c r="AO183" s="115">
        <v>14</v>
      </c>
      <c r="AP183" s="114" t="s">
        <v>2122</v>
      </c>
      <c r="AQ183" s="114" t="s">
        <v>2172</v>
      </c>
      <c r="AR183" s="114" t="s">
        <v>2139</v>
      </c>
      <c r="AS183" s="215">
        <v>13470</v>
      </c>
      <c r="AU183" s="887" t="s">
        <v>677</v>
      </c>
      <c r="AV183" s="115">
        <v>11</v>
      </c>
      <c r="AW183" s="114" t="s">
        <v>2148</v>
      </c>
      <c r="AX183" s="114" t="s">
        <v>2766</v>
      </c>
      <c r="AY183" s="114" t="s">
        <v>2150</v>
      </c>
      <c r="AZ183" s="215">
        <v>9000</v>
      </c>
    </row>
    <row r="184" s="120" customFormat="1" ht="20.1" customHeight="1" spans="10:52">
      <c r="J184" s="179">
        <v>10</v>
      </c>
      <c r="K184" s="179">
        <v>26</v>
      </c>
      <c r="L184" s="178" t="s">
        <v>2114</v>
      </c>
      <c r="M184" s="178" t="s">
        <v>2767</v>
      </c>
      <c r="N184" s="326" t="s">
        <v>2768</v>
      </c>
      <c r="O184" s="180">
        <v>2500</v>
      </c>
      <c r="S184" s="178" t="s">
        <v>710</v>
      </c>
      <c r="T184" s="179">
        <v>27</v>
      </c>
      <c r="U184" s="463"/>
      <c r="V184" s="178" t="s">
        <v>2755</v>
      </c>
      <c r="W184" s="178" t="s">
        <v>2320</v>
      </c>
      <c r="X184" s="180">
        <v>3053</v>
      </c>
      <c r="Z184" s="114" t="s">
        <v>708</v>
      </c>
      <c r="AA184" s="115">
        <v>11</v>
      </c>
      <c r="AB184" s="114" t="s">
        <v>2114</v>
      </c>
      <c r="AC184" s="114" t="s">
        <v>2769</v>
      </c>
      <c r="AD184" s="114" t="s">
        <v>2133</v>
      </c>
      <c r="AE184" s="140">
        <v>3043</v>
      </c>
      <c r="AG184" s="114">
        <v>5</v>
      </c>
      <c r="AH184" s="115">
        <v>18</v>
      </c>
      <c r="AI184" s="114" t="s">
        <v>2125</v>
      </c>
      <c r="AJ184" s="114" t="s">
        <v>2751</v>
      </c>
      <c r="AK184" s="114" t="s">
        <v>2207</v>
      </c>
      <c r="AL184" s="215">
        <v>682</v>
      </c>
      <c r="AN184" s="114">
        <v>4</v>
      </c>
      <c r="AO184" s="115">
        <v>21</v>
      </c>
      <c r="AP184" s="114" t="s">
        <v>2171</v>
      </c>
      <c r="AQ184" s="114" t="s">
        <v>2770</v>
      </c>
      <c r="AR184" s="114" t="s">
        <v>2173</v>
      </c>
      <c r="AS184" s="215">
        <v>10000</v>
      </c>
      <c r="AU184" s="887" t="s">
        <v>677</v>
      </c>
      <c r="AV184" s="115">
        <v>11</v>
      </c>
      <c r="AW184" s="114" t="s">
        <v>2148</v>
      </c>
      <c r="AX184" s="114" t="s">
        <v>824</v>
      </c>
      <c r="AY184" s="114" t="s">
        <v>2150</v>
      </c>
      <c r="AZ184" s="215">
        <v>6000</v>
      </c>
    </row>
    <row r="185" s="120" customFormat="1" ht="20.1" customHeight="1" spans="10:52">
      <c r="J185" s="179">
        <v>10</v>
      </c>
      <c r="K185" s="179">
        <v>26</v>
      </c>
      <c r="L185" s="178" t="s">
        <v>2114</v>
      </c>
      <c r="M185" s="178" t="s">
        <v>2627</v>
      </c>
      <c r="N185" s="326" t="s">
        <v>2118</v>
      </c>
      <c r="O185" s="180">
        <v>42010</v>
      </c>
      <c r="S185" s="178" t="s">
        <v>710</v>
      </c>
      <c r="T185" s="179">
        <v>27</v>
      </c>
      <c r="U185" s="463"/>
      <c r="V185" s="178" t="s">
        <v>2755</v>
      </c>
      <c r="W185" s="178" t="s">
        <v>2320</v>
      </c>
      <c r="X185" s="460">
        <v>288</v>
      </c>
      <c r="Z185" s="114" t="s">
        <v>708</v>
      </c>
      <c r="AA185" s="115">
        <v>11</v>
      </c>
      <c r="AB185" s="114" t="s">
        <v>2114</v>
      </c>
      <c r="AC185" s="114" t="s">
        <v>2769</v>
      </c>
      <c r="AD185" s="114" t="s">
        <v>2133</v>
      </c>
      <c r="AE185" s="140">
        <v>3316.94</v>
      </c>
      <c r="AG185" s="114">
        <v>5</v>
      </c>
      <c r="AH185" s="115">
        <v>18</v>
      </c>
      <c r="AI185" s="114" t="s">
        <v>2125</v>
      </c>
      <c r="AJ185" s="114" t="s">
        <v>2751</v>
      </c>
      <c r="AK185" s="114" t="s">
        <v>2207</v>
      </c>
      <c r="AL185" s="215">
        <v>480</v>
      </c>
      <c r="AN185" s="114">
        <v>4</v>
      </c>
      <c r="AO185" s="115">
        <v>25</v>
      </c>
      <c r="AP185" s="114" t="s">
        <v>2148</v>
      </c>
      <c r="AQ185" s="114" t="s">
        <v>2771</v>
      </c>
      <c r="AR185" s="114" t="s">
        <v>2150</v>
      </c>
      <c r="AS185" s="215">
        <v>6000</v>
      </c>
      <c r="AU185" s="887" t="s">
        <v>677</v>
      </c>
      <c r="AV185" s="115">
        <v>18</v>
      </c>
      <c r="AW185" s="114" t="s">
        <v>2159</v>
      </c>
      <c r="AX185" s="114" t="s">
        <v>2772</v>
      </c>
      <c r="AY185" s="114" t="s">
        <v>2182</v>
      </c>
      <c r="AZ185" s="215">
        <v>50000</v>
      </c>
    </row>
    <row r="186" s="120" customFormat="1" ht="20.1" customHeight="1" spans="10:52">
      <c r="J186" s="179">
        <v>10</v>
      </c>
      <c r="K186" s="179">
        <v>26</v>
      </c>
      <c r="L186" s="178" t="s">
        <v>2114</v>
      </c>
      <c r="M186" s="178" t="s">
        <v>2773</v>
      </c>
      <c r="N186" s="326" t="s">
        <v>2118</v>
      </c>
      <c r="O186" s="180">
        <v>46160</v>
      </c>
      <c r="S186" s="178" t="s">
        <v>710</v>
      </c>
      <c r="T186" s="179">
        <v>27</v>
      </c>
      <c r="U186" s="463"/>
      <c r="V186" s="178" t="s">
        <v>2774</v>
      </c>
      <c r="W186" s="178" t="s">
        <v>2320</v>
      </c>
      <c r="X186" s="180">
        <v>39825</v>
      </c>
      <c r="Z186" s="114" t="s">
        <v>708</v>
      </c>
      <c r="AA186" s="115">
        <v>11</v>
      </c>
      <c r="AB186" s="114" t="s">
        <v>2114</v>
      </c>
      <c r="AC186" s="114" t="s">
        <v>2775</v>
      </c>
      <c r="AD186" s="114" t="s">
        <v>2118</v>
      </c>
      <c r="AE186" s="140">
        <v>1550</v>
      </c>
      <c r="AG186" s="114">
        <v>5</v>
      </c>
      <c r="AH186" s="115">
        <v>18</v>
      </c>
      <c r="AI186" s="114" t="s">
        <v>2125</v>
      </c>
      <c r="AJ186" s="114" t="s">
        <v>2751</v>
      </c>
      <c r="AK186" s="114" t="s">
        <v>2207</v>
      </c>
      <c r="AL186" s="215">
        <v>6030</v>
      </c>
      <c r="AN186" s="114">
        <v>4</v>
      </c>
      <c r="AO186" s="115">
        <v>25</v>
      </c>
      <c r="AP186" s="114" t="s">
        <v>2148</v>
      </c>
      <c r="AQ186" s="114" t="s">
        <v>2585</v>
      </c>
      <c r="AR186" s="114" t="s">
        <v>2400</v>
      </c>
      <c r="AS186" s="215">
        <v>1531.2</v>
      </c>
      <c r="AU186" s="887" t="s">
        <v>677</v>
      </c>
      <c r="AV186" s="115">
        <v>19</v>
      </c>
      <c r="AW186" s="114" t="s">
        <v>2128</v>
      </c>
      <c r="AX186" s="114" t="s">
        <v>2776</v>
      </c>
      <c r="AY186" s="114" t="s">
        <v>2130</v>
      </c>
      <c r="AZ186" s="215">
        <v>40000</v>
      </c>
    </row>
    <row r="187" s="120" customFormat="1" ht="20.1" customHeight="1" spans="10:52">
      <c r="J187" s="179">
        <v>10</v>
      </c>
      <c r="K187" s="179">
        <v>26</v>
      </c>
      <c r="L187" s="178" t="s">
        <v>2114</v>
      </c>
      <c r="M187" s="178" t="s">
        <v>2777</v>
      </c>
      <c r="N187" s="326" t="s">
        <v>2133</v>
      </c>
      <c r="O187" s="180">
        <v>48445</v>
      </c>
      <c r="S187" s="178" t="s">
        <v>710</v>
      </c>
      <c r="T187" s="179">
        <v>27</v>
      </c>
      <c r="U187" s="463"/>
      <c r="V187" s="178" t="s">
        <v>2778</v>
      </c>
      <c r="W187" s="178" t="s">
        <v>2320</v>
      </c>
      <c r="X187" s="180">
        <v>43779</v>
      </c>
      <c r="Z187" s="114" t="s">
        <v>708</v>
      </c>
      <c r="AA187" s="115">
        <v>18</v>
      </c>
      <c r="AB187" s="114" t="s">
        <v>2114</v>
      </c>
      <c r="AC187" s="114" t="s">
        <v>2779</v>
      </c>
      <c r="AD187" s="114" t="s">
        <v>2262</v>
      </c>
      <c r="AE187" s="215">
        <v>500</v>
      </c>
      <c r="AG187" s="114">
        <v>5</v>
      </c>
      <c r="AH187" s="115">
        <v>18</v>
      </c>
      <c r="AI187" s="114" t="s">
        <v>2125</v>
      </c>
      <c r="AJ187" s="114" t="s">
        <v>2751</v>
      </c>
      <c r="AK187" s="114" t="s">
        <v>2207</v>
      </c>
      <c r="AL187" s="215">
        <v>10638</v>
      </c>
      <c r="AN187" s="114">
        <v>4</v>
      </c>
      <c r="AO187" s="115">
        <v>25</v>
      </c>
      <c r="AP187" s="114" t="s">
        <v>2148</v>
      </c>
      <c r="AQ187" s="114" t="s">
        <v>2585</v>
      </c>
      <c r="AR187" s="114" t="s">
        <v>2400</v>
      </c>
      <c r="AS187" s="215">
        <v>2000</v>
      </c>
      <c r="AU187" s="887" t="s">
        <v>677</v>
      </c>
      <c r="AV187" s="115">
        <v>19</v>
      </c>
      <c r="AW187" s="114" t="s">
        <v>2128</v>
      </c>
      <c r="AX187" s="114" t="s">
        <v>2776</v>
      </c>
      <c r="AY187" s="114" t="s">
        <v>2130</v>
      </c>
      <c r="AZ187" s="215">
        <v>40408</v>
      </c>
    </row>
    <row r="188" s="120" customFormat="1" ht="20.1" customHeight="1" spans="10:52">
      <c r="J188" s="179">
        <v>10</v>
      </c>
      <c r="K188" s="179">
        <v>31</v>
      </c>
      <c r="L188" s="178" t="s">
        <v>2114</v>
      </c>
      <c r="M188" s="178" t="s">
        <v>2780</v>
      </c>
      <c r="N188" s="326" t="s">
        <v>2255</v>
      </c>
      <c r="O188" s="460">
        <v>500</v>
      </c>
      <c r="S188" s="178" t="s">
        <v>710</v>
      </c>
      <c r="T188" s="179">
        <v>27</v>
      </c>
      <c r="U188" s="464"/>
      <c r="V188" s="178" t="s">
        <v>2781</v>
      </c>
      <c r="W188" s="178" t="s">
        <v>2435</v>
      </c>
      <c r="X188" s="180">
        <v>45000</v>
      </c>
      <c r="Z188" s="114" t="s">
        <v>708</v>
      </c>
      <c r="AA188" s="115">
        <v>28</v>
      </c>
      <c r="AB188" s="114" t="s">
        <v>2119</v>
      </c>
      <c r="AC188" s="114" t="s">
        <v>2782</v>
      </c>
      <c r="AD188" s="114" t="s">
        <v>2783</v>
      </c>
      <c r="AE188" s="140">
        <v>9922.66</v>
      </c>
      <c r="AG188" s="114">
        <v>5</v>
      </c>
      <c r="AH188" s="115">
        <v>18</v>
      </c>
      <c r="AI188" s="114" t="s">
        <v>2125</v>
      </c>
      <c r="AJ188" s="114" t="s">
        <v>2751</v>
      </c>
      <c r="AK188" s="114" t="s">
        <v>2207</v>
      </c>
      <c r="AL188" s="215">
        <v>2279</v>
      </c>
      <c r="AN188" s="114">
        <v>4</v>
      </c>
      <c r="AO188" s="115">
        <v>25</v>
      </c>
      <c r="AP188" s="114" t="s">
        <v>2148</v>
      </c>
      <c r="AQ188" s="114" t="s">
        <v>2585</v>
      </c>
      <c r="AR188" s="114" t="s">
        <v>2400</v>
      </c>
      <c r="AS188" s="215">
        <v>8000</v>
      </c>
      <c r="AU188" s="887" t="s">
        <v>677</v>
      </c>
      <c r="AV188" s="115">
        <v>19</v>
      </c>
      <c r="AW188" s="114" t="s">
        <v>2128</v>
      </c>
      <c r="AX188" s="114" t="s">
        <v>2776</v>
      </c>
      <c r="AY188" s="114" t="s">
        <v>2130</v>
      </c>
      <c r="AZ188" s="215">
        <v>2796</v>
      </c>
    </row>
    <row r="189" s="120" customFormat="1" ht="20.1" customHeight="1" spans="10:52">
      <c r="J189" s="179">
        <v>11</v>
      </c>
      <c r="K189" s="178" t="s">
        <v>729</v>
      </c>
      <c r="L189" s="178" t="s">
        <v>2111</v>
      </c>
      <c r="M189" s="178" t="s">
        <v>2784</v>
      </c>
      <c r="N189" s="326" t="s">
        <v>2435</v>
      </c>
      <c r="O189" s="180">
        <v>12000</v>
      </c>
      <c r="S189" s="178" t="s">
        <v>710</v>
      </c>
      <c r="T189" s="179">
        <v>27</v>
      </c>
      <c r="U189" s="462" t="s">
        <v>2141</v>
      </c>
      <c r="V189" s="178" t="s">
        <v>2785</v>
      </c>
      <c r="W189" s="178" t="s">
        <v>2243</v>
      </c>
      <c r="X189" s="180">
        <v>14357</v>
      </c>
      <c r="Z189" s="114" t="s">
        <v>721</v>
      </c>
      <c r="AA189" s="114" t="s">
        <v>676</v>
      </c>
      <c r="AB189" s="114" t="s">
        <v>2203</v>
      </c>
      <c r="AC189" s="114" t="s">
        <v>2786</v>
      </c>
      <c r="AD189" s="114" t="s">
        <v>2205</v>
      </c>
      <c r="AE189" s="140">
        <v>8176</v>
      </c>
      <c r="AG189" s="114">
        <v>5</v>
      </c>
      <c r="AH189" s="115">
        <v>18</v>
      </c>
      <c r="AI189" s="114" t="s">
        <v>2125</v>
      </c>
      <c r="AJ189" s="114" t="s">
        <v>2751</v>
      </c>
      <c r="AK189" s="114" t="s">
        <v>2207</v>
      </c>
      <c r="AL189" s="215">
        <v>2800</v>
      </c>
      <c r="AN189" s="114">
        <v>4</v>
      </c>
      <c r="AO189" s="115">
        <v>25</v>
      </c>
      <c r="AP189" s="114" t="s">
        <v>2148</v>
      </c>
      <c r="AQ189" s="114" t="s">
        <v>2787</v>
      </c>
      <c r="AR189" s="114" t="s">
        <v>2397</v>
      </c>
      <c r="AS189" s="215">
        <v>6485.71</v>
      </c>
      <c r="AU189" s="887" t="s">
        <v>677</v>
      </c>
      <c r="AV189" s="115">
        <v>19</v>
      </c>
      <c r="AW189" s="114" t="s">
        <v>2171</v>
      </c>
      <c r="AX189" s="114" t="s">
        <v>2788</v>
      </c>
      <c r="AY189" s="114" t="s">
        <v>2173</v>
      </c>
      <c r="AZ189" s="215">
        <v>5000</v>
      </c>
    </row>
    <row r="190" s="120" customFormat="1" ht="20.1" customHeight="1" spans="10:52">
      <c r="J190" s="179">
        <v>11</v>
      </c>
      <c r="K190" s="178" t="s">
        <v>729</v>
      </c>
      <c r="L190" s="178" t="s">
        <v>2111</v>
      </c>
      <c r="M190" s="178" t="s">
        <v>2789</v>
      </c>
      <c r="N190" s="326" t="s">
        <v>2320</v>
      </c>
      <c r="O190" s="460">
        <v>450</v>
      </c>
      <c r="S190" s="178" t="s">
        <v>710</v>
      </c>
      <c r="T190" s="179">
        <v>27</v>
      </c>
      <c r="U190" s="463"/>
      <c r="V190" s="178" t="s">
        <v>2785</v>
      </c>
      <c r="W190" s="178" t="s">
        <v>2243</v>
      </c>
      <c r="X190" s="180">
        <v>47587.56</v>
      </c>
      <c r="Z190" s="114" t="s">
        <v>721</v>
      </c>
      <c r="AA190" s="114" t="s">
        <v>676</v>
      </c>
      <c r="AB190" s="114" t="s">
        <v>2203</v>
      </c>
      <c r="AC190" s="114" t="s">
        <v>2786</v>
      </c>
      <c r="AD190" s="114" t="s">
        <v>2205</v>
      </c>
      <c r="AE190" s="140">
        <v>15055</v>
      </c>
      <c r="AG190" s="114">
        <v>5</v>
      </c>
      <c r="AH190" s="115">
        <v>18</v>
      </c>
      <c r="AI190" s="114" t="s">
        <v>2125</v>
      </c>
      <c r="AJ190" s="114" t="s">
        <v>2751</v>
      </c>
      <c r="AK190" s="114" t="s">
        <v>2207</v>
      </c>
      <c r="AL190" s="215">
        <v>850</v>
      </c>
      <c r="AN190" s="114">
        <v>4</v>
      </c>
      <c r="AO190" s="115">
        <v>25</v>
      </c>
      <c r="AP190" s="114" t="s">
        <v>2148</v>
      </c>
      <c r="AQ190" s="114" t="s">
        <v>2787</v>
      </c>
      <c r="AR190" s="114" t="s">
        <v>2397</v>
      </c>
      <c r="AS190" s="215">
        <v>5190</v>
      </c>
      <c r="AU190" s="887" t="s">
        <v>677</v>
      </c>
      <c r="AV190" s="115">
        <v>30</v>
      </c>
      <c r="AW190" s="114" t="s">
        <v>2171</v>
      </c>
      <c r="AX190" s="114" t="s">
        <v>2790</v>
      </c>
      <c r="AY190" s="114" t="s">
        <v>2615</v>
      </c>
      <c r="AZ190" s="215">
        <v>1500</v>
      </c>
    </row>
    <row r="191" s="120" customFormat="1" ht="20.1" customHeight="1" spans="10:52">
      <c r="J191" s="179">
        <v>11</v>
      </c>
      <c r="K191" s="178" t="s">
        <v>729</v>
      </c>
      <c r="L191" s="178" t="s">
        <v>2111</v>
      </c>
      <c r="M191" s="178" t="s">
        <v>2789</v>
      </c>
      <c r="N191" s="326" t="s">
        <v>2320</v>
      </c>
      <c r="O191" s="460">
        <v>680</v>
      </c>
      <c r="S191" s="178" t="s">
        <v>710</v>
      </c>
      <c r="T191" s="179">
        <v>27</v>
      </c>
      <c r="U191" s="463"/>
      <c r="V191" s="178" t="s">
        <v>2785</v>
      </c>
      <c r="W191" s="178" t="s">
        <v>2243</v>
      </c>
      <c r="X191" s="180">
        <v>13614</v>
      </c>
      <c r="Z191" s="114" t="s">
        <v>721</v>
      </c>
      <c r="AA191" s="114" t="s">
        <v>676</v>
      </c>
      <c r="AB191" s="114" t="s">
        <v>2203</v>
      </c>
      <c r="AC191" s="114" t="s">
        <v>2786</v>
      </c>
      <c r="AD191" s="114" t="s">
        <v>2205</v>
      </c>
      <c r="AE191" s="140">
        <v>1100</v>
      </c>
      <c r="AG191" s="114">
        <v>5</v>
      </c>
      <c r="AH191" s="115">
        <v>18</v>
      </c>
      <c r="AI191" s="114" t="s">
        <v>2148</v>
      </c>
      <c r="AJ191" s="114" t="s">
        <v>2791</v>
      </c>
      <c r="AK191" s="114" t="s">
        <v>2150</v>
      </c>
      <c r="AL191" s="215">
        <v>3000</v>
      </c>
      <c r="AN191" s="114">
        <v>4</v>
      </c>
      <c r="AO191" s="115">
        <v>25</v>
      </c>
      <c r="AP191" s="114" t="s">
        <v>2148</v>
      </c>
      <c r="AQ191" s="114" t="s">
        <v>2787</v>
      </c>
      <c r="AR191" s="114" t="s">
        <v>2397</v>
      </c>
      <c r="AS191" s="215">
        <v>1299</v>
      </c>
      <c r="AU191" s="887" t="s">
        <v>716</v>
      </c>
      <c r="AV191" s="888" t="s">
        <v>729</v>
      </c>
      <c r="AW191" s="114" t="s">
        <v>2128</v>
      </c>
      <c r="AX191" s="114" t="s">
        <v>2246</v>
      </c>
      <c r="AY191" s="114" t="s">
        <v>2293</v>
      </c>
      <c r="AZ191" s="215">
        <v>23809.52</v>
      </c>
    </row>
    <row r="192" s="120" customFormat="1" ht="20.1" customHeight="1" spans="10:52">
      <c r="J192" s="179">
        <v>11</v>
      </c>
      <c r="K192" s="178" t="s">
        <v>729</v>
      </c>
      <c r="L192" s="178" t="s">
        <v>2111</v>
      </c>
      <c r="M192" s="178" t="s">
        <v>2789</v>
      </c>
      <c r="N192" s="326" t="s">
        <v>2320</v>
      </c>
      <c r="O192" s="460">
        <v>995</v>
      </c>
      <c r="S192" s="178" t="s">
        <v>710</v>
      </c>
      <c r="T192" s="179">
        <v>27</v>
      </c>
      <c r="U192" s="463"/>
      <c r="V192" s="178" t="s">
        <v>2785</v>
      </c>
      <c r="W192" s="178" t="s">
        <v>2243</v>
      </c>
      <c r="X192" s="460">
        <v>180</v>
      </c>
      <c r="Z192" s="114" t="s">
        <v>721</v>
      </c>
      <c r="AA192" s="114" t="s">
        <v>676</v>
      </c>
      <c r="AB192" s="114" t="s">
        <v>2203</v>
      </c>
      <c r="AC192" s="114" t="s">
        <v>2786</v>
      </c>
      <c r="AD192" s="114" t="s">
        <v>2205</v>
      </c>
      <c r="AE192" s="140">
        <v>48000</v>
      </c>
      <c r="AG192" s="114">
        <v>5</v>
      </c>
      <c r="AH192" s="115">
        <v>18</v>
      </c>
      <c r="AI192" s="114" t="s">
        <v>2148</v>
      </c>
      <c r="AJ192" s="114" t="s">
        <v>2792</v>
      </c>
      <c r="AK192" s="114" t="s">
        <v>2150</v>
      </c>
      <c r="AL192" s="215">
        <v>3000</v>
      </c>
      <c r="AN192" s="114">
        <v>4</v>
      </c>
      <c r="AO192" s="115">
        <v>26</v>
      </c>
      <c r="AP192" s="114" t="s">
        <v>2128</v>
      </c>
      <c r="AQ192" s="114" t="s">
        <v>2793</v>
      </c>
      <c r="AR192" s="114" t="s">
        <v>2130</v>
      </c>
      <c r="AS192" s="215">
        <v>3055</v>
      </c>
      <c r="AU192" s="887" t="s">
        <v>716</v>
      </c>
      <c r="AV192" s="888" t="s">
        <v>710</v>
      </c>
      <c r="AW192" s="114" t="s">
        <v>2148</v>
      </c>
      <c r="AX192" s="114" t="s">
        <v>2794</v>
      </c>
      <c r="AY192" s="114" t="s">
        <v>2150</v>
      </c>
      <c r="AZ192" s="215">
        <v>9000</v>
      </c>
    </row>
    <row r="193" s="120" customFormat="1" ht="20.1" customHeight="1" spans="10:52">
      <c r="J193" s="179">
        <v>11</v>
      </c>
      <c r="K193" s="178" t="s">
        <v>729</v>
      </c>
      <c r="L193" s="178" t="s">
        <v>2111</v>
      </c>
      <c r="M193" s="178" t="s">
        <v>2789</v>
      </c>
      <c r="N193" s="326" t="s">
        <v>2320</v>
      </c>
      <c r="O193" s="460">
        <v>770</v>
      </c>
      <c r="S193" s="178" t="s">
        <v>710</v>
      </c>
      <c r="T193" s="179">
        <v>27</v>
      </c>
      <c r="U193" s="463"/>
      <c r="V193" s="178" t="s">
        <v>2785</v>
      </c>
      <c r="W193" s="178" t="s">
        <v>2243</v>
      </c>
      <c r="X193" s="460">
        <v>612</v>
      </c>
      <c r="Z193" s="114" t="s">
        <v>721</v>
      </c>
      <c r="AA193" s="114" t="s">
        <v>676</v>
      </c>
      <c r="AB193" s="114" t="s">
        <v>2203</v>
      </c>
      <c r="AC193" s="114" t="s">
        <v>2795</v>
      </c>
      <c r="AD193" s="114" t="s">
        <v>2212</v>
      </c>
      <c r="AE193" s="215">
        <v>400</v>
      </c>
      <c r="AG193" s="114">
        <v>5</v>
      </c>
      <c r="AH193" s="115">
        <v>18</v>
      </c>
      <c r="AI193" s="114" t="s">
        <v>2148</v>
      </c>
      <c r="AJ193" s="114" t="s">
        <v>2796</v>
      </c>
      <c r="AK193" s="114" t="s">
        <v>2150</v>
      </c>
      <c r="AL193" s="215">
        <v>506</v>
      </c>
      <c r="AN193" s="114">
        <v>4</v>
      </c>
      <c r="AO193" s="115">
        <v>26</v>
      </c>
      <c r="AP193" s="114" t="s">
        <v>2128</v>
      </c>
      <c r="AQ193" s="114" t="s">
        <v>2793</v>
      </c>
      <c r="AR193" s="114" t="s">
        <v>2130</v>
      </c>
      <c r="AS193" s="215">
        <v>16391.16</v>
      </c>
      <c r="AU193" s="887" t="s">
        <v>716</v>
      </c>
      <c r="AV193" s="888" t="s">
        <v>710</v>
      </c>
      <c r="AW193" s="114" t="s">
        <v>2148</v>
      </c>
      <c r="AX193" s="114" t="s">
        <v>2281</v>
      </c>
      <c r="AY193" s="114" t="s">
        <v>2150</v>
      </c>
      <c r="AZ193" s="215">
        <v>6000</v>
      </c>
    </row>
    <row r="194" s="120" customFormat="1" ht="20.1" customHeight="1" spans="10:52">
      <c r="J194" s="179">
        <v>11</v>
      </c>
      <c r="K194" s="178" t="s">
        <v>729</v>
      </c>
      <c r="L194" s="178" t="s">
        <v>2111</v>
      </c>
      <c r="M194" s="178" t="s">
        <v>2789</v>
      </c>
      <c r="N194" s="326" t="s">
        <v>2320</v>
      </c>
      <c r="O194" s="180">
        <v>8694.72</v>
      </c>
      <c r="S194" s="178" t="s">
        <v>710</v>
      </c>
      <c r="T194" s="179">
        <v>27</v>
      </c>
      <c r="U194" s="463"/>
      <c r="V194" s="178" t="s">
        <v>2785</v>
      </c>
      <c r="W194" s="178" t="s">
        <v>2243</v>
      </c>
      <c r="X194" s="180">
        <v>3050</v>
      </c>
      <c r="Z194" s="114" t="s">
        <v>721</v>
      </c>
      <c r="AA194" s="114" t="s">
        <v>676</v>
      </c>
      <c r="AB194" s="114" t="s">
        <v>2203</v>
      </c>
      <c r="AC194" s="114" t="s">
        <v>2795</v>
      </c>
      <c r="AD194" s="114" t="s">
        <v>2212</v>
      </c>
      <c r="AE194" s="140">
        <v>8770</v>
      </c>
      <c r="AG194" s="114">
        <v>5</v>
      </c>
      <c r="AH194" s="115">
        <v>18</v>
      </c>
      <c r="AI194" s="114" t="s">
        <v>2148</v>
      </c>
      <c r="AJ194" s="114" t="s">
        <v>2797</v>
      </c>
      <c r="AK194" s="114" t="s">
        <v>2150</v>
      </c>
      <c r="AL194" s="215">
        <v>3000</v>
      </c>
      <c r="AN194" s="114">
        <v>4</v>
      </c>
      <c r="AO194" s="115">
        <v>28</v>
      </c>
      <c r="AP194" s="114" t="s">
        <v>2122</v>
      </c>
      <c r="AQ194" s="114" t="s">
        <v>2798</v>
      </c>
      <c r="AR194" s="114" t="s">
        <v>2575</v>
      </c>
      <c r="AS194" s="215">
        <v>49000</v>
      </c>
      <c r="AU194" s="887" t="s">
        <v>716</v>
      </c>
      <c r="AV194" s="888" t="s">
        <v>710</v>
      </c>
      <c r="AW194" s="114" t="s">
        <v>2148</v>
      </c>
      <c r="AX194" s="114" t="s">
        <v>2799</v>
      </c>
      <c r="AY194" s="114" t="s">
        <v>2150</v>
      </c>
      <c r="AZ194" s="215">
        <v>3000</v>
      </c>
    </row>
    <row r="195" s="120" customFormat="1" ht="20.1" customHeight="1" spans="10:52">
      <c r="J195" s="179">
        <v>11</v>
      </c>
      <c r="K195" s="178" t="s">
        <v>729</v>
      </c>
      <c r="L195" s="178" t="s">
        <v>2111</v>
      </c>
      <c r="M195" s="178" t="s">
        <v>2789</v>
      </c>
      <c r="N195" s="326" t="s">
        <v>2410</v>
      </c>
      <c r="O195" s="180">
        <v>1500</v>
      </c>
      <c r="S195" s="178" t="s">
        <v>710</v>
      </c>
      <c r="T195" s="179">
        <v>27</v>
      </c>
      <c r="U195" s="463"/>
      <c r="V195" s="178" t="s">
        <v>2785</v>
      </c>
      <c r="W195" s="178" t="s">
        <v>2243</v>
      </c>
      <c r="X195" s="180">
        <v>4574.3</v>
      </c>
      <c r="Z195" s="114" t="s">
        <v>721</v>
      </c>
      <c r="AA195" s="114" t="s">
        <v>676</v>
      </c>
      <c r="AB195" s="114" t="s">
        <v>2203</v>
      </c>
      <c r="AC195" s="114" t="s">
        <v>2795</v>
      </c>
      <c r="AD195" s="114" t="s">
        <v>2212</v>
      </c>
      <c r="AE195" s="140">
        <v>3221</v>
      </c>
      <c r="AG195" s="114">
        <v>5</v>
      </c>
      <c r="AH195" s="115">
        <v>18</v>
      </c>
      <c r="AI195" s="114" t="s">
        <v>2148</v>
      </c>
      <c r="AJ195" s="114" t="s">
        <v>2800</v>
      </c>
      <c r="AK195" s="114" t="s">
        <v>2400</v>
      </c>
      <c r="AL195" s="215">
        <v>46320</v>
      </c>
      <c r="AN195" s="114">
        <v>4</v>
      </c>
      <c r="AO195" s="115">
        <v>28</v>
      </c>
      <c r="AP195" s="114" t="s">
        <v>2122</v>
      </c>
      <c r="AQ195" s="114" t="s">
        <v>2801</v>
      </c>
      <c r="AR195" s="114" t="s">
        <v>2333</v>
      </c>
      <c r="AS195" s="215">
        <v>3250</v>
      </c>
      <c r="AU195" s="887" t="s">
        <v>716</v>
      </c>
      <c r="AV195" s="888" t="s">
        <v>710</v>
      </c>
      <c r="AW195" s="114" t="s">
        <v>2148</v>
      </c>
      <c r="AX195" s="114" t="s">
        <v>2802</v>
      </c>
      <c r="AY195" s="114" t="s">
        <v>2400</v>
      </c>
      <c r="AZ195" s="215">
        <v>1410</v>
      </c>
    </row>
    <row r="196" s="120" customFormat="1" ht="20.1" customHeight="1" spans="10:52">
      <c r="J196" s="179">
        <v>11</v>
      </c>
      <c r="K196" s="178" t="s">
        <v>729</v>
      </c>
      <c r="L196" s="178" t="s">
        <v>2111</v>
      </c>
      <c r="M196" s="178" t="s">
        <v>2789</v>
      </c>
      <c r="N196" s="326" t="s">
        <v>2320</v>
      </c>
      <c r="O196" s="460">
        <v>963.69</v>
      </c>
      <c r="S196" s="178" t="s">
        <v>710</v>
      </c>
      <c r="T196" s="179">
        <v>27</v>
      </c>
      <c r="U196" s="463"/>
      <c r="V196" s="178" t="s">
        <v>2785</v>
      </c>
      <c r="W196" s="178" t="s">
        <v>2243</v>
      </c>
      <c r="X196" s="180">
        <v>3257</v>
      </c>
      <c r="Z196" s="114" t="s">
        <v>721</v>
      </c>
      <c r="AA196" s="114" t="s">
        <v>716</v>
      </c>
      <c r="AB196" s="114" t="s">
        <v>2111</v>
      </c>
      <c r="AC196" s="114" t="s">
        <v>2803</v>
      </c>
      <c r="AD196" s="114" t="s">
        <v>2435</v>
      </c>
      <c r="AE196" s="140">
        <v>42950</v>
      </c>
      <c r="AG196" s="114">
        <v>5</v>
      </c>
      <c r="AH196" s="115">
        <v>18</v>
      </c>
      <c r="AI196" s="114" t="s">
        <v>2148</v>
      </c>
      <c r="AJ196" s="114" t="s">
        <v>2804</v>
      </c>
      <c r="AK196" s="114" t="s">
        <v>2397</v>
      </c>
      <c r="AL196" s="215">
        <v>4850</v>
      </c>
      <c r="AN196" s="114">
        <v>4</v>
      </c>
      <c r="AO196" s="115">
        <v>28</v>
      </c>
      <c r="AP196" s="114" t="s">
        <v>2122</v>
      </c>
      <c r="AQ196" s="114" t="s">
        <v>2801</v>
      </c>
      <c r="AR196" s="114" t="s">
        <v>2333</v>
      </c>
      <c r="AS196" s="215">
        <v>3100</v>
      </c>
      <c r="AU196" s="887" t="s">
        <v>716</v>
      </c>
      <c r="AV196" s="888" t="s">
        <v>710</v>
      </c>
      <c r="AW196" s="114" t="s">
        <v>2148</v>
      </c>
      <c r="AX196" s="114" t="s">
        <v>2802</v>
      </c>
      <c r="AY196" s="114" t="s">
        <v>2400</v>
      </c>
      <c r="AZ196" s="215">
        <v>48224</v>
      </c>
    </row>
    <row r="197" s="120" customFormat="1" ht="20.1" customHeight="1" spans="10:52">
      <c r="J197" s="179">
        <v>11</v>
      </c>
      <c r="K197" s="178" t="s">
        <v>729</v>
      </c>
      <c r="L197" s="178" t="s">
        <v>2111</v>
      </c>
      <c r="M197" s="178" t="s">
        <v>2789</v>
      </c>
      <c r="N197" s="326" t="s">
        <v>2320</v>
      </c>
      <c r="O197" s="460">
        <v>222.5</v>
      </c>
      <c r="S197" s="178" t="s">
        <v>710</v>
      </c>
      <c r="T197" s="179">
        <v>27</v>
      </c>
      <c r="U197" s="463"/>
      <c r="V197" s="178" t="s">
        <v>2785</v>
      </c>
      <c r="W197" s="178" t="s">
        <v>2243</v>
      </c>
      <c r="X197" s="180">
        <v>2796</v>
      </c>
      <c r="Z197" s="114" t="s">
        <v>721</v>
      </c>
      <c r="AA197" s="114" t="s">
        <v>716</v>
      </c>
      <c r="AB197" s="114" t="s">
        <v>2111</v>
      </c>
      <c r="AC197" s="114" t="s">
        <v>2805</v>
      </c>
      <c r="AD197" s="114" t="s">
        <v>2320</v>
      </c>
      <c r="AE197" s="140">
        <v>29800</v>
      </c>
      <c r="AG197" s="114">
        <v>5</v>
      </c>
      <c r="AH197" s="115">
        <v>18</v>
      </c>
      <c r="AI197" s="114" t="s">
        <v>2148</v>
      </c>
      <c r="AJ197" s="114" t="s">
        <v>2804</v>
      </c>
      <c r="AK197" s="114" t="s">
        <v>2397</v>
      </c>
      <c r="AL197" s="215">
        <v>1197</v>
      </c>
      <c r="AN197" s="114">
        <v>4</v>
      </c>
      <c r="AO197" s="115">
        <v>28</v>
      </c>
      <c r="AP197" s="114" t="s">
        <v>2122</v>
      </c>
      <c r="AQ197" s="114" t="s">
        <v>2801</v>
      </c>
      <c r="AR197" s="114" t="s">
        <v>2333</v>
      </c>
      <c r="AS197" s="215">
        <v>1460</v>
      </c>
      <c r="AU197" s="887" t="s">
        <v>716</v>
      </c>
      <c r="AV197" s="115">
        <v>13</v>
      </c>
      <c r="AW197" s="114" t="s">
        <v>2171</v>
      </c>
      <c r="AX197" s="114" t="s">
        <v>2806</v>
      </c>
      <c r="AY197" s="114" t="s">
        <v>2173</v>
      </c>
      <c r="AZ197" s="215">
        <v>16282</v>
      </c>
    </row>
    <row r="198" s="120" customFormat="1" ht="20.1" customHeight="1" spans="10:52">
      <c r="J198" s="179">
        <v>11</v>
      </c>
      <c r="K198" s="178" t="s">
        <v>729</v>
      </c>
      <c r="L198" s="178" t="s">
        <v>2165</v>
      </c>
      <c r="M198" s="178" t="s">
        <v>1098</v>
      </c>
      <c r="N198" s="326" t="s">
        <v>2245</v>
      </c>
      <c r="O198" s="460">
        <v>850</v>
      </c>
      <c r="S198" s="178" t="s">
        <v>710</v>
      </c>
      <c r="T198" s="179">
        <v>27</v>
      </c>
      <c r="U198" s="464"/>
      <c r="V198" s="178" t="s">
        <v>2785</v>
      </c>
      <c r="W198" s="178" t="s">
        <v>2243</v>
      </c>
      <c r="X198" s="180">
        <v>7920</v>
      </c>
      <c r="Z198" s="114" t="s">
        <v>721</v>
      </c>
      <c r="AA198" s="115">
        <v>12</v>
      </c>
      <c r="AB198" s="114" t="s">
        <v>2144</v>
      </c>
      <c r="AC198" s="114" t="s">
        <v>2807</v>
      </c>
      <c r="AD198" s="114" t="s">
        <v>2741</v>
      </c>
      <c r="AE198" s="140">
        <v>45900</v>
      </c>
      <c r="AG198" s="114">
        <v>5</v>
      </c>
      <c r="AH198" s="115">
        <v>18</v>
      </c>
      <c r="AI198" s="114" t="s">
        <v>2148</v>
      </c>
      <c r="AJ198" s="114" t="s">
        <v>2804</v>
      </c>
      <c r="AK198" s="114" t="s">
        <v>2397</v>
      </c>
      <c r="AL198" s="215">
        <v>2165</v>
      </c>
      <c r="AN198" s="114">
        <v>4</v>
      </c>
      <c r="AO198" s="115">
        <v>28</v>
      </c>
      <c r="AP198" s="114" t="s">
        <v>2122</v>
      </c>
      <c r="AQ198" s="114" t="s">
        <v>2801</v>
      </c>
      <c r="AR198" s="114" t="s">
        <v>2333</v>
      </c>
      <c r="AS198" s="215">
        <v>590</v>
      </c>
      <c r="AU198" s="887" t="s">
        <v>716</v>
      </c>
      <c r="AV198" s="115">
        <v>13</v>
      </c>
      <c r="AW198" s="114" t="s">
        <v>2171</v>
      </c>
      <c r="AX198" s="114" t="s">
        <v>2806</v>
      </c>
      <c r="AY198" s="114" t="s">
        <v>2173</v>
      </c>
      <c r="AZ198" s="215">
        <v>2660</v>
      </c>
    </row>
    <row r="199" s="120" customFormat="1" ht="20.1" customHeight="1" spans="10:52">
      <c r="J199" s="179">
        <v>11</v>
      </c>
      <c r="K199" s="178" t="s">
        <v>729</v>
      </c>
      <c r="L199" s="178" t="s">
        <v>2165</v>
      </c>
      <c r="M199" s="178" t="s">
        <v>1098</v>
      </c>
      <c r="N199" s="326" t="s">
        <v>2245</v>
      </c>
      <c r="O199" s="460">
        <v>698</v>
      </c>
      <c r="S199" s="178" t="s">
        <v>710</v>
      </c>
      <c r="T199" s="179">
        <v>28</v>
      </c>
      <c r="U199" s="178" t="s">
        <v>2162</v>
      </c>
      <c r="V199" s="178" t="s">
        <v>2808</v>
      </c>
      <c r="W199" s="178" t="s">
        <v>2809</v>
      </c>
      <c r="X199" s="180">
        <v>5850</v>
      </c>
      <c r="Z199" s="114" t="s">
        <v>721</v>
      </c>
      <c r="AA199" s="115">
        <v>17</v>
      </c>
      <c r="AB199" s="114" t="s">
        <v>2114</v>
      </c>
      <c r="AC199" s="114" t="s">
        <v>2810</v>
      </c>
      <c r="AD199" s="114" t="s">
        <v>2262</v>
      </c>
      <c r="AE199" s="215">
        <v>500</v>
      </c>
      <c r="AG199" s="114">
        <v>5</v>
      </c>
      <c r="AH199" s="115">
        <v>19</v>
      </c>
      <c r="AI199" s="114" t="s">
        <v>2159</v>
      </c>
      <c r="AJ199" s="114" t="s">
        <v>2811</v>
      </c>
      <c r="AK199" s="114" t="s">
        <v>2182</v>
      </c>
      <c r="AL199" s="215">
        <v>48000</v>
      </c>
      <c r="AN199" s="114">
        <v>4</v>
      </c>
      <c r="AO199" s="115">
        <v>28</v>
      </c>
      <c r="AP199" s="114" t="s">
        <v>2122</v>
      </c>
      <c r="AQ199" s="114" t="s">
        <v>2801</v>
      </c>
      <c r="AR199" s="114" t="s">
        <v>2333</v>
      </c>
      <c r="AS199" s="215">
        <v>864</v>
      </c>
      <c r="AU199" s="887" t="s">
        <v>716</v>
      </c>
      <c r="AV199" s="115">
        <v>15</v>
      </c>
      <c r="AW199" s="114" t="s">
        <v>2159</v>
      </c>
      <c r="AX199" s="114" t="s">
        <v>913</v>
      </c>
      <c r="AY199" s="114" t="s">
        <v>2240</v>
      </c>
      <c r="AZ199" s="215">
        <v>12760</v>
      </c>
    </row>
    <row r="200" s="120" customFormat="1" ht="20.1" customHeight="1" spans="10:52">
      <c r="J200" s="179">
        <v>11</v>
      </c>
      <c r="K200" s="178" t="s">
        <v>729</v>
      </c>
      <c r="L200" s="178" t="s">
        <v>2165</v>
      </c>
      <c r="M200" s="178" t="s">
        <v>1036</v>
      </c>
      <c r="N200" s="326" t="s">
        <v>2167</v>
      </c>
      <c r="O200" s="180">
        <v>45000</v>
      </c>
      <c r="S200" s="178" t="s">
        <v>710</v>
      </c>
      <c r="T200" s="179">
        <v>30</v>
      </c>
      <c r="U200" s="178" t="s">
        <v>2203</v>
      </c>
      <c r="V200" s="178" t="s">
        <v>2812</v>
      </c>
      <c r="W200" s="178" t="s">
        <v>2813</v>
      </c>
      <c r="X200" s="180">
        <v>20000</v>
      </c>
      <c r="Z200" s="114" t="s">
        <v>721</v>
      </c>
      <c r="AA200" s="115">
        <v>21</v>
      </c>
      <c r="AB200" s="114" t="s">
        <v>2203</v>
      </c>
      <c r="AC200" s="114" t="s">
        <v>2573</v>
      </c>
      <c r="AD200" s="114" t="s">
        <v>2205</v>
      </c>
      <c r="AE200" s="140">
        <v>2592</v>
      </c>
      <c r="AG200" s="114">
        <v>5</v>
      </c>
      <c r="AH200" s="115">
        <v>19</v>
      </c>
      <c r="AI200" s="114" t="s">
        <v>2156</v>
      </c>
      <c r="AJ200" s="114" t="s">
        <v>1687</v>
      </c>
      <c r="AK200" s="114" t="s">
        <v>2170</v>
      </c>
      <c r="AL200" s="215">
        <v>3830</v>
      </c>
      <c r="AN200" s="114">
        <v>4</v>
      </c>
      <c r="AO200" s="115">
        <v>28</v>
      </c>
      <c r="AP200" s="114" t="s">
        <v>2122</v>
      </c>
      <c r="AQ200" s="114" t="s">
        <v>2814</v>
      </c>
      <c r="AR200" s="114" t="s">
        <v>2362</v>
      </c>
      <c r="AS200" s="215">
        <v>6671</v>
      </c>
      <c r="AU200" s="887" t="s">
        <v>716</v>
      </c>
      <c r="AV200" s="115">
        <v>16</v>
      </c>
      <c r="AW200" s="114" t="s">
        <v>2128</v>
      </c>
      <c r="AX200" s="114" t="s">
        <v>2815</v>
      </c>
      <c r="AY200" s="114" t="s">
        <v>2184</v>
      </c>
      <c r="AZ200" s="215">
        <v>7380</v>
      </c>
    </row>
    <row r="201" s="120" customFormat="1" ht="20.1" customHeight="1" spans="10:52">
      <c r="J201" s="179">
        <v>11</v>
      </c>
      <c r="K201" s="179">
        <v>14</v>
      </c>
      <c r="L201" s="178" t="s">
        <v>2114</v>
      </c>
      <c r="M201" s="178" t="s">
        <v>2816</v>
      </c>
      <c r="N201" s="326" t="s">
        <v>2626</v>
      </c>
      <c r="O201" s="180">
        <v>9440</v>
      </c>
      <c r="S201" s="179">
        <v>10</v>
      </c>
      <c r="T201" s="179">
        <v>10</v>
      </c>
      <c r="U201" s="462" t="s">
        <v>2131</v>
      </c>
      <c r="V201" s="178" t="s">
        <v>2817</v>
      </c>
      <c r="W201" s="178" t="s">
        <v>2469</v>
      </c>
      <c r="X201" s="180">
        <v>19590</v>
      </c>
      <c r="Z201" s="114" t="s">
        <v>721</v>
      </c>
      <c r="AA201" s="115">
        <v>21</v>
      </c>
      <c r="AB201" s="114" t="s">
        <v>2203</v>
      </c>
      <c r="AC201" s="114" t="s">
        <v>2573</v>
      </c>
      <c r="AD201" s="114" t="s">
        <v>2205</v>
      </c>
      <c r="AE201" s="140">
        <v>13608.7</v>
      </c>
      <c r="AG201" s="114">
        <v>5</v>
      </c>
      <c r="AH201" s="115">
        <v>19</v>
      </c>
      <c r="AI201" s="114" t="s">
        <v>2156</v>
      </c>
      <c r="AJ201" s="114" t="s">
        <v>1687</v>
      </c>
      <c r="AK201" s="114" t="s">
        <v>2170</v>
      </c>
      <c r="AL201" s="215">
        <v>3685</v>
      </c>
      <c r="AN201" s="114">
        <v>5</v>
      </c>
      <c r="AO201" s="115">
        <v>4</v>
      </c>
      <c r="AP201" s="114" t="s">
        <v>2171</v>
      </c>
      <c r="AQ201" s="114" t="s">
        <v>2818</v>
      </c>
      <c r="AR201" s="114" t="s">
        <v>2173</v>
      </c>
      <c r="AS201" s="215">
        <v>16515</v>
      </c>
      <c r="AU201" s="887" t="s">
        <v>716</v>
      </c>
      <c r="AV201" s="115">
        <v>16</v>
      </c>
      <c r="AW201" s="114" t="s">
        <v>2128</v>
      </c>
      <c r="AX201" s="114" t="s">
        <v>2815</v>
      </c>
      <c r="AY201" s="114" t="s">
        <v>2184</v>
      </c>
      <c r="AZ201" s="215">
        <v>10032.02</v>
      </c>
    </row>
    <row r="202" s="120" customFormat="1" ht="20.1" customHeight="1" spans="10:52">
      <c r="J202" s="179">
        <v>11</v>
      </c>
      <c r="K202" s="179">
        <v>14</v>
      </c>
      <c r="L202" s="178" t="s">
        <v>2114</v>
      </c>
      <c r="M202" s="178" t="s">
        <v>2819</v>
      </c>
      <c r="N202" s="326" t="s">
        <v>2118</v>
      </c>
      <c r="O202" s="180">
        <v>36040</v>
      </c>
      <c r="S202" s="179">
        <v>10</v>
      </c>
      <c r="T202" s="179">
        <v>10</v>
      </c>
      <c r="U202" s="464"/>
      <c r="V202" s="178" t="s">
        <v>2820</v>
      </c>
      <c r="W202" s="178" t="s">
        <v>2469</v>
      </c>
      <c r="X202" s="180">
        <v>35953</v>
      </c>
      <c r="Z202" s="114" t="s">
        <v>721</v>
      </c>
      <c r="AA202" s="115">
        <v>21</v>
      </c>
      <c r="AB202" s="114" t="s">
        <v>2203</v>
      </c>
      <c r="AC202" s="114" t="s">
        <v>2573</v>
      </c>
      <c r="AD202" s="114" t="s">
        <v>2205</v>
      </c>
      <c r="AE202" s="140">
        <v>28382.5</v>
      </c>
      <c r="AG202" s="114">
        <v>5</v>
      </c>
      <c r="AH202" s="115">
        <v>19</v>
      </c>
      <c r="AI202" s="114" t="s">
        <v>2156</v>
      </c>
      <c r="AJ202" s="114" t="s">
        <v>2821</v>
      </c>
      <c r="AK202" s="114" t="s">
        <v>2437</v>
      </c>
      <c r="AL202" s="215">
        <v>28000</v>
      </c>
      <c r="AN202" s="114">
        <v>5</v>
      </c>
      <c r="AO202" s="115">
        <v>8</v>
      </c>
      <c r="AP202" s="114" t="s">
        <v>2128</v>
      </c>
      <c r="AQ202" s="114" t="s">
        <v>2822</v>
      </c>
      <c r="AR202" s="114" t="s">
        <v>2418</v>
      </c>
      <c r="AS202" s="215">
        <v>5561.27</v>
      </c>
      <c r="AU202" s="887" t="s">
        <v>716</v>
      </c>
      <c r="AV202" s="115">
        <v>16</v>
      </c>
      <c r="AW202" s="114" t="s">
        <v>2128</v>
      </c>
      <c r="AX202" s="114" t="s">
        <v>2815</v>
      </c>
      <c r="AY202" s="114" t="s">
        <v>2184</v>
      </c>
      <c r="AZ202" s="215">
        <v>800</v>
      </c>
    </row>
    <row r="203" s="120" customFormat="1" ht="20.1" customHeight="1" spans="10:52">
      <c r="J203" s="179">
        <v>11</v>
      </c>
      <c r="K203" s="179">
        <v>14</v>
      </c>
      <c r="L203" s="178" t="s">
        <v>2114</v>
      </c>
      <c r="M203" s="178" t="s">
        <v>2819</v>
      </c>
      <c r="N203" s="326" t="s">
        <v>2118</v>
      </c>
      <c r="O203" s="180">
        <v>7350</v>
      </c>
      <c r="S203" s="179">
        <v>10</v>
      </c>
      <c r="T203" s="179">
        <v>10</v>
      </c>
      <c r="U203" s="178" t="s">
        <v>2114</v>
      </c>
      <c r="V203" s="178" t="s">
        <v>2718</v>
      </c>
      <c r="W203" s="178" t="s">
        <v>2260</v>
      </c>
      <c r="X203" s="460">
        <v>500</v>
      </c>
      <c r="Z203" s="114" t="s">
        <v>721</v>
      </c>
      <c r="AA203" s="115">
        <v>21</v>
      </c>
      <c r="AB203" s="114" t="s">
        <v>2203</v>
      </c>
      <c r="AC203" s="114" t="s">
        <v>2573</v>
      </c>
      <c r="AD203" s="114" t="s">
        <v>2205</v>
      </c>
      <c r="AE203" s="140">
        <v>42000</v>
      </c>
      <c r="AG203" s="114">
        <v>5</v>
      </c>
      <c r="AH203" s="115">
        <v>19</v>
      </c>
      <c r="AI203" s="114" t="s">
        <v>2156</v>
      </c>
      <c r="AJ203" s="114" t="s">
        <v>2821</v>
      </c>
      <c r="AK203" s="114" t="s">
        <v>2437</v>
      </c>
      <c r="AL203" s="215">
        <v>160</v>
      </c>
      <c r="AN203" s="114">
        <v>5</v>
      </c>
      <c r="AO203" s="115">
        <v>10</v>
      </c>
      <c r="AP203" s="114" t="s">
        <v>2135</v>
      </c>
      <c r="AQ203" s="114" t="s">
        <v>2823</v>
      </c>
      <c r="AR203" s="114" t="s">
        <v>2824</v>
      </c>
      <c r="AS203" s="215">
        <v>1880</v>
      </c>
      <c r="AU203" s="887" t="s">
        <v>716</v>
      </c>
      <c r="AV203" s="115">
        <v>16</v>
      </c>
      <c r="AW203" s="114" t="s">
        <v>2128</v>
      </c>
      <c r="AX203" s="114" t="s">
        <v>2815</v>
      </c>
      <c r="AY203" s="114" t="s">
        <v>2184</v>
      </c>
      <c r="AZ203" s="215">
        <v>6870</v>
      </c>
    </row>
    <row r="204" s="120" customFormat="1" ht="20.1" customHeight="1" spans="10:52">
      <c r="J204" s="179">
        <v>11</v>
      </c>
      <c r="K204" s="179">
        <v>14</v>
      </c>
      <c r="L204" s="178" t="s">
        <v>2131</v>
      </c>
      <c r="M204" s="178" t="s">
        <v>2825</v>
      </c>
      <c r="N204" s="326" t="s">
        <v>2494</v>
      </c>
      <c r="O204" s="180">
        <v>3750</v>
      </c>
      <c r="S204" s="179">
        <v>10</v>
      </c>
      <c r="T204" s="179">
        <v>13</v>
      </c>
      <c r="U204" s="462" t="s">
        <v>2111</v>
      </c>
      <c r="V204" s="178" t="s">
        <v>2826</v>
      </c>
      <c r="W204" s="178" t="s">
        <v>2320</v>
      </c>
      <c r="X204" s="180">
        <v>17566</v>
      </c>
      <c r="Z204" s="114" t="s">
        <v>721</v>
      </c>
      <c r="AA204" s="115">
        <v>21</v>
      </c>
      <c r="AB204" s="114" t="s">
        <v>2203</v>
      </c>
      <c r="AC204" s="114" t="s">
        <v>2573</v>
      </c>
      <c r="AD204" s="114" t="s">
        <v>2205</v>
      </c>
      <c r="AE204" s="140">
        <v>12096</v>
      </c>
      <c r="AG204" s="114">
        <v>5</v>
      </c>
      <c r="AH204" s="115">
        <v>19</v>
      </c>
      <c r="AI204" s="114" t="s">
        <v>2156</v>
      </c>
      <c r="AJ204" s="114" t="s">
        <v>2827</v>
      </c>
      <c r="AK204" s="114" t="s">
        <v>2437</v>
      </c>
      <c r="AL204" s="215">
        <v>49000</v>
      </c>
      <c r="AN204" s="114">
        <v>5</v>
      </c>
      <c r="AO204" s="115">
        <v>10</v>
      </c>
      <c r="AP204" s="114" t="s">
        <v>2135</v>
      </c>
      <c r="AQ204" s="114" t="s">
        <v>2823</v>
      </c>
      <c r="AR204" s="114" t="s">
        <v>2824</v>
      </c>
      <c r="AS204" s="215">
        <v>10108</v>
      </c>
      <c r="AU204" s="887" t="s">
        <v>716</v>
      </c>
      <c r="AV204" s="115">
        <v>16</v>
      </c>
      <c r="AW204" s="114" t="s">
        <v>2128</v>
      </c>
      <c r="AX204" s="114" t="s">
        <v>2815</v>
      </c>
      <c r="AY204" s="114" t="s">
        <v>2184</v>
      </c>
      <c r="AZ204" s="215">
        <v>1889</v>
      </c>
    </row>
    <row r="205" s="120" customFormat="1" ht="20.1" customHeight="1" spans="10:52">
      <c r="J205" s="179">
        <v>11</v>
      </c>
      <c r="K205" s="179">
        <v>14</v>
      </c>
      <c r="L205" s="178" t="s">
        <v>2131</v>
      </c>
      <c r="M205" s="178" t="s">
        <v>2828</v>
      </c>
      <c r="N205" s="326" t="s">
        <v>2469</v>
      </c>
      <c r="O205" s="180">
        <v>9476</v>
      </c>
      <c r="S205" s="179">
        <v>10</v>
      </c>
      <c r="T205" s="179">
        <v>13</v>
      </c>
      <c r="U205" s="464"/>
      <c r="V205" s="178" t="s">
        <v>2829</v>
      </c>
      <c r="W205" s="178" t="s">
        <v>2435</v>
      </c>
      <c r="X205" s="180">
        <v>24000</v>
      </c>
      <c r="Z205" s="114" t="s">
        <v>721</v>
      </c>
      <c r="AA205" s="115">
        <v>21</v>
      </c>
      <c r="AB205" s="114" t="s">
        <v>2111</v>
      </c>
      <c r="AC205" s="114" t="s">
        <v>2830</v>
      </c>
      <c r="AD205" s="114" t="s">
        <v>2435</v>
      </c>
      <c r="AE205" s="140">
        <v>36000</v>
      </c>
      <c r="AG205" s="114">
        <v>5</v>
      </c>
      <c r="AH205" s="115">
        <v>19</v>
      </c>
      <c r="AI205" s="114" t="s">
        <v>2156</v>
      </c>
      <c r="AJ205" s="114" t="s">
        <v>2831</v>
      </c>
      <c r="AK205" s="114" t="s">
        <v>2170</v>
      </c>
      <c r="AL205" s="215">
        <v>8514</v>
      </c>
      <c r="AN205" s="114">
        <v>5</v>
      </c>
      <c r="AO205" s="115">
        <v>10</v>
      </c>
      <c r="AP205" s="114" t="s">
        <v>2135</v>
      </c>
      <c r="AQ205" s="114" t="s">
        <v>2823</v>
      </c>
      <c r="AR205" s="114" t="s">
        <v>2824</v>
      </c>
      <c r="AS205" s="215">
        <v>7000</v>
      </c>
      <c r="AU205" s="887" t="s">
        <v>716</v>
      </c>
      <c r="AV205" s="115">
        <v>16</v>
      </c>
      <c r="AW205" s="114" t="s">
        <v>2128</v>
      </c>
      <c r="AX205" s="114" t="s">
        <v>2815</v>
      </c>
      <c r="AY205" s="114" t="s">
        <v>2184</v>
      </c>
      <c r="AZ205" s="215">
        <v>720</v>
      </c>
    </row>
    <row r="206" s="120" customFormat="1" ht="20.1" customHeight="1" spans="10:52">
      <c r="J206" s="179">
        <v>11</v>
      </c>
      <c r="K206" s="179">
        <v>15</v>
      </c>
      <c r="L206" s="178" t="s">
        <v>2144</v>
      </c>
      <c r="M206" s="178" t="s">
        <v>2496</v>
      </c>
      <c r="N206" s="326" t="s">
        <v>2832</v>
      </c>
      <c r="O206" s="180">
        <v>19700</v>
      </c>
      <c r="S206" s="179">
        <v>10</v>
      </c>
      <c r="T206" s="179">
        <v>16</v>
      </c>
      <c r="U206" s="178" t="s">
        <v>2165</v>
      </c>
      <c r="V206" s="178" t="s">
        <v>2833</v>
      </c>
      <c r="W206" s="178" t="s">
        <v>2167</v>
      </c>
      <c r="X206" s="180">
        <v>30000</v>
      </c>
      <c r="Z206" s="114" t="s">
        <v>721</v>
      </c>
      <c r="AA206" s="115">
        <v>21</v>
      </c>
      <c r="AB206" s="114" t="s">
        <v>2111</v>
      </c>
      <c r="AC206" s="114" t="s">
        <v>2830</v>
      </c>
      <c r="AD206" s="114" t="s">
        <v>2435</v>
      </c>
      <c r="AE206" s="140">
        <v>47600</v>
      </c>
      <c r="AG206" s="114">
        <v>5</v>
      </c>
      <c r="AH206" s="115">
        <v>19</v>
      </c>
      <c r="AI206" s="114" t="s">
        <v>2156</v>
      </c>
      <c r="AJ206" s="114" t="s">
        <v>2831</v>
      </c>
      <c r="AK206" s="114" t="s">
        <v>2170</v>
      </c>
      <c r="AL206" s="215">
        <v>1197</v>
      </c>
      <c r="AN206" s="114">
        <v>5</v>
      </c>
      <c r="AO206" s="115">
        <v>10</v>
      </c>
      <c r="AP206" s="114" t="s">
        <v>2135</v>
      </c>
      <c r="AQ206" s="114" t="s">
        <v>2823</v>
      </c>
      <c r="AR206" s="114" t="s">
        <v>2824</v>
      </c>
      <c r="AS206" s="215">
        <v>80</v>
      </c>
      <c r="AU206" s="887" t="s">
        <v>716</v>
      </c>
      <c r="AV206" s="115">
        <v>16</v>
      </c>
      <c r="AW206" s="114" t="s">
        <v>2128</v>
      </c>
      <c r="AX206" s="114" t="s">
        <v>2815</v>
      </c>
      <c r="AY206" s="114" t="s">
        <v>2184</v>
      </c>
      <c r="AZ206" s="215">
        <v>43725</v>
      </c>
    </row>
    <row r="207" s="120" customFormat="1" ht="20.1" customHeight="1" spans="10:52">
      <c r="J207" s="179">
        <v>11</v>
      </c>
      <c r="K207" s="179">
        <v>15</v>
      </c>
      <c r="L207" s="178" t="s">
        <v>2203</v>
      </c>
      <c r="M207" s="178" t="s">
        <v>2834</v>
      </c>
      <c r="N207" s="326" t="s">
        <v>2205</v>
      </c>
      <c r="O207" s="180">
        <v>9000</v>
      </c>
      <c r="S207" s="179">
        <v>10</v>
      </c>
      <c r="T207" s="179">
        <v>19</v>
      </c>
      <c r="U207" s="178" t="s">
        <v>2111</v>
      </c>
      <c r="V207" s="178" t="s">
        <v>2835</v>
      </c>
      <c r="W207" s="178" t="s">
        <v>2320</v>
      </c>
      <c r="X207" s="180">
        <v>22800</v>
      </c>
      <c r="Z207" s="114" t="s">
        <v>721</v>
      </c>
      <c r="AA207" s="115">
        <v>21</v>
      </c>
      <c r="AB207" s="114" t="s">
        <v>2119</v>
      </c>
      <c r="AC207" s="114" t="s">
        <v>2836</v>
      </c>
      <c r="AD207" s="114" t="s">
        <v>2837</v>
      </c>
      <c r="AE207" s="140">
        <v>10000</v>
      </c>
      <c r="AG207" s="114">
        <v>5</v>
      </c>
      <c r="AH207" s="115">
        <v>19</v>
      </c>
      <c r="AI207" s="114" t="s">
        <v>2156</v>
      </c>
      <c r="AJ207" s="114" t="s">
        <v>2831</v>
      </c>
      <c r="AK207" s="114" t="s">
        <v>2170</v>
      </c>
      <c r="AL207" s="215">
        <v>5000</v>
      </c>
      <c r="AN207" s="114">
        <v>5</v>
      </c>
      <c r="AO207" s="115">
        <v>10</v>
      </c>
      <c r="AP207" s="114" t="s">
        <v>2135</v>
      </c>
      <c r="AQ207" s="114" t="s">
        <v>2823</v>
      </c>
      <c r="AR207" s="114" t="s">
        <v>2824</v>
      </c>
      <c r="AS207" s="215">
        <v>80</v>
      </c>
      <c r="AU207" s="887" t="s">
        <v>716</v>
      </c>
      <c r="AV207" s="115">
        <v>16</v>
      </c>
      <c r="AW207" s="114" t="s">
        <v>2128</v>
      </c>
      <c r="AX207" s="114" t="s">
        <v>2838</v>
      </c>
      <c r="AY207" s="114" t="s">
        <v>2130</v>
      </c>
      <c r="AZ207" s="215">
        <v>30607.45</v>
      </c>
    </row>
    <row r="208" s="120" customFormat="1" ht="20.1" customHeight="1" spans="10:52">
      <c r="J208" s="179">
        <v>11</v>
      </c>
      <c r="K208" s="179">
        <v>27</v>
      </c>
      <c r="L208" s="178" t="s">
        <v>2131</v>
      </c>
      <c r="M208" s="178" t="s">
        <v>2839</v>
      </c>
      <c r="N208" s="326" t="s">
        <v>2494</v>
      </c>
      <c r="O208" s="180">
        <v>40644</v>
      </c>
      <c r="S208" s="179">
        <v>10</v>
      </c>
      <c r="T208" s="179">
        <v>20</v>
      </c>
      <c r="U208" s="178" t="s">
        <v>2131</v>
      </c>
      <c r="V208" s="178" t="s">
        <v>2840</v>
      </c>
      <c r="W208" s="178" t="s">
        <v>2841</v>
      </c>
      <c r="X208" s="180">
        <v>136293.03</v>
      </c>
      <c r="Z208" s="114" t="s">
        <v>721</v>
      </c>
      <c r="AA208" s="115">
        <v>22</v>
      </c>
      <c r="AB208" s="114" t="s">
        <v>2203</v>
      </c>
      <c r="AC208" s="114" t="s">
        <v>2842</v>
      </c>
      <c r="AD208" s="114" t="s">
        <v>2220</v>
      </c>
      <c r="AE208" s="140">
        <v>5500</v>
      </c>
      <c r="AG208" s="114">
        <v>5</v>
      </c>
      <c r="AH208" s="115">
        <v>19</v>
      </c>
      <c r="AI208" s="114" t="s">
        <v>2156</v>
      </c>
      <c r="AJ208" s="114" t="s">
        <v>2831</v>
      </c>
      <c r="AK208" s="114" t="s">
        <v>2170</v>
      </c>
      <c r="AL208" s="215">
        <v>498.4</v>
      </c>
      <c r="AN208" s="114">
        <v>5</v>
      </c>
      <c r="AO208" s="115">
        <v>10</v>
      </c>
      <c r="AP208" s="114" t="s">
        <v>2135</v>
      </c>
      <c r="AQ208" s="114" t="s">
        <v>2823</v>
      </c>
      <c r="AR208" s="114" t="s">
        <v>2824</v>
      </c>
      <c r="AS208" s="215">
        <v>180</v>
      </c>
      <c r="AU208" s="470" t="s">
        <v>389</v>
      </c>
      <c r="AV208" s="471"/>
      <c r="AW208" s="471"/>
      <c r="AX208" s="471"/>
      <c r="AY208" s="472"/>
      <c r="AZ208" s="473">
        <f>SUM(AS337:AS524,AZ28:AZ207)</f>
        <v>5000000</v>
      </c>
    </row>
    <row r="209" s="120" customFormat="1" ht="20.1" customHeight="1" spans="10:45">
      <c r="J209" s="179">
        <v>11</v>
      </c>
      <c r="K209" s="179">
        <v>27</v>
      </c>
      <c r="L209" s="178" t="s">
        <v>2131</v>
      </c>
      <c r="M209" s="178" t="s">
        <v>2438</v>
      </c>
      <c r="N209" s="326" t="s">
        <v>2494</v>
      </c>
      <c r="O209" s="180">
        <v>38250</v>
      </c>
      <c r="S209" s="179">
        <v>10</v>
      </c>
      <c r="T209" s="179">
        <v>22</v>
      </c>
      <c r="U209" s="178" t="s">
        <v>2203</v>
      </c>
      <c r="V209" s="178" t="s">
        <v>2843</v>
      </c>
      <c r="W209" s="326" t="s">
        <v>2844</v>
      </c>
      <c r="X209" s="180">
        <v>30000</v>
      </c>
      <c r="Z209" s="114" t="s">
        <v>721</v>
      </c>
      <c r="AA209" s="115">
        <v>22</v>
      </c>
      <c r="AB209" s="114" t="s">
        <v>2203</v>
      </c>
      <c r="AC209" s="114" t="s">
        <v>2842</v>
      </c>
      <c r="AD209" s="114" t="s">
        <v>2220</v>
      </c>
      <c r="AE209" s="140">
        <v>2668.02</v>
      </c>
      <c r="AG209" s="114">
        <v>5</v>
      </c>
      <c r="AH209" s="115">
        <v>20</v>
      </c>
      <c r="AI209" s="114" t="s">
        <v>2171</v>
      </c>
      <c r="AJ209" s="114" t="s">
        <v>2845</v>
      </c>
      <c r="AK209" s="114" t="s">
        <v>2176</v>
      </c>
      <c r="AL209" s="215">
        <v>2966</v>
      </c>
      <c r="AN209" s="114">
        <v>5</v>
      </c>
      <c r="AO209" s="115">
        <v>10</v>
      </c>
      <c r="AP209" s="114" t="s">
        <v>2135</v>
      </c>
      <c r="AQ209" s="114" t="s">
        <v>2823</v>
      </c>
      <c r="AR209" s="114" t="s">
        <v>2824</v>
      </c>
      <c r="AS209" s="215">
        <v>2286</v>
      </c>
    </row>
    <row r="210" ht="20.1" customHeight="1" spans="3:52">
      <c r="C210" s="120"/>
      <c r="G210" s="120"/>
      <c r="H210" s="120"/>
      <c r="J210" s="179">
        <v>11</v>
      </c>
      <c r="K210" s="179">
        <v>27</v>
      </c>
      <c r="L210" s="178" t="s">
        <v>2131</v>
      </c>
      <c r="M210" s="178" t="s">
        <v>2529</v>
      </c>
      <c r="N210" s="326" t="s">
        <v>2494</v>
      </c>
      <c r="O210" s="180">
        <v>40556</v>
      </c>
      <c r="S210" s="179">
        <v>10</v>
      </c>
      <c r="T210" s="179">
        <v>27</v>
      </c>
      <c r="U210" s="178" t="s">
        <v>2162</v>
      </c>
      <c r="V210" s="178" t="s">
        <v>2846</v>
      </c>
      <c r="W210" s="178" t="s">
        <v>2202</v>
      </c>
      <c r="X210" s="180">
        <v>182451</v>
      </c>
      <c r="Z210" s="114" t="s">
        <v>721</v>
      </c>
      <c r="AA210" s="115">
        <v>27</v>
      </c>
      <c r="AB210" s="114" t="s">
        <v>2144</v>
      </c>
      <c r="AC210" s="114" t="s">
        <v>2782</v>
      </c>
      <c r="AD210" s="114" t="s">
        <v>2741</v>
      </c>
      <c r="AE210" s="215">
        <v>649</v>
      </c>
      <c r="AG210" s="114">
        <v>5</v>
      </c>
      <c r="AH210" s="115">
        <v>20</v>
      </c>
      <c r="AI210" s="114" t="s">
        <v>2171</v>
      </c>
      <c r="AJ210" s="114" t="s">
        <v>2847</v>
      </c>
      <c r="AK210" s="114" t="s">
        <v>2173</v>
      </c>
      <c r="AL210" s="215">
        <v>1477.1</v>
      </c>
      <c r="AN210" s="114">
        <v>5</v>
      </c>
      <c r="AO210" s="115">
        <v>10</v>
      </c>
      <c r="AP210" s="114" t="s">
        <v>2135</v>
      </c>
      <c r="AQ210" s="114" t="s">
        <v>2823</v>
      </c>
      <c r="AR210" s="114" t="s">
        <v>2824</v>
      </c>
      <c r="AS210" s="215">
        <v>5531.2</v>
      </c>
      <c r="AU210" s="887" t="s">
        <v>716</v>
      </c>
      <c r="AV210" s="115">
        <v>16</v>
      </c>
      <c r="AW210" s="114" t="s">
        <v>2128</v>
      </c>
      <c r="AX210" s="114" t="s">
        <v>2838</v>
      </c>
      <c r="AY210" s="114" t="s">
        <v>2130</v>
      </c>
      <c r="AZ210" s="215">
        <f>49100-AZ207</f>
        <v>18492.55</v>
      </c>
    </row>
    <row r="211" ht="20.1" customHeight="1" spans="3:52">
      <c r="C211" s="120"/>
      <c r="G211" s="120"/>
      <c r="H211" s="120"/>
      <c r="J211" s="179">
        <v>11</v>
      </c>
      <c r="K211" s="179">
        <v>27</v>
      </c>
      <c r="L211" s="178" t="s">
        <v>2131</v>
      </c>
      <c r="M211" s="178" t="s">
        <v>2848</v>
      </c>
      <c r="N211" s="326" t="s">
        <v>2494</v>
      </c>
      <c r="O211" s="180">
        <v>48950</v>
      </c>
      <c r="S211" s="179">
        <v>10</v>
      </c>
      <c r="T211" s="179">
        <v>29</v>
      </c>
      <c r="U211" s="462" t="s">
        <v>2203</v>
      </c>
      <c r="V211" s="178" t="s">
        <v>2849</v>
      </c>
      <c r="W211" s="178" t="s">
        <v>2212</v>
      </c>
      <c r="X211" s="180">
        <v>32649.86</v>
      </c>
      <c r="Z211" s="114" t="s">
        <v>721</v>
      </c>
      <c r="AA211" s="115">
        <v>27</v>
      </c>
      <c r="AB211" s="114" t="s">
        <v>2144</v>
      </c>
      <c r="AC211" s="114" t="s">
        <v>2782</v>
      </c>
      <c r="AD211" s="114" t="s">
        <v>2741</v>
      </c>
      <c r="AE211" s="140">
        <v>23007.64</v>
      </c>
      <c r="AG211" s="114">
        <v>5</v>
      </c>
      <c r="AH211" s="115">
        <v>24</v>
      </c>
      <c r="AI211" s="114" t="s">
        <v>2171</v>
      </c>
      <c r="AJ211" s="114" t="s">
        <v>2850</v>
      </c>
      <c r="AK211" s="114" t="s">
        <v>2173</v>
      </c>
      <c r="AL211" s="215">
        <v>37800</v>
      </c>
      <c r="AN211" s="114">
        <v>5</v>
      </c>
      <c r="AO211" s="115">
        <v>11</v>
      </c>
      <c r="AP211" s="114" t="s">
        <v>2122</v>
      </c>
      <c r="AQ211" s="114" t="s">
        <v>2851</v>
      </c>
      <c r="AR211" s="114" t="s">
        <v>2139</v>
      </c>
      <c r="AS211" s="215">
        <v>15100</v>
      </c>
      <c r="AU211" s="887" t="s">
        <v>716</v>
      </c>
      <c r="AV211" s="115">
        <v>16</v>
      </c>
      <c r="AW211" s="114" t="s">
        <v>2128</v>
      </c>
      <c r="AX211" s="114" t="s">
        <v>2838</v>
      </c>
      <c r="AY211" s="114" t="s">
        <v>2130</v>
      </c>
      <c r="AZ211" s="215">
        <v>26796</v>
      </c>
    </row>
    <row r="212" ht="20.1" customHeight="1" spans="3:52">
      <c r="C212" s="120"/>
      <c r="G212" s="120"/>
      <c r="H212" s="120"/>
      <c r="J212" s="179">
        <v>11</v>
      </c>
      <c r="K212" s="179">
        <v>27</v>
      </c>
      <c r="L212" s="178" t="s">
        <v>2131</v>
      </c>
      <c r="M212" s="178" t="s">
        <v>2852</v>
      </c>
      <c r="N212" s="326" t="s">
        <v>2469</v>
      </c>
      <c r="O212" s="180">
        <v>3104</v>
      </c>
      <c r="S212" s="179">
        <v>10</v>
      </c>
      <c r="T212" s="179">
        <v>29</v>
      </c>
      <c r="U212" s="463"/>
      <c r="V212" s="178" t="s">
        <v>2853</v>
      </c>
      <c r="W212" s="178" t="s">
        <v>2389</v>
      </c>
      <c r="X212" s="180">
        <v>13890.96</v>
      </c>
      <c r="Z212" s="114" t="s">
        <v>721</v>
      </c>
      <c r="AA212" s="115">
        <v>27</v>
      </c>
      <c r="AB212" s="114" t="s">
        <v>2144</v>
      </c>
      <c r="AC212" s="114" t="s">
        <v>2782</v>
      </c>
      <c r="AD212" s="114" t="s">
        <v>2741</v>
      </c>
      <c r="AE212" s="140">
        <v>2813</v>
      </c>
      <c r="AG212" s="114">
        <v>5</v>
      </c>
      <c r="AH212" s="115">
        <v>24</v>
      </c>
      <c r="AI212" s="114" t="s">
        <v>2156</v>
      </c>
      <c r="AJ212" s="114" t="s">
        <v>2854</v>
      </c>
      <c r="AK212" s="114" t="s">
        <v>2158</v>
      </c>
      <c r="AL212" s="215">
        <v>400</v>
      </c>
      <c r="AN212" s="114">
        <v>5</v>
      </c>
      <c r="AO212" s="115">
        <v>11</v>
      </c>
      <c r="AP212" s="114" t="s">
        <v>2122</v>
      </c>
      <c r="AQ212" s="114" t="s">
        <v>2855</v>
      </c>
      <c r="AR212" s="114" t="s">
        <v>2139</v>
      </c>
      <c r="AS212" s="215">
        <v>12000</v>
      </c>
      <c r="AU212" s="887" t="s">
        <v>716</v>
      </c>
      <c r="AV212" s="115">
        <v>17</v>
      </c>
      <c r="AW212" s="114" t="s">
        <v>2159</v>
      </c>
      <c r="AX212" s="114" t="s">
        <v>2856</v>
      </c>
      <c r="AY212" s="114" t="s">
        <v>2182</v>
      </c>
      <c r="AZ212" s="215">
        <v>38000</v>
      </c>
    </row>
    <row r="213" ht="20.1" customHeight="1" spans="3:52">
      <c r="C213" s="120"/>
      <c r="G213" s="120"/>
      <c r="H213" s="120"/>
      <c r="J213" s="179">
        <v>11</v>
      </c>
      <c r="K213" s="179">
        <v>27</v>
      </c>
      <c r="L213" s="178" t="s">
        <v>2131</v>
      </c>
      <c r="M213" s="178" t="s">
        <v>2857</v>
      </c>
      <c r="N213" s="326" t="s">
        <v>2494</v>
      </c>
      <c r="O213" s="180">
        <v>10229</v>
      </c>
      <c r="S213" s="179">
        <v>10</v>
      </c>
      <c r="T213" s="179">
        <v>29</v>
      </c>
      <c r="U213" s="463"/>
      <c r="V213" s="178" t="s">
        <v>2858</v>
      </c>
      <c r="W213" s="178" t="s">
        <v>2205</v>
      </c>
      <c r="X213" s="180">
        <v>8000</v>
      </c>
      <c r="Z213" s="114" t="s">
        <v>721</v>
      </c>
      <c r="AA213" s="115">
        <v>27</v>
      </c>
      <c r="AB213" s="114" t="s">
        <v>2144</v>
      </c>
      <c r="AC213" s="114" t="s">
        <v>2782</v>
      </c>
      <c r="AD213" s="114" t="s">
        <v>2741</v>
      </c>
      <c r="AE213" s="140">
        <v>1966</v>
      </c>
      <c r="AG213" s="114">
        <v>5</v>
      </c>
      <c r="AH213" s="115">
        <v>24</v>
      </c>
      <c r="AI213" s="114" t="s">
        <v>2156</v>
      </c>
      <c r="AJ213" s="114" t="s">
        <v>2859</v>
      </c>
      <c r="AK213" s="114" t="s">
        <v>2170</v>
      </c>
      <c r="AL213" s="215">
        <v>3117.9</v>
      </c>
      <c r="AN213" s="114">
        <v>5</v>
      </c>
      <c r="AO213" s="115">
        <v>12</v>
      </c>
      <c r="AP213" s="114" t="s">
        <v>2171</v>
      </c>
      <c r="AQ213" s="114" t="s">
        <v>2860</v>
      </c>
      <c r="AR213" s="114" t="s">
        <v>2546</v>
      </c>
      <c r="AS213" s="215">
        <v>19000</v>
      </c>
      <c r="AU213" s="887" t="s">
        <v>716</v>
      </c>
      <c r="AV213" s="115">
        <v>17</v>
      </c>
      <c r="AW213" s="114" t="s">
        <v>2128</v>
      </c>
      <c r="AX213" s="114" t="s">
        <v>1695</v>
      </c>
      <c r="AY213" s="114" t="s">
        <v>2293</v>
      </c>
      <c r="AZ213" s="215">
        <v>23809.52</v>
      </c>
    </row>
    <row r="214" ht="20.1" customHeight="1" spans="3:52">
      <c r="C214" s="120"/>
      <c r="G214" s="120"/>
      <c r="H214" s="120"/>
      <c r="J214" s="179">
        <v>11</v>
      </c>
      <c r="K214" s="179">
        <v>28</v>
      </c>
      <c r="L214" s="178" t="s">
        <v>2131</v>
      </c>
      <c r="M214" s="178" t="s">
        <v>2861</v>
      </c>
      <c r="N214" s="326" t="s">
        <v>2469</v>
      </c>
      <c r="O214" s="180">
        <v>32170</v>
      </c>
      <c r="S214" s="179">
        <v>10</v>
      </c>
      <c r="T214" s="179">
        <v>29</v>
      </c>
      <c r="U214" s="463"/>
      <c r="V214" s="178" t="s">
        <v>2858</v>
      </c>
      <c r="W214" s="178" t="s">
        <v>2205</v>
      </c>
      <c r="X214" s="180">
        <v>8260</v>
      </c>
      <c r="Z214" s="114" t="s">
        <v>721</v>
      </c>
      <c r="AA214" s="115">
        <v>27</v>
      </c>
      <c r="AB214" s="114" t="s">
        <v>2144</v>
      </c>
      <c r="AC214" s="114" t="s">
        <v>2782</v>
      </c>
      <c r="AD214" s="114" t="s">
        <v>2741</v>
      </c>
      <c r="AE214" s="140">
        <v>6000</v>
      </c>
      <c r="AG214" s="114">
        <v>5</v>
      </c>
      <c r="AH214" s="115">
        <v>24</v>
      </c>
      <c r="AI214" s="114" t="s">
        <v>2156</v>
      </c>
      <c r="AJ214" s="114" t="s">
        <v>2859</v>
      </c>
      <c r="AK214" s="114" t="s">
        <v>2170</v>
      </c>
      <c r="AL214" s="215">
        <v>320</v>
      </c>
      <c r="AN214" s="114">
        <v>5</v>
      </c>
      <c r="AO214" s="115">
        <v>12</v>
      </c>
      <c r="AP214" s="114" t="s">
        <v>2171</v>
      </c>
      <c r="AQ214" s="114" t="s">
        <v>2862</v>
      </c>
      <c r="AR214" s="114" t="s">
        <v>2173</v>
      </c>
      <c r="AS214" s="215">
        <v>44000</v>
      </c>
      <c r="AU214" s="887" t="s">
        <v>716</v>
      </c>
      <c r="AV214" s="115">
        <v>24</v>
      </c>
      <c r="AW214" s="114" t="s">
        <v>2122</v>
      </c>
      <c r="AX214" s="114" t="s">
        <v>2863</v>
      </c>
      <c r="AY214" s="114" t="s">
        <v>2864</v>
      </c>
      <c r="AZ214" s="215">
        <v>17000</v>
      </c>
    </row>
    <row r="215" ht="20.1" customHeight="1" spans="3:52">
      <c r="C215" s="120"/>
      <c r="G215" s="120"/>
      <c r="H215" s="120"/>
      <c r="J215" s="179">
        <v>11</v>
      </c>
      <c r="K215" s="179">
        <v>28</v>
      </c>
      <c r="L215" s="178" t="s">
        <v>2131</v>
      </c>
      <c r="M215" s="178" t="s">
        <v>2865</v>
      </c>
      <c r="N215" s="326" t="s">
        <v>2469</v>
      </c>
      <c r="O215" s="180">
        <v>48714</v>
      </c>
      <c r="S215" s="179">
        <v>10</v>
      </c>
      <c r="T215" s="179">
        <v>29</v>
      </c>
      <c r="U215" s="463"/>
      <c r="V215" s="178" t="s">
        <v>2866</v>
      </c>
      <c r="W215" s="178" t="s">
        <v>2212</v>
      </c>
      <c r="X215" s="180">
        <v>31041</v>
      </c>
      <c r="Z215" s="114" t="s">
        <v>721</v>
      </c>
      <c r="AA215" s="115">
        <v>27</v>
      </c>
      <c r="AB215" s="114" t="s">
        <v>2144</v>
      </c>
      <c r="AC215" s="114" t="s">
        <v>2782</v>
      </c>
      <c r="AD215" s="114" t="s">
        <v>2741</v>
      </c>
      <c r="AE215" s="140">
        <v>15345</v>
      </c>
      <c r="AG215" s="114">
        <v>5</v>
      </c>
      <c r="AH215" s="115">
        <v>24</v>
      </c>
      <c r="AI215" s="114" t="s">
        <v>2156</v>
      </c>
      <c r="AJ215" s="114" t="s">
        <v>2859</v>
      </c>
      <c r="AK215" s="114" t="s">
        <v>2170</v>
      </c>
      <c r="AL215" s="215">
        <v>2610</v>
      </c>
      <c r="AN215" s="114">
        <v>5</v>
      </c>
      <c r="AO215" s="115">
        <v>12</v>
      </c>
      <c r="AP215" s="114" t="s">
        <v>2171</v>
      </c>
      <c r="AQ215" s="114" t="s">
        <v>2867</v>
      </c>
      <c r="AR215" s="114" t="s">
        <v>2173</v>
      </c>
      <c r="AS215" s="215">
        <v>3000</v>
      </c>
      <c r="AU215" s="887" t="s">
        <v>716</v>
      </c>
      <c r="AV215" s="115">
        <v>27</v>
      </c>
      <c r="AW215" s="114" t="s">
        <v>2171</v>
      </c>
      <c r="AX215" s="114" t="s">
        <v>2868</v>
      </c>
      <c r="AY215" s="114" t="s">
        <v>2176</v>
      </c>
      <c r="AZ215" s="215">
        <v>458</v>
      </c>
    </row>
    <row r="216" ht="20.1" customHeight="1" spans="3:52">
      <c r="C216" s="120"/>
      <c r="G216" s="120"/>
      <c r="H216" s="120"/>
      <c r="J216" s="179">
        <v>11</v>
      </c>
      <c r="K216" s="179">
        <v>28</v>
      </c>
      <c r="L216" s="178" t="s">
        <v>2131</v>
      </c>
      <c r="M216" s="178" t="s">
        <v>2869</v>
      </c>
      <c r="N216" s="326" t="s">
        <v>2469</v>
      </c>
      <c r="O216" s="180">
        <v>14250</v>
      </c>
      <c r="S216" s="179">
        <v>10</v>
      </c>
      <c r="T216" s="179">
        <v>29</v>
      </c>
      <c r="U216" s="464"/>
      <c r="V216" s="178" t="s">
        <v>2866</v>
      </c>
      <c r="W216" s="178" t="s">
        <v>2212</v>
      </c>
      <c r="X216" s="180">
        <v>2385</v>
      </c>
      <c r="Z216" s="114" t="s">
        <v>721</v>
      </c>
      <c r="AA216" s="115">
        <v>27</v>
      </c>
      <c r="AB216" s="114" t="s">
        <v>2144</v>
      </c>
      <c r="AC216" s="114" t="s">
        <v>2782</v>
      </c>
      <c r="AD216" s="114" t="s">
        <v>2741</v>
      </c>
      <c r="AE216" s="140">
        <v>5760</v>
      </c>
      <c r="AG216" s="114">
        <v>5</v>
      </c>
      <c r="AH216" s="115">
        <v>24</v>
      </c>
      <c r="AI216" s="114" t="s">
        <v>2156</v>
      </c>
      <c r="AJ216" s="114" t="s">
        <v>2859</v>
      </c>
      <c r="AK216" s="114" t="s">
        <v>2170</v>
      </c>
      <c r="AL216" s="215">
        <v>2237</v>
      </c>
      <c r="AN216" s="114">
        <v>5</v>
      </c>
      <c r="AO216" s="115">
        <v>12</v>
      </c>
      <c r="AP216" s="114" t="s">
        <v>2171</v>
      </c>
      <c r="AQ216" s="114" t="s">
        <v>2870</v>
      </c>
      <c r="AR216" s="114" t="s">
        <v>2176</v>
      </c>
      <c r="AS216" s="215">
        <v>1054</v>
      </c>
      <c r="AU216" s="887" t="s">
        <v>716</v>
      </c>
      <c r="AV216" s="115">
        <v>29</v>
      </c>
      <c r="AW216" s="114" t="s">
        <v>2159</v>
      </c>
      <c r="AX216" s="114" t="s">
        <v>2871</v>
      </c>
      <c r="AY216" s="114" t="s">
        <v>2872</v>
      </c>
      <c r="AZ216" s="215">
        <v>2453.17</v>
      </c>
    </row>
    <row r="217" ht="20.1" customHeight="1" spans="3:52">
      <c r="C217" s="120"/>
      <c r="G217" s="120"/>
      <c r="H217" s="120"/>
      <c r="J217" s="179">
        <v>11</v>
      </c>
      <c r="K217" s="179">
        <v>29</v>
      </c>
      <c r="L217" s="178" t="s">
        <v>2141</v>
      </c>
      <c r="M217" s="178" t="s">
        <v>2873</v>
      </c>
      <c r="N217" s="326" t="s">
        <v>2243</v>
      </c>
      <c r="O217" s="180">
        <v>11730</v>
      </c>
      <c r="S217" s="179">
        <v>11</v>
      </c>
      <c r="T217" s="178" t="s">
        <v>676</v>
      </c>
      <c r="U217" s="462" t="s">
        <v>2141</v>
      </c>
      <c r="V217" s="178" t="s">
        <v>2874</v>
      </c>
      <c r="W217" s="178" t="s">
        <v>2243</v>
      </c>
      <c r="X217" s="180">
        <v>24650</v>
      </c>
      <c r="Z217" s="114" t="s">
        <v>721</v>
      </c>
      <c r="AA217" s="115">
        <v>27</v>
      </c>
      <c r="AB217" s="114" t="s">
        <v>2144</v>
      </c>
      <c r="AC217" s="114" t="s">
        <v>2782</v>
      </c>
      <c r="AD217" s="114" t="s">
        <v>2741</v>
      </c>
      <c r="AE217" s="140">
        <v>10620</v>
      </c>
      <c r="AG217" s="114">
        <v>5</v>
      </c>
      <c r="AH217" s="115">
        <v>24</v>
      </c>
      <c r="AI217" s="114" t="s">
        <v>2156</v>
      </c>
      <c r="AJ217" s="114" t="s">
        <v>2859</v>
      </c>
      <c r="AK217" s="114" t="s">
        <v>2170</v>
      </c>
      <c r="AL217" s="215">
        <v>2230</v>
      </c>
      <c r="AN217" s="114">
        <v>5</v>
      </c>
      <c r="AO217" s="115">
        <v>12</v>
      </c>
      <c r="AP217" s="114" t="s">
        <v>2171</v>
      </c>
      <c r="AQ217" s="114" t="s">
        <v>2870</v>
      </c>
      <c r="AR217" s="114" t="s">
        <v>2176</v>
      </c>
      <c r="AS217" s="215">
        <v>6000</v>
      </c>
      <c r="AU217" s="887" t="s">
        <v>716</v>
      </c>
      <c r="AV217" s="115">
        <v>31</v>
      </c>
      <c r="AW217" s="114" t="s">
        <v>2128</v>
      </c>
      <c r="AX217" s="114" t="s">
        <v>2875</v>
      </c>
      <c r="AY217" s="114" t="s">
        <v>2293</v>
      </c>
      <c r="AZ217" s="215">
        <v>23809.52</v>
      </c>
    </row>
    <row r="218" ht="20.1" customHeight="1" spans="3:52">
      <c r="C218" s="120"/>
      <c r="G218" s="120"/>
      <c r="H218" s="120"/>
      <c r="J218" s="179">
        <v>11</v>
      </c>
      <c r="K218" s="179">
        <v>29</v>
      </c>
      <c r="L218" s="178" t="s">
        <v>2141</v>
      </c>
      <c r="M218" s="178" t="s">
        <v>2873</v>
      </c>
      <c r="N218" s="326" t="s">
        <v>2243</v>
      </c>
      <c r="O218" s="180">
        <v>13140</v>
      </c>
      <c r="S218" s="179">
        <v>11</v>
      </c>
      <c r="T218" s="178" t="s">
        <v>676</v>
      </c>
      <c r="U218" s="463"/>
      <c r="V218" s="178" t="s">
        <v>2874</v>
      </c>
      <c r="W218" s="178" t="s">
        <v>2243</v>
      </c>
      <c r="X218" s="180">
        <v>19917</v>
      </c>
      <c r="Z218" s="114" t="s">
        <v>721</v>
      </c>
      <c r="AA218" s="115">
        <v>27</v>
      </c>
      <c r="AB218" s="114" t="s">
        <v>2144</v>
      </c>
      <c r="AC218" s="114" t="s">
        <v>2782</v>
      </c>
      <c r="AD218" s="114" t="s">
        <v>2741</v>
      </c>
      <c r="AE218" s="140">
        <v>30534</v>
      </c>
      <c r="AG218" s="114">
        <v>5</v>
      </c>
      <c r="AH218" s="115">
        <v>25</v>
      </c>
      <c r="AI218" s="114" t="s">
        <v>2114</v>
      </c>
      <c r="AJ218" s="114" t="s">
        <v>2876</v>
      </c>
      <c r="AK218" s="114" t="s">
        <v>2262</v>
      </c>
      <c r="AL218" s="215">
        <v>500</v>
      </c>
      <c r="AN218" s="114">
        <v>5</v>
      </c>
      <c r="AO218" s="115">
        <v>12</v>
      </c>
      <c r="AP218" s="114" t="s">
        <v>2159</v>
      </c>
      <c r="AQ218" s="114" t="s">
        <v>2877</v>
      </c>
      <c r="AR218" s="114" t="s">
        <v>2182</v>
      </c>
      <c r="AS218" s="215">
        <v>52000</v>
      </c>
      <c r="AU218" s="887" t="s">
        <v>716</v>
      </c>
      <c r="AV218" s="115">
        <v>31</v>
      </c>
      <c r="AW218" s="114" t="s">
        <v>2128</v>
      </c>
      <c r="AX218" s="114" t="s">
        <v>2878</v>
      </c>
      <c r="AY218" s="114" t="s">
        <v>2184</v>
      </c>
      <c r="AZ218" s="215">
        <v>112</v>
      </c>
    </row>
    <row r="219" ht="20.1" customHeight="1" spans="3:52">
      <c r="C219" s="120"/>
      <c r="G219" s="120"/>
      <c r="H219" s="120"/>
      <c r="J219" s="179">
        <v>11</v>
      </c>
      <c r="K219" s="179">
        <v>29</v>
      </c>
      <c r="L219" s="178" t="s">
        <v>2141</v>
      </c>
      <c r="M219" s="178" t="s">
        <v>2873</v>
      </c>
      <c r="N219" s="326" t="s">
        <v>2243</v>
      </c>
      <c r="O219" s="180">
        <v>15749.3</v>
      </c>
      <c r="S219" s="179">
        <v>11</v>
      </c>
      <c r="T219" s="178" t="s">
        <v>676</v>
      </c>
      <c r="U219" s="463"/>
      <c r="V219" s="178" t="s">
        <v>2879</v>
      </c>
      <c r="W219" s="178" t="s">
        <v>2243</v>
      </c>
      <c r="X219" s="460">
        <v>160</v>
      </c>
      <c r="Z219" s="114" t="s">
        <v>721</v>
      </c>
      <c r="AA219" s="115">
        <v>30</v>
      </c>
      <c r="AB219" s="114" t="s">
        <v>2162</v>
      </c>
      <c r="AC219" s="114" t="s">
        <v>2880</v>
      </c>
      <c r="AD219" s="114" t="s">
        <v>2394</v>
      </c>
      <c r="AE219" s="140">
        <v>5121.5</v>
      </c>
      <c r="AG219" s="114">
        <v>5</v>
      </c>
      <c r="AH219" s="115">
        <v>25</v>
      </c>
      <c r="AI219" s="114" t="s">
        <v>2171</v>
      </c>
      <c r="AJ219" s="114" t="s">
        <v>2881</v>
      </c>
      <c r="AK219" s="114" t="s">
        <v>2173</v>
      </c>
      <c r="AL219" s="215">
        <v>37800</v>
      </c>
      <c r="AN219" s="114">
        <v>5</v>
      </c>
      <c r="AO219" s="115">
        <v>15</v>
      </c>
      <c r="AP219" s="114" t="s">
        <v>2148</v>
      </c>
      <c r="AQ219" s="114" t="s">
        <v>2882</v>
      </c>
      <c r="AR219" s="114" t="s">
        <v>2150</v>
      </c>
      <c r="AS219" s="215">
        <v>6000</v>
      </c>
      <c r="AU219" s="887" t="s">
        <v>716</v>
      </c>
      <c r="AV219" s="115">
        <v>31</v>
      </c>
      <c r="AW219" s="114" t="s">
        <v>2128</v>
      </c>
      <c r="AX219" s="114" t="s">
        <v>2878</v>
      </c>
      <c r="AY219" s="114" t="s">
        <v>2184</v>
      </c>
      <c r="AZ219" s="215">
        <v>475</v>
      </c>
    </row>
    <row r="220" ht="20.1" customHeight="1" spans="3:52">
      <c r="C220" s="120"/>
      <c r="G220" s="120"/>
      <c r="H220" s="120"/>
      <c r="J220" s="179">
        <v>11</v>
      </c>
      <c r="K220" s="179">
        <v>29</v>
      </c>
      <c r="L220" s="178" t="s">
        <v>2141</v>
      </c>
      <c r="M220" s="178" t="s">
        <v>2873</v>
      </c>
      <c r="N220" s="326" t="s">
        <v>2243</v>
      </c>
      <c r="O220" s="180">
        <v>18878.08</v>
      </c>
      <c r="S220" s="179">
        <v>11</v>
      </c>
      <c r="T220" s="178" t="s">
        <v>676</v>
      </c>
      <c r="U220" s="463"/>
      <c r="V220" s="178" t="s">
        <v>2879</v>
      </c>
      <c r="W220" s="178" t="s">
        <v>2243</v>
      </c>
      <c r="X220" s="180">
        <v>1420</v>
      </c>
      <c r="Z220" s="114" t="s">
        <v>721</v>
      </c>
      <c r="AA220" s="115">
        <v>30</v>
      </c>
      <c r="AB220" s="114" t="s">
        <v>2162</v>
      </c>
      <c r="AC220" s="114" t="s">
        <v>2883</v>
      </c>
      <c r="AD220" s="114" t="s">
        <v>2394</v>
      </c>
      <c r="AE220" s="140">
        <v>32068.2</v>
      </c>
      <c r="AG220" s="114">
        <v>5</v>
      </c>
      <c r="AH220" s="115">
        <v>25</v>
      </c>
      <c r="AI220" s="114" t="s">
        <v>2171</v>
      </c>
      <c r="AJ220" s="114" t="s">
        <v>2884</v>
      </c>
      <c r="AK220" s="114" t="s">
        <v>2176</v>
      </c>
      <c r="AL220" s="215">
        <v>9423</v>
      </c>
      <c r="AN220" s="114">
        <v>5</v>
      </c>
      <c r="AO220" s="115">
        <v>23</v>
      </c>
      <c r="AP220" s="114" t="s">
        <v>2171</v>
      </c>
      <c r="AQ220" s="114" t="s">
        <v>2885</v>
      </c>
      <c r="AR220" s="114" t="s">
        <v>2886</v>
      </c>
      <c r="AS220" s="215">
        <v>4000</v>
      </c>
      <c r="AU220" s="887" t="s">
        <v>716</v>
      </c>
      <c r="AV220" s="115">
        <v>31</v>
      </c>
      <c r="AW220" s="114" t="s">
        <v>2128</v>
      </c>
      <c r="AX220" s="114" t="s">
        <v>2878</v>
      </c>
      <c r="AY220" s="114" t="s">
        <v>2184</v>
      </c>
      <c r="AZ220" s="215">
        <v>5070</v>
      </c>
    </row>
    <row r="221" ht="20.1" customHeight="1" spans="3:52">
      <c r="C221" s="120"/>
      <c r="G221" s="120"/>
      <c r="H221" s="120"/>
      <c r="J221" s="179">
        <v>11</v>
      </c>
      <c r="K221" s="179">
        <v>29</v>
      </c>
      <c r="L221" s="178" t="s">
        <v>2141</v>
      </c>
      <c r="M221" s="178" t="s">
        <v>2887</v>
      </c>
      <c r="N221" s="326" t="s">
        <v>2297</v>
      </c>
      <c r="O221" s="180">
        <v>13600</v>
      </c>
      <c r="S221" s="179">
        <v>11</v>
      </c>
      <c r="T221" s="178" t="s">
        <v>676</v>
      </c>
      <c r="U221" s="463"/>
      <c r="V221" s="178" t="s">
        <v>2879</v>
      </c>
      <c r="W221" s="178" t="s">
        <v>2243</v>
      </c>
      <c r="X221" s="460">
        <v>200</v>
      </c>
      <c r="Z221" s="114" t="s">
        <v>729</v>
      </c>
      <c r="AA221" s="115">
        <v>11</v>
      </c>
      <c r="AB221" s="114" t="s">
        <v>2203</v>
      </c>
      <c r="AC221" s="114" t="s">
        <v>2851</v>
      </c>
      <c r="AD221" s="114" t="s">
        <v>2205</v>
      </c>
      <c r="AE221" s="140">
        <v>3400</v>
      </c>
      <c r="AG221" s="114">
        <v>5</v>
      </c>
      <c r="AH221" s="115">
        <v>25</v>
      </c>
      <c r="AI221" s="114" t="s">
        <v>2171</v>
      </c>
      <c r="AJ221" s="114" t="s">
        <v>2884</v>
      </c>
      <c r="AK221" s="114" t="s">
        <v>2176</v>
      </c>
      <c r="AL221" s="215">
        <v>28000</v>
      </c>
      <c r="AN221" s="114">
        <v>5</v>
      </c>
      <c r="AO221" s="115">
        <v>23</v>
      </c>
      <c r="AP221" s="114" t="s">
        <v>2171</v>
      </c>
      <c r="AQ221" s="114" t="s">
        <v>2888</v>
      </c>
      <c r="AR221" s="114" t="s">
        <v>2176</v>
      </c>
      <c r="AS221" s="215">
        <v>32287.5</v>
      </c>
      <c r="AU221" s="887" t="s">
        <v>716</v>
      </c>
      <c r="AV221" s="115">
        <v>31</v>
      </c>
      <c r="AW221" s="114" t="s">
        <v>2128</v>
      </c>
      <c r="AX221" s="114" t="s">
        <v>2878</v>
      </c>
      <c r="AY221" s="114" t="s">
        <v>2184</v>
      </c>
      <c r="AZ221" s="215">
        <v>300</v>
      </c>
    </row>
    <row r="222" ht="20.1" customHeight="1" spans="3:52">
      <c r="C222" s="120"/>
      <c r="G222" s="120"/>
      <c r="H222" s="120"/>
      <c r="J222" s="179">
        <v>11</v>
      </c>
      <c r="K222" s="179">
        <v>29</v>
      </c>
      <c r="L222" s="178" t="s">
        <v>2189</v>
      </c>
      <c r="M222" s="178" t="s">
        <v>2889</v>
      </c>
      <c r="N222" s="326" t="s">
        <v>2890</v>
      </c>
      <c r="O222" s="328">
        <v>1831</v>
      </c>
      <c r="S222" s="179">
        <v>11</v>
      </c>
      <c r="T222" s="178" t="s">
        <v>676</v>
      </c>
      <c r="U222" s="463"/>
      <c r="V222" s="178" t="s">
        <v>2879</v>
      </c>
      <c r="W222" s="178" t="s">
        <v>2243</v>
      </c>
      <c r="X222" s="180">
        <v>8582.5</v>
      </c>
      <c r="Z222" s="114" t="s">
        <v>729</v>
      </c>
      <c r="AA222" s="115">
        <v>11</v>
      </c>
      <c r="AB222" s="114" t="s">
        <v>2203</v>
      </c>
      <c r="AC222" s="114" t="s">
        <v>2851</v>
      </c>
      <c r="AD222" s="114" t="s">
        <v>2205</v>
      </c>
      <c r="AE222" s="140">
        <v>21604.16</v>
      </c>
      <c r="AG222" s="114">
        <v>5</v>
      </c>
      <c r="AH222" s="115">
        <v>30</v>
      </c>
      <c r="AI222" s="114" t="s">
        <v>2171</v>
      </c>
      <c r="AJ222" s="114" t="s">
        <v>2891</v>
      </c>
      <c r="AK222" s="114" t="s">
        <v>2173</v>
      </c>
      <c r="AL222" s="215">
        <v>27000</v>
      </c>
      <c r="AN222" s="114">
        <v>5</v>
      </c>
      <c r="AO222" s="115">
        <v>23</v>
      </c>
      <c r="AP222" s="114" t="s">
        <v>2171</v>
      </c>
      <c r="AQ222" s="114" t="s">
        <v>2892</v>
      </c>
      <c r="AR222" s="114" t="s">
        <v>2176</v>
      </c>
      <c r="AS222" s="215">
        <v>15200</v>
      </c>
      <c r="AU222" s="887" t="s">
        <v>716</v>
      </c>
      <c r="AV222" s="115">
        <v>31</v>
      </c>
      <c r="AW222" s="114" t="s">
        <v>2128</v>
      </c>
      <c r="AX222" s="114" t="s">
        <v>2878</v>
      </c>
      <c r="AY222" s="114" t="s">
        <v>2184</v>
      </c>
      <c r="AZ222" s="215">
        <v>720</v>
      </c>
    </row>
    <row r="223" ht="20.1" customHeight="1" spans="3:52">
      <c r="C223" s="120"/>
      <c r="G223" s="120"/>
      <c r="H223" s="120"/>
      <c r="J223" s="179">
        <v>11</v>
      </c>
      <c r="K223" s="179">
        <v>29</v>
      </c>
      <c r="L223" s="178" t="s">
        <v>2162</v>
      </c>
      <c r="M223" s="178" t="s">
        <v>2893</v>
      </c>
      <c r="N223" s="326" t="s">
        <v>2188</v>
      </c>
      <c r="O223" s="180">
        <v>5000</v>
      </c>
      <c r="S223" s="179">
        <v>11</v>
      </c>
      <c r="T223" s="178" t="s">
        <v>676</v>
      </c>
      <c r="U223" s="463"/>
      <c r="V223" s="178" t="s">
        <v>2879</v>
      </c>
      <c r="W223" s="178" t="s">
        <v>2243</v>
      </c>
      <c r="X223" s="460">
        <v>700</v>
      </c>
      <c r="Z223" s="114" t="s">
        <v>729</v>
      </c>
      <c r="AA223" s="115">
        <v>11</v>
      </c>
      <c r="AB223" s="114" t="s">
        <v>2203</v>
      </c>
      <c r="AC223" s="114" t="s">
        <v>2851</v>
      </c>
      <c r="AD223" s="114" t="s">
        <v>2205</v>
      </c>
      <c r="AE223" s="140">
        <v>39730</v>
      </c>
      <c r="AG223" s="114">
        <v>5</v>
      </c>
      <c r="AH223" s="115">
        <v>30</v>
      </c>
      <c r="AI223" s="114" t="s">
        <v>2125</v>
      </c>
      <c r="AJ223" s="114" t="s">
        <v>2894</v>
      </c>
      <c r="AK223" s="114" t="s">
        <v>2207</v>
      </c>
      <c r="AL223" s="215">
        <v>29694</v>
      </c>
      <c r="AN223" s="114">
        <v>5</v>
      </c>
      <c r="AO223" s="115">
        <v>23</v>
      </c>
      <c r="AP223" s="114" t="s">
        <v>2171</v>
      </c>
      <c r="AQ223" s="114" t="s">
        <v>2895</v>
      </c>
      <c r="AR223" s="114" t="s">
        <v>2176</v>
      </c>
      <c r="AS223" s="215">
        <v>15690</v>
      </c>
      <c r="AU223" s="887" t="s">
        <v>716</v>
      </c>
      <c r="AV223" s="115">
        <v>31</v>
      </c>
      <c r="AW223" s="114" t="s">
        <v>2128</v>
      </c>
      <c r="AX223" s="114" t="s">
        <v>2878</v>
      </c>
      <c r="AY223" s="114" t="s">
        <v>2184</v>
      </c>
      <c r="AZ223" s="215">
        <v>10346</v>
      </c>
    </row>
    <row r="224" ht="20.1" customHeight="1" spans="3:52">
      <c r="C224" s="120"/>
      <c r="G224" s="120"/>
      <c r="H224" s="120"/>
      <c r="J224" s="179">
        <v>11</v>
      </c>
      <c r="K224" s="179">
        <v>30</v>
      </c>
      <c r="L224" s="178" t="s">
        <v>2131</v>
      </c>
      <c r="M224" s="178" t="s">
        <v>2896</v>
      </c>
      <c r="N224" s="326" t="s">
        <v>2494</v>
      </c>
      <c r="O224" s="180">
        <v>39150</v>
      </c>
      <c r="S224" s="179">
        <v>11</v>
      </c>
      <c r="T224" s="178" t="s">
        <v>676</v>
      </c>
      <c r="U224" s="463"/>
      <c r="V224" s="178" t="s">
        <v>2879</v>
      </c>
      <c r="W224" s="178" t="s">
        <v>2243</v>
      </c>
      <c r="X224" s="460">
        <v>440</v>
      </c>
      <c r="Z224" s="114" t="s">
        <v>729</v>
      </c>
      <c r="AA224" s="115">
        <v>12</v>
      </c>
      <c r="AB224" s="114" t="s">
        <v>2203</v>
      </c>
      <c r="AC224" s="114" t="s">
        <v>2897</v>
      </c>
      <c r="AD224" s="114" t="s">
        <v>2212</v>
      </c>
      <c r="AE224" s="215">
        <v>806.4</v>
      </c>
      <c r="AG224" s="114">
        <v>5</v>
      </c>
      <c r="AH224" s="115">
        <v>30</v>
      </c>
      <c r="AI224" s="114" t="s">
        <v>2125</v>
      </c>
      <c r="AJ224" s="114" t="s">
        <v>2894</v>
      </c>
      <c r="AK224" s="114" t="s">
        <v>2207</v>
      </c>
      <c r="AL224" s="215">
        <v>5620</v>
      </c>
      <c r="AN224" s="114">
        <v>5</v>
      </c>
      <c r="AO224" s="115">
        <v>23</v>
      </c>
      <c r="AP224" s="114" t="s">
        <v>2171</v>
      </c>
      <c r="AQ224" s="114" t="s">
        <v>2898</v>
      </c>
      <c r="AR224" s="114" t="s">
        <v>2176</v>
      </c>
      <c r="AS224" s="215">
        <v>45202.5</v>
      </c>
      <c r="AU224" s="887" t="s">
        <v>716</v>
      </c>
      <c r="AV224" s="115">
        <v>31</v>
      </c>
      <c r="AW224" s="114" t="s">
        <v>2128</v>
      </c>
      <c r="AX224" s="114" t="s">
        <v>2878</v>
      </c>
      <c r="AY224" s="114" t="s">
        <v>2184</v>
      </c>
      <c r="AZ224" s="215">
        <v>960</v>
      </c>
    </row>
    <row r="225" ht="20.1" customHeight="1" spans="3:52">
      <c r="C225" s="120"/>
      <c r="G225" s="120"/>
      <c r="H225" s="120"/>
      <c r="J225" s="179">
        <v>11</v>
      </c>
      <c r="K225" s="179">
        <v>30</v>
      </c>
      <c r="L225" s="178" t="s">
        <v>2131</v>
      </c>
      <c r="M225" s="178" t="s">
        <v>2899</v>
      </c>
      <c r="N225" s="326" t="s">
        <v>2469</v>
      </c>
      <c r="O225" s="180">
        <v>58722</v>
      </c>
      <c r="S225" s="179">
        <v>11</v>
      </c>
      <c r="T225" s="178" t="s">
        <v>676</v>
      </c>
      <c r="U225" s="463"/>
      <c r="V225" s="178" t="s">
        <v>2879</v>
      </c>
      <c r="W225" s="178" t="s">
        <v>2243</v>
      </c>
      <c r="X225" s="180">
        <v>1028</v>
      </c>
      <c r="Z225" s="114" t="s">
        <v>729</v>
      </c>
      <c r="AA225" s="115">
        <v>12</v>
      </c>
      <c r="AB225" s="114" t="s">
        <v>2203</v>
      </c>
      <c r="AC225" s="114" t="s">
        <v>2897</v>
      </c>
      <c r="AD225" s="114" t="s">
        <v>2212</v>
      </c>
      <c r="AE225" s="140">
        <v>3780</v>
      </c>
      <c r="AG225" s="114">
        <v>5</v>
      </c>
      <c r="AH225" s="115">
        <v>30</v>
      </c>
      <c r="AI225" s="114" t="s">
        <v>2125</v>
      </c>
      <c r="AJ225" s="114" t="s">
        <v>2894</v>
      </c>
      <c r="AK225" s="114" t="s">
        <v>2207</v>
      </c>
      <c r="AL225" s="215">
        <v>5130</v>
      </c>
      <c r="AN225" s="114">
        <v>5</v>
      </c>
      <c r="AO225" s="115">
        <v>23</v>
      </c>
      <c r="AP225" s="114" t="s">
        <v>2171</v>
      </c>
      <c r="AQ225" s="114" t="s">
        <v>2900</v>
      </c>
      <c r="AR225" s="114" t="s">
        <v>2176</v>
      </c>
      <c r="AS225" s="215">
        <v>38745</v>
      </c>
      <c r="AU225" s="887" t="s">
        <v>716</v>
      </c>
      <c r="AV225" s="115">
        <v>31</v>
      </c>
      <c r="AW225" s="114" t="s">
        <v>2148</v>
      </c>
      <c r="AX225" s="114" t="s">
        <v>2901</v>
      </c>
      <c r="AY225" s="114" t="s">
        <v>2902</v>
      </c>
      <c r="AZ225" s="215">
        <v>16350</v>
      </c>
    </row>
    <row r="226" ht="20.1" customHeight="1" spans="3:52">
      <c r="C226" s="120"/>
      <c r="G226" s="120"/>
      <c r="H226" s="120"/>
      <c r="J226" s="179">
        <v>11</v>
      </c>
      <c r="K226" s="179">
        <v>30</v>
      </c>
      <c r="L226" s="178" t="s">
        <v>2131</v>
      </c>
      <c r="M226" s="178" t="s">
        <v>2903</v>
      </c>
      <c r="N226" s="326" t="s">
        <v>2469</v>
      </c>
      <c r="O226" s="180">
        <v>6560</v>
      </c>
      <c r="S226" s="179">
        <v>11</v>
      </c>
      <c r="T226" s="178" t="s">
        <v>676</v>
      </c>
      <c r="U226" s="463"/>
      <c r="V226" s="178" t="s">
        <v>2879</v>
      </c>
      <c r="W226" s="178" t="s">
        <v>2243</v>
      </c>
      <c r="X226" s="180">
        <v>1640</v>
      </c>
      <c r="Z226" s="114" t="s">
        <v>729</v>
      </c>
      <c r="AA226" s="115">
        <v>12</v>
      </c>
      <c r="AB226" s="114" t="s">
        <v>2203</v>
      </c>
      <c r="AC226" s="114" t="s">
        <v>2897</v>
      </c>
      <c r="AD226" s="114" t="s">
        <v>2212</v>
      </c>
      <c r="AE226" s="140">
        <v>1159.43</v>
      </c>
      <c r="AG226" s="114">
        <v>5</v>
      </c>
      <c r="AH226" s="115">
        <v>30</v>
      </c>
      <c r="AI226" s="114" t="s">
        <v>2125</v>
      </c>
      <c r="AJ226" s="114" t="s">
        <v>2894</v>
      </c>
      <c r="AK226" s="114" t="s">
        <v>2207</v>
      </c>
      <c r="AL226" s="215">
        <v>203</v>
      </c>
      <c r="AN226" s="114">
        <v>5</v>
      </c>
      <c r="AO226" s="115">
        <v>23</v>
      </c>
      <c r="AP226" s="114" t="s">
        <v>2171</v>
      </c>
      <c r="AQ226" s="114" t="s">
        <v>2904</v>
      </c>
      <c r="AR226" s="114" t="s">
        <v>2176</v>
      </c>
      <c r="AS226" s="215">
        <v>3150</v>
      </c>
      <c r="AU226" s="887" t="s">
        <v>716</v>
      </c>
      <c r="AV226" s="115">
        <v>31</v>
      </c>
      <c r="AW226" s="114" t="s">
        <v>2171</v>
      </c>
      <c r="AX226" s="114" t="s">
        <v>2905</v>
      </c>
      <c r="AY226" s="114" t="s">
        <v>2615</v>
      </c>
      <c r="AZ226" s="215">
        <v>1500</v>
      </c>
    </row>
    <row r="227" ht="20.1" customHeight="1" spans="3:52">
      <c r="C227" s="120"/>
      <c r="G227" s="120"/>
      <c r="H227" s="120"/>
      <c r="J227" s="179">
        <v>11</v>
      </c>
      <c r="K227" s="179">
        <v>30</v>
      </c>
      <c r="L227" s="178" t="s">
        <v>2131</v>
      </c>
      <c r="M227" s="178" t="s">
        <v>2906</v>
      </c>
      <c r="N227" s="326" t="s">
        <v>2469</v>
      </c>
      <c r="O227" s="180">
        <v>22350</v>
      </c>
      <c r="S227" s="179">
        <v>11</v>
      </c>
      <c r="T227" s="178" t="s">
        <v>676</v>
      </c>
      <c r="U227" s="464"/>
      <c r="V227" s="178" t="s">
        <v>2879</v>
      </c>
      <c r="W227" s="178" t="s">
        <v>2243</v>
      </c>
      <c r="X227" s="180">
        <v>3850</v>
      </c>
      <c r="Z227" s="114" t="s">
        <v>729</v>
      </c>
      <c r="AA227" s="115">
        <v>12</v>
      </c>
      <c r="AB227" s="114" t="s">
        <v>2203</v>
      </c>
      <c r="AC227" s="114" t="s">
        <v>2897</v>
      </c>
      <c r="AD227" s="114" t="s">
        <v>2212</v>
      </c>
      <c r="AE227" s="140">
        <v>6900</v>
      </c>
      <c r="AG227" s="114">
        <v>5</v>
      </c>
      <c r="AH227" s="115">
        <v>30</v>
      </c>
      <c r="AI227" s="114" t="s">
        <v>2125</v>
      </c>
      <c r="AJ227" s="114" t="s">
        <v>2894</v>
      </c>
      <c r="AK227" s="114" t="s">
        <v>2207</v>
      </c>
      <c r="AL227" s="215">
        <v>7033</v>
      </c>
      <c r="AN227" s="114">
        <v>5</v>
      </c>
      <c r="AO227" s="115">
        <v>23</v>
      </c>
      <c r="AP227" s="114" t="s">
        <v>2171</v>
      </c>
      <c r="AQ227" s="114" t="s">
        <v>2907</v>
      </c>
      <c r="AR227" s="114" t="s">
        <v>2176</v>
      </c>
      <c r="AS227" s="215">
        <v>584</v>
      </c>
      <c r="AU227" s="887" t="s">
        <v>708</v>
      </c>
      <c r="AV227" s="888" t="s">
        <v>691</v>
      </c>
      <c r="AW227" s="114" t="s">
        <v>2171</v>
      </c>
      <c r="AX227" s="114" t="s">
        <v>2908</v>
      </c>
      <c r="AY227" s="114" t="s">
        <v>2671</v>
      </c>
      <c r="AZ227" s="215">
        <v>12428</v>
      </c>
    </row>
    <row r="228" ht="20.1" customHeight="1" spans="3:52">
      <c r="C228" s="120"/>
      <c r="G228" s="120"/>
      <c r="H228" s="120"/>
      <c r="J228" s="179">
        <v>11</v>
      </c>
      <c r="K228" s="179">
        <v>30</v>
      </c>
      <c r="L228" s="178" t="s">
        <v>2114</v>
      </c>
      <c r="M228" s="178" t="s">
        <v>2909</v>
      </c>
      <c r="N228" s="326" t="s">
        <v>2255</v>
      </c>
      <c r="O228" s="460">
        <v>500</v>
      </c>
      <c r="S228" s="179">
        <v>11</v>
      </c>
      <c r="T228" s="178" t="s">
        <v>677</v>
      </c>
      <c r="U228" s="462" t="s">
        <v>2114</v>
      </c>
      <c r="V228" s="178" t="s">
        <v>2910</v>
      </c>
      <c r="W228" s="178" t="s">
        <v>2911</v>
      </c>
      <c r="X228" s="180">
        <v>9900</v>
      </c>
      <c r="Z228" s="114" t="s">
        <v>729</v>
      </c>
      <c r="AA228" s="115">
        <v>12</v>
      </c>
      <c r="AB228" s="114" t="s">
        <v>2203</v>
      </c>
      <c r="AC228" s="114" t="s">
        <v>2897</v>
      </c>
      <c r="AD228" s="114" t="s">
        <v>2212</v>
      </c>
      <c r="AE228" s="140">
        <v>3958</v>
      </c>
      <c r="AG228" s="114">
        <v>5</v>
      </c>
      <c r="AH228" s="115">
        <v>30</v>
      </c>
      <c r="AI228" s="114" t="s">
        <v>2125</v>
      </c>
      <c r="AJ228" s="114" t="s">
        <v>2912</v>
      </c>
      <c r="AK228" s="114" t="s">
        <v>2207</v>
      </c>
      <c r="AL228" s="215">
        <v>518.25</v>
      </c>
      <c r="AN228" s="114">
        <v>5</v>
      </c>
      <c r="AO228" s="115">
        <v>23</v>
      </c>
      <c r="AP228" s="114" t="s">
        <v>2171</v>
      </c>
      <c r="AQ228" s="114" t="s">
        <v>2913</v>
      </c>
      <c r="AR228" s="114" t="s">
        <v>2914</v>
      </c>
      <c r="AS228" s="215">
        <v>3053.68</v>
      </c>
      <c r="AU228" s="887" t="s">
        <v>708</v>
      </c>
      <c r="AV228" s="888" t="s">
        <v>691</v>
      </c>
      <c r="AW228" s="114" t="s">
        <v>2171</v>
      </c>
      <c r="AX228" s="114" t="s">
        <v>2915</v>
      </c>
      <c r="AY228" s="114" t="s">
        <v>2173</v>
      </c>
      <c r="AZ228" s="215">
        <v>98</v>
      </c>
    </row>
    <row r="229" ht="20.1" customHeight="1" spans="10:52">
      <c r="J229" s="179">
        <v>12</v>
      </c>
      <c r="K229" s="178" t="s">
        <v>676</v>
      </c>
      <c r="L229" s="178" t="s">
        <v>2165</v>
      </c>
      <c r="M229" s="178" t="s">
        <v>2916</v>
      </c>
      <c r="N229" s="326" t="s">
        <v>2245</v>
      </c>
      <c r="O229" s="180">
        <v>4419.15</v>
      </c>
      <c r="S229" s="179">
        <v>11</v>
      </c>
      <c r="T229" s="466" t="s">
        <v>677</v>
      </c>
      <c r="U229" s="467" t="s">
        <v>2141</v>
      </c>
      <c r="V229" s="468" t="s">
        <v>2917</v>
      </c>
      <c r="W229" s="178" t="s">
        <v>2297</v>
      </c>
      <c r="X229" s="180">
        <v>2350</v>
      </c>
      <c r="Z229" s="114" t="s">
        <v>729</v>
      </c>
      <c r="AA229" s="115">
        <v>12</v>
      </c>
      <c r="AB229" s="114" t="s">
        <v>2203</v>
      </c>
      <c r="AC229" s="114" t="s">
        <v>2897</v>
      </c>
      <c r="AD229" s="114" t="s">
        <v>2212</v>
      </c>
      <c r="AE229" s="140">
        <v>3868</v>
      </c>
      <c r="AG229" s="114">
        <v>5</v>
      </c>
      <c r="AH229" s="115">
        <v>30</v>
      </c>
      <c r="AI229" s="114" t="s">
        <v>2125</v>
      </c>
      <c r="AJ229" s="114" t="s">
        <v>2912</v>
      </c>
      <c r="AK229" s="114" t="s">
        <v>2207</v>
      </c>
      <c r="AL229" s="215">
        <v>315</v>
      </c>
      <c r="AN229" s="114">
        <v>5</v>
      </c>
      <c r="AO229" s="115">
        <v>26</v>
      </c>
      <c r="AP229" s="114" t="s">
        <v>2128</v>
      </c>
      <c r="AQ229" s="114" t="s">
        <v>2918</v>
      </c>
      <c r="AR229" s="114" t="s">
        <v>2293</v>
      </c>
      <c r="AS229" s="215">
        <v>20000</v>
      </c>
      <c r="AU229" s="887" t="s">
        <v>708</v>
      </c>
      <c r="AV229" s="888" t="s">
        <v>691</v>
      </c>
      <c r="AW229" s="114" t="s">
        <v>2171</v>
      </c>
      <c r="AX229" s="114" t="s">
        <v>2919</v>
      </c>
      <c r="AY229" s="114" t="s">
        <v>2173</v>
      </c>
      <c r="AZ229" s="215">
        <v>483</v>
      </c>
    </row>
    <row r="230" ht="20.1" customHeight="1" spans="10:52">
      <c r="J230" s="179">
        <v>12</v>
      </c>
      <c r="K230" s="178" t="s">
        <v>676</v>
      </c>
      <c r="L230" s="178" t="s">
        <v>2165</v>
      </c>
      <c r="M230" s="178" t="s">
        <v>2916</v>
      </c>
      <c r="N230" s="326" t="s">
        <v>2245</v>
      </c>
      <c r="O230" s="460">
        <v>975</v>
      </c>
      <c r="S230" s="179">
        <v>11</v>
      </c>
      <c r="T230" s="466" t="s">
        <v>677</v>
      </c>
      <c r="U230" s="467" t="s">
        <v>2141</v>
      </c>
      <c r="V230" s="468" t="s">
        <v>2920</v>
      </c>
      <c r="W230" s="178" t="s">
        <v>2297</v>
      </c>
      <c r="X230" s="180">
        <v>4700</v>
      </c>
      <c r="Z230" s="114" t="s">
        <v>729</v>
      </c>
      <c r="AA230" s="115">
        <v>12</v>
      </c>
      <c r="AB230" s="114" t="s">
        <v>2203</v>
      </c>
      <c r="AC230" s="114" t="s">
        <v>2897</v>
      </c>
      <c r="AD230" s="114" t="s">
        <v>2212</v>
      </c>
      <c r="AE230" s="140">
        <v>3210</v>
      </c>
      <c r="AG230" s="114">
        <v>5</v>
      </c>
      <c r="AH230" s="115">
        <v>30</v>
      </c>
      <c r="AI230" s="114" t="s">
        <v>2125</v>
      </c>
      <c r="AJ230" s="114" t="s">
        <v>2912</v>
      </c>
      <c r="AK230" s="114" t="s">
        <v>2207</v>
      </c>
      <c r="AL230" s="215">
        <v>8480</v>
      </c>
      <c r="AN230" s="114">
        <v>5</v>
      </c>
      <c r="AO230" s="115">
        <v>29</v>
      </c>
      <c r="AP230" s="114" t="s">
        <v>2159</v>
      </c>
      <c r="AQ230" s="114" t="s">
        <v>2921</v>
      </c>
      <c r="AR230" s="114" t="s">
        <v>2369</v>
      </c>
      <c r="AS230" s="215">
        <v>2168.4</v>
      </c>
      <c r="AU230" s="887" t="s">
        <v>708</v>
      </c>
      <c r="AV230" s="888" t="s">
        <v>677</v>
      </c>
      <c r="AW230" s="114" t="s">
        <v>2171</v>
      </c>
      <c r="AX230" s="114" t="s">
        <v>2922</v>
      </c>
      <c r="AY230" s="114" t="s">
        <v>2173</v>
      </c>
      <c r="AZ230" s="215">
        <v>1657.9</v>
      </c>
    </row>
    <row r="231" ht="20.1" customHeight="1" spans="10:52">
      <c r="J231" s="179">
        <v>12</v>
      </c>
      <c r="K231" s="178" t="s">
        <v>676</v>
      </c>
      <c r="L231" s="178" t="s">
        <v>2165</v>
      </c>
      <c r="M231" s="178" t="s">
        <v>2916</v>
      </c>
      <c r="N231" s="326" t="s">
        <v>2245</v>
      </c>
      <c r="O231" s="180">
        <v>5376</v>
      </c>
      <c r="S231" s="179">
        <v>11</v>
      </c>
      <c r="T231" s="466" t="s">
        <v>677</v>
      </c>
      <c r="U231" s="467" t="s">
        <v>2141</v>
      </c>
      <c r="V231" s="468" t="s">
        <v>2923</v>
      </c>
      <c r="W231" s="178" t="s">
        <v>2243</v>
      </c>
      <c r="X231" s="180">
        <v>2850</v>
      </c>
      <c r="Z231" s="114" t="s">
        <v>729</v>
      </c>
      <c r="AA231" s="115">
        <v>12</v>
      </c>
      <c r="AB231" s="114" t="s">
        <v>2203</v>
      </c>
      <c r="AC231" s="114" t="s">
        <v>2897</v>
      </c>
      <c r="AD231" s="114" t="s">
        <v>2212</v>
      </c>
      <c r="AE231" s="140">
        <v>6258</v>
      </c>
      <c r="AG231" s="114">
        <v>5</v>
      </c>
      <c r="AH231" s="115">
        <v>30</v>
      </c>
      <c r="AI231" s="114" t="s">
        <v>2125</v>
      </c>
      <c r="AJ231" s="114" t="s">
        <v>2912</v>
      </c>
      <c r="AK231" s="114" t="s">
        <v>2207</v>
      </c>
      <c r="AL231" s="215">
        <v>600</v>
      </c>
      <c r="AN231" s="114">
        <v>5</v>
      </c>
      <c r="AO231" s="115">
        <v>29</v>
      </c>
      <c r="AP231" s="114" t="s">
        <v>2159</v>
      </c>
      <c r="AQ231" s="114" t="s">
        <v>2924</v>
      </c>
      <c r="AR231" s="114" t="s">
        <v>2369</v>
      </c>
      <c r="AS231" s="215">
        <v>1909</v>
      </c>
      <c r="AU231" s="887" t="s">
        <v>708</v>
      </c>
      <c r="AV231" s="888" t="s">
        <v>677</v>
      </c>
      <c r="AW231" s="114" t="s">
        <v>2171</v>
      </c>
      <c r="AX231" s="114" t="s">
        <v>795</v>
      </c>
      <c r="AY231" s="114" t="s">
        <v>2176</v>
      </c>
      <c r="AZ231" s="215">
        <v>450</v>
      </c>
    </row>
    <row r="232" ht="20.1" customHeight="1" spans="10:52">
      <c r="J232" s="179">
        <v>12</v>
      </c>
      <c r="K232" s="178" t="s">
        <v>676</v>
      </c>
      <c r="L232" s="178" t="s">
        <v>2114</v>
      </c>
      <c r="M232" s="178" t="s">
        <v>2925</v>
      </c>
      <c r="N232" s="326" t="s">
        <v>2133</v>
      </c>
      <c r="O232" s="180">
        <v>11172</v>
      </c>
      <c r="S232" s="179">
        <v>11</v>
      </c>
      <c r="T232" s="466" t="s">
        <v>677</v>
      </c>
      <c r="U232" s="467" t="s">
        <v>2141</v>
      </c>
      <c r="V232" s="468" t="s">
        <v>2923</v>
      </c>
      <c r="W232" s="178" t="s">
        <v>2243</v>
      </c>
      <c r="X232" s="460">
        <v>180</v>
      </c>
      <c r="Z232" s="114" t="s">
        <v>729</v>
      </c>
      <c r="AA232" s="115">
        <v>12</v>
      </c>
      <c r="AB232" s="114" t="s">
        <v>2203</v>
      </c>
      <c r="AC232" s="114" t="s">
        <v>2897</v>
      </c>
      <c r="AD232" s="114" t="s">
        <v>2212</v>
      </c>
      <c r="AE232" s="140">
        <v>32400</v>
      </c>
      <c r="AG232" s="114">
        <v>5</v>
      </c>
      <c r="AH232" s="115">
        <v>30</v>
      </c>
      <c r="AI232" s="114" t="s">
        <v>2125</v>
      </c>
      <c r="AJ232" s="114" t="s">
        <v>2912</v>
      </c>
      <c r="AK232" s="114" t="s">
        <v>2207</v>
      </c>
      <c r="AL232" s="215">
        <v>3835</v>
      </c>
      <c r="AN232" s="114">
        <v>5</v>
      </c>
      <c r="AO232" s="115">
        <v>29</v>
      </c>
      <c r="AP232" s="114" t="s">
        <v>2159</v>
      </c>
      <c r="AQ232" s="114" t="s">
        <v>2926</v>
      </c>
      <c r="AR232" s="114" t="s">
        <v>2369</v>
      </c>
      <c r="AS232" s="215">
        <v>1693.6</v>
      </c>
      <c r="AU232" s="887" t="s">
        <v>708</v>
      </c>
      <c r="AV232" s="888" t="s">
        <v>677</v>
      </c>
      <c r="AW232" s="114" t="s">
        <v>2171</v>
      </c>
      <c r="AX232" s="114" t="s">
        <v>2927</v>
      </c>
      <c r="AY232" s="114" t="s">
        <v>2176</v>
      </c>
      <c r="AZ232" s="215">
        <v>3900</v>
      </c>
    </row>
    <row r="233" ht="20.1" customHeight="1" spans="10:52">
      <c r="J233" s="179">
        <v>12</v>
      </c>
      <c r="K233" s="178" t="s">
        <v>676</v>
      </c>
      <c r="L233" s="178" t="s">
        <v>2114</v>
      </c>
      <c r="M233" s="178" t="s">
        <v>2925</v>
      </c>
      <c r="N233" s="326" t="s">
        <v>2133</v>
      </c>
      <c r="O233" s="180">
        <v>4640</v>
      </c>
      <c r="S233" s="179">
        <v>11</v>
      </c>
      <c r="T233" s="466" t="s">
        <v>677</v>
      </c>
      <c r="U233" s="467" t="s">
        <v>2141</v>
      </c>
      <c r="V233" s="468" t="s">
        <v>2923</v>
      </c>
      <c r="W233" s="178" t="s">
        <v>2243</v>
      </c>
      <c r="X233" s="460">
        <v>789</v>
      </c>
      <c r="Z233" s="114" t="s">
        <v>729</v>
      </c>
      <c r="AA233" s="115">
        <v>12</v>
      </c>
      <c r="AB233" s="114" t="s">
        <v>2203</v>
      </c>
      <c r="AC233" s="114" t="s">
        <v>2897</v>
      </c>
      <c r="AD233" s="114" t="s">
        <v>2212</v>
      </c>
      <c r="AE233" s="140">
        <v>2734</v>
      </c>
      <c r="AG233" s="114">
        <v>5</v>
      </c>
      <c r="AH233" s="115">
        <v>30</v>
      </c>
      <c r="AI233" s="114" t="s">
        <v>2125</v>
      </c>
      <c r="AJ233" s="114" t="s">
        <v>2912</v>
      </c>
      <c r="AK233" s="114" t="s">
        <v>2207</v>
      </c>
      <c r="AL233" s="215">
        <v>3640</v>
      </c>
      <c r="AN233" s="114">
        <v>5</v>
      </c>
      <c r="AO233" s="115">
        <v>29</v>
      </c>
      <c r="AP233" s="114" t="s">
        <v>2159</v>
      </c>
      <c r="AQ233" s="114" t="s">
        <v>2928</v>
      </c>
      <c r="AR233" s="114" t="s">
        <v>2240</v>
      </c>
      <c r="AS233" s="215">
        <v>1750</v>
      </c>
      <c r="AU233" s="887" t="s">
        <v>708</v>
      </c>
      <c r="AV233" s="888" t="s">
        <v>677</v>
      </c>
      <c r="AW233" s="114" t="s">
        <v>2171</v>
      </c>
      <c r="AX233" s="114" t="s">
        <v>2929</v>
      </c>
      <c r="AY233" s="114" t="s">
        <v>2176</v>
      </c>
      <c r="AZ233" s="215">
        <v>1358</v>
      </c>
    </row>
    <row r="234" ht="20.1" customHeight="1" spans="10:52">
      <c r="J234" s="179">
        <v>12</v>
      </c>
      <c r="K234" s="178" t="s">
        <v>676</v>
      </c>
      <c r="L234" s="178" t="s">
        <v>2114</v>
      </c>
      <c r="M234" s="178" t="s">
        <v>2930</v>
      </c>
      <c r="N234" s="326" t="s">
        <v>2118</v>
      </c>
      <c r="O234" s="180">
        <v>30000</v>
      </c>
      <c r="S234" s="179">
        <v>11</v>
      </c>
      <c r="T234" s="466" t="s">
        <v>677</v>
      </c>
      <c r="U234" s="467" t="s">
        <v>2141</v>
      </c>
      <c r="V234" s="468" t="s">
        <v>2923</v>
      </c>
      <c r="W234" s="178" t="s">
        <v>2243</v>
      </c>
      <c r="X234" s="460">
        <v>150</v>
      </c>
      <c r="Z234" s="114" t="s">
        <v>729</v>
      </c>
      <c r="AA234" s="115">
        <v>12</v>
      </c>
      <c r="AB234" s="114" t="s">
        <v>2203</v>
      </c>
      <c r="AC234" s="114" t="s">
        <v>2897</v>
      </c>
      <c r="AD234" s="114" t="s">
        <v>2212</v>
      </c>
      <c r="AE234" s="140">
        <v>13536</v>
      </c>
      <c r="AG234" s="114">
        <v>5</v>
      </c>
      <c r="AH234" s="115">
        <v>30</v>
      </c>
      <c r="AI234" s="114" t="s">
        <v>2125</v>
      </c>
      <c r="AJ234" s="114" t="s">
        <v>2912</v>
      </c>
      <c r="AK234" s="114" t="s">
        <v>2207</v>
      </c>
      <c r="AL234" s="215">
        <v>7214</v>
      </c>
      <c r="AN234" s="114">
        <v>5</v>
      </c>
      <c r="AO234" s="115">
        <v>29</v>
      </c>
      <c r="AP234" s="114" t="s">
        <v>2159</v>
      </c>
      <c r="AQ234" s="114" t="s">
        <v>2931</v>
      </c>
      <c r="AR234" s="114" t="s">
        <v>2369</v>
      </c>
      <c r="AS234" s="215">
        <v>2330</v>
      </c>
      <c r="AU234" s="887" t="s">
        <v>708</v>
      </c>
      <c r="AV234" s="888" t="s">
        <v>716</v>
      </c>
      <c r="AW234" s="114" t="s">
        <v>2171</v>
      </c>
      <c r="AX234" s="114" t="s">
        <v>2932</v>
      </c>
      <c r="AY234" s="114" t="s">
        <v>2176</v>
      </c>
      <c r="AZ234" s="215">
        <v>6300</v>
      </c>
    </row>
    <row r="235" ht="20.1" customHeight="1" spans="10:52">
      <c r="J235" s="179">
        <v>12</v>
      </c>
      <c r="K235" s="178" t="s">
        <v>676</v>
      </c>
      <c r="L235" s="178" t="s">
        <v>2141</v>
      </c>
      <c r="M235" s="178" t="s">
        <v>2933</v>
      </c>
      <c r="N235" s="326" t="s">
        <v>2934</v>
      </c>
      <c r="O235" s="180">
        <v>49380</v>
      </c>
      <c r="S235" s="179">
        <v>11</v>
      </c>
      <c r="T235" s="466" t="s">
        <v>677</v>
      </c>
      <c r="U235" s="467" t="s">
        <v>2141</v>
      </c>
      <c r="V235" s="468" t="s">
        <v>2935</v>
      </c>
      <c r="W235" s="178" t="s">
        <v>2243</v>
      </c>
      <c r="X235" s="180">
        <v>7339</v>
      </c>
      <c r="Z235" s="114" t="s">
        <v>729</v>
      </c>
      <c r="AA235" s="115">
        <v>13</v>
      </c>
      <c r="AB235" s="114" t="s">
        <v>2111</v>
      </c>
      <c r="AC235" s="114" t="s">
        <v>2877</v>
      </c>
      <c r="AD235" s="114" t="s">
        <v>2279</v>
      </c>
      <c r="AE235" s="140">
        <v>11000</v>
      </c>
      <c r="AG235" s="114">
        <v>5</v>
      </c>
      <c r="AH235" s="115">
        <v>30</v>
      </c>
      <c r="AI235" s="114" t="s">
        <v>2125</v>
      </c>
      <c r="AJ235" s="114" t="s">
        <v>2912</v>
      </c>
      <c r="AK235" s="114" t="s">
        <v>2207</v>
      </c>
      <c r="AL235" s="215">
        <v>605.5</v>
      </c>
      <c r="AN235" s="114">
        <v>5</v>
      </c>
      <c r="AO235" s="115">
        <v>30</v>
      </c>
      <c r="AP235" s="114" t="s">
        <v>2171</v>
      </c>
      <c r="AQ235" s="114" t="s">
        <v>2936</v>
      </c>
      <c r="AR235" s="114" t="s">
        <v>2173</v>
      </c>
      <c r="AS235" s="215">
        <v>10000</v>
      </c>
      <c r="AU235" s="887" t="s">
        <v>708</v>
      </c>
      <c r="AV235" s="888" t="s">
        <v>721</v>
      </c>
      <c r="AW235" s="114" t="s">
        <v>2148</v>
      </c>
      <c r="AX235" s="114" t="s">
        <v>2937</v>
      </c>
      <c r="AY235" s="114" t="s">
        <v>2400</v>
      </c>
      <c r="AZ235" s="215">
        <v>1248</v>
      </c>
    </row>
    <row r="236" ht="20.1" customHeight="1" spans="10:52">
      <c r="J236" s="179">
        <v>12</v>
      </c>
      <c r="K236" s="178" t="s">
        <v>691</v>
      </c>
      <c r="L236" s="178" t="s">
        <v>2111</v>
      </c>
      <c r="M236" s="178" t="s">
        <v>2938</v>
      </c>
      <c r="N236" s="326" t="s">
        <v>2283</v>
      </c>
      <c r="O236" s="180">
        <v>28000</v>
      </c>
      <c r="S236" s="179">
        <v>11</v>
      </c>
      <c r="T236" s="466" t="s">
        <v>677</v>
      </c>
      <c r="U236" s="467" t="s">
        <v>2141</v>
      </c>
      <c r="V236" s="468" t="s">
        <v>2935</v>
      </c>
      <c r="W236" s="178" t="s">
        <v>2243</v>
      </c>
      <c r="X236" s="180">
        <v>1102.7</v>
      </c>
      <c r="Z236" s="114" t="s">
        <v>729</v>
      </c>
      <c r="AA236" s="115">
        <v>13</v>
      </c>
      <c r="AB236" s="114" t="s">
        <v>2111</v>
      </c>
      <c r="AC236" s="114" t="s">
        <v>2181</v>
      </c>
      <c r="AD236" s="114" t="s">
        <v>2435</v>
      </c>
      <c r="AE236" s="140">
        <v>36000</v>
      </c>
      <c r="AG236" s="114">
        <v>5</v>
      </c>
      <c r="AH236" s="115">
        <v>30</v>
      </c>
      <c r="AI236" s="114" t="s">
        <v>2125</v>
      </c>
      <c r="AJ236" s="114" t="s">
        <v>2912</v>
      </c>
      <c r="AK236" s="114" t="s">
        <v>2207</v>
      </c>
      <c r="AL236" s="215">
        <v>3025</v>
      </c>
      <c r="AN236" s="114">
        <v>5</v>
      </c>
      <c r="AO236" s="115">
        <v>30</v>
      </c>
      <c r="AP236" s="114" t="s">
        <v>2122</v>
      </c>
      <c r="AQ236" s="114" t="s">
        <v>2939</v>
      </c>
      <c r="AR236" s="114" t="s">
        <v>2139</v>
      </c>
      <c r="AS236" s="215">
        <v>1500</v>
      </c>
      <c r="AU236" s="887" t="s">
        <v>708</v>
      </c>
      <c r="AV236" s="888" t="s">
        <v>721</v>
      </c>
      <c r="AW236" s="114" t="s">
        <v>2148</v>
      </c>
      <c r="AX236" s="114" t="s">
        <v>2937</v>
      </c>
      <c r="AY236" s="114" t="s">
        <v>2400</v>
      </c>
      <c r="AZ236" s="215">
        <v>3148</v>
      </c>
    </row>
    <row r="237" ht="20.1" customHeight="1" spans="10:52">
      <c r="J237" s="179">
        <v>12</v>
      </c>
      <c r="K237" s="178" t="s">
        <v>677</v>
      </c>
      <c r="L237" s="178" t="s">
        <v>2131</v>
      </c>
      <c r="M237" s="178" t="s">
        <v>2940</v>
      </c>
      <c r="N237" s="326" t="s">
        <v>2494</v>
      </c>
      <c r="O237" s="180">
        <v>42784</v>
      </c>
      <c r="S237" s="179">
        <v>11</v>
      </c>
      <c r="T237" s="466" t="s">
        <v>677</v>
      </c>
      <c r="U237" s="467" t="s">
        <v>2141</v>
      </c>
      <c r="V237" s="468" t="s">
        <v>2935</v>
      </c>
      <c r="W237" s="178" t="s">
        <v>2243</v>
      </c>
      <c r="X237" s="460">
        <v>100</v>
      </c>
      <c r="Z237" s="114" t="s">
        <v>729</v>
      </c>
      <c r="AA237" s="115">
        <v>13</v>
      </c>
      <c r="AB237" s="114" t="s">
        <v>2111</v>
      </c>
      <c r="AC237" s="114" t="s">
        <v>2181</v>
      </c>
      <c r="AD237" s="114" t="s">
        <v>2435</v>
      </c>
      <c r="AE237" s="140">
        <v>46200</v>
      </c>
      <c r="AG237" s="114">
        <v>5</v>
      </c>
      <c r="AH237" s="115">
        <v>30</v>
      </c>
      <c r="AI237" s="114" t="s">
        <v>2125</v>
      </c>
      <c r="AJ237" s="114" t="s">
        <v>2912</v>
      </c>
      <c r="AK237" s="114" t="s">
        <v>2207</v>
      </c>
      <c r="AL237" s="215">
        <v>3254</v>
      </c>
      <c r="AN237" s="114">
        <v>5</v>
      </c>
      <c r="AO237" s="115">
        <v>30</v>
      </c>
      <c r="AP237" s="114" t="s">
        <v>2122</v>
      </c>
      <c r="AQ237" s="114" t="s">
        <v>2941</v>
      </c>
      <c r="AR237" s="114" t="s">
        <v>2333</v>
      </c>
      <c r="AS237" s="215">
        <v>36000</v>
      </c>
      <c r="AU237" s="887" t="s">
        <v>708</v>
      </c>
      <c r="AV237" s="888" t="s">
        <v>721</v>
      </c>
      <c r="AW237" s="114" t="s">
        <v>2148</v>
      </c>
      <c r="AX237" s="114" t="s">
        <v>2942</v>
      </c>
      <c r="AY237" s="114" t="s">
        <v>2397</v>
      </c>
      <c r="AZ237" s="215">
        <v>1210</v>
      </c>
    </row>
    <row r="238" ht="20.1" customHeight="1" spans="10:52">
      <c r="J238" s="179">
        <v>12</v>
      </c>
      <c r="K238" s="178" t="s">
        <v>677</v>
      </c>
      <c r="L238" s="178" t="s">
        <v>2131</v>
      </c>
      <c r="M238" s="178" t="s">
        <v>2943</v>
      </c>
      <c r="N238" s="326" t="s">
        <v>2469</v>
      </c>
      <c r="O238" s="180">
        <v>57347</v>
      </c>
      <c r="S238" s="179">
        <v>11</v>
      </c>
      <c r="T238" s="466" t="s">
        <v>677</v>
      </c>
      <c r="U238" s="467" t="s">
        <v>2141</v>
      </c>
      <c r="V238" s="468" t="s">
        <v>2935</v>
      </c>
      <c r="W238" s="178" t="s">
        <v>2243</v>
      </c>
      <c r="X238" s="460">
        <v>630</v>
      </c>
      <c r="Z238" s="114" t="s">
        <v>729</v>
      </c>
      <c r="AA238" s="115">
        <v>13</v>
      </c>
      <c r="AB238" s="114" t="s">
        <v>2111</v>
      </c>
      <c r="AC238" s="114" t="s">
        <v>2944</v>
      </c>
      <c r="AD238" s="114" t="s">
        <v>2320</v>
      </c>
      <c r="AE238" s="215">
        <v>980</v>
      </c>
      <c r="AG238" s="114">
        <v>6</v>
      </c>
      <c r="AH238" s="115">
        <v>1</v>
      </c>
      <c r="AI238" s="114" t="s">
        <v>2156</v>
      </c>
      <c r="AJ238" s="114" t="s">
        <v>2945</v>
      </c>
      <c r="AK238" s="114" t="s">
        <v>2170</v>
      </c>
      <c r="AL238" s="215">
        <v>1680</v>
      </c>
      <c r="AN238" s="114">
        <v>5</v>
      </c>
      <c r="AO238" s="115">
        <v>30</v>
      </c>
      <c r="AP238" s="114" t="s">
        <v>2122</v>
      </c>
      <c r="AQ238" s="114" t="s">
        <v>2941</v>
      </c>
      <c r="AR238" s="114" t="s">
        <v>2333</v>
      </c>
      <c r="AS238" s="215">
        <v>2691.75</v>
      </c>
      <c r="AU238" s="887" t="s">
        <v>708</v>
      </c>
      <c r="AV238" s="888" t="s">
        <v>721</v>
      </c>
      <c r="AW238" s="114" t="s">
        <v>2148</v>
      </c>
      <c r="AX238" s="114" t="s">
        <v>2946</v>
      </c>
      <c r="AY238" s="114" t="s">
        <v>2150</v>
      </c>
      <c r="AZ238" s="215">
        <v>9000</v>
      </c>
    </row>
    <row r="239" ht="20.1" customHeight="1" spans="10:52">
      <c r="J239" s="179">
        <v>12</v>
      </c>
      <c r="K239" s="178" t="s">
        <v>716</v>
      </c>
      <c r="L239" s="178" t="s">
        <v>2131</v>
      </c>
      <c r="M239" s="178" t="s">
        <v>2947</v>
      </c>
      <c r="N239" s="326" t="s">
        <v>2494</v>
      </c>
      <c r="O239" s="180">
        <v>39566</v>
      </c>
      <c r="S239" s="179">
        <v>11</v>
      </c>
      <c r="T239" s="466" t="s">
        <v>677</v>
      </c>
      <c r="U239" s="467" t="s">
        <v>2141</v>
      </c>
      <c r="V239" s="468" t="s">
        <v>2935</v>
      </c>
      <c r="W239" s="178" t="s">
        <v>2243</v>
      </c>
      <c r="X239" s="460">
        <v>792</v>
      </c>
      <c r="Z239" s="114" t="s">
        <v>729</v>
      </c>
      <c r="AA239" s="115">
        <v>13</v>
      </c>
      <c r="AB239" s="114" t="s">
        <v>2111</v>
      </c>
      <c r="AC239" s="114" t="s">
        <v>2944</v>
      </c>
      <c r="AD239" s="114" t="s">
        <v>2320</v>
      </c>
      <c r="AE239" s="140">
        <v>5010</v>
      </c>
      <c r="AG239" s="114">
        <v>6</v>
      </c>
      <c r="AH239" s="115">
        <v>1</v>
      </c>
      <c r="AI239" s="114" t="s">
        <v>2156</v>
      </c>
      <c r="AJ239" s="114" t="s">
        <v>2945</v>
      </c>
      <c r="AK239" s="114" t="s">
        <v>2170</v>
      </c>
      <c r="AL239" s="215">
        <v>1772.1</v>
      </c>
      <c r="AN239" s="114">
        <v>5</v>
      </c>
      <c r="AO239" s="115">
        <v>30</v>
      </c>
      <c r="AP239" s="114" t="s">
        <v>2122</v>
      </c>
      <c r="AQ239" s="114" t="s">
        <v>2941</v>
      </c>
      <c r="AR239" s="114" t="s">
        <v>2333</v>
      </c>
      <c r="AS239" s="215">
        <v>1935</v>
      </c>
      <c r="AU239" s="887" t="s">
        <v>708</v>
      </c>
      <c r="AV239" s="888" t="s">
        <v>721</v>
      </c>
      <c r="AW239" s="114" t="s">
        <v>2148</v>
      </c>
      <c r="AX239" s="114" t="s">
        <v>2948</v>
      </c>
      <c r="AY239" s="114" t="s">
        <v>2150</v>
      </c>
      <c r="AZ239" s="215">
        <v>6000</v>
      </c>
    </row>
    <row r="240" ht="20.1" customHeight="1" spans="10:52">
      <c r="J240" s="179">
        <v>12</v>
      </c>
      <c r="K240" s="178" t="s">
        <v>716</v>
      </c>
      <c r="L240" s="178" t="s">
        <v>2131</v>
      </c>
      <c r="M240" s="178" t="s">
        <v>2949</v>
      </c>
      <c r="N240" s="326" t="s">
        <v>2494</v>
      </c>
      <c r="O240" s="180">
        <v>42880</v>
      </c>
      <c r="S240" s="179">
        <v>11</v>
      </c>
      <c r="T240" s="466" t="s">
        <v>677</v>
      </c>
      <c r="U240" s="467" t="s">
        <v>2141</v>
      </c>
      <c r="V240" s="468" t="s">
        <v>2935</v>
      </c>
      <c r="W240" s="178" t="s">
        <v>2243</v>
      </c>
      <c r="X240" s="180">
        <v>3944</v>
      </c>
      <c r="Z240" s="114" t="s">
        <v>729</v>
      </c>
      <c r="AA240" s="115">
        <v>13</v>
      </c>
      <c r="AB240" s="114" t="s">
        <v>2111</v>
      </c>
      <c r="AC240" s="114" t="s">
        <v>2944</v>
      </c>
      <c r="AD240" s="114" t="s">
        <v>2320</v>
      </c>
      <c r="AE240" s="215">
        <v>420</v>
      </c>
      <c r="AG240" s="114">
        <v>6</v>
      </c>
      <c r="AH240" s="115">
        <v>1</v>
      </c>
      <c r="AI240" s="114" t="s">
        <v>2156</v>
      </c>
      <c r="AJ240" s="114" t="s">
        <v>2950</v>
      </c>
      <c r="AK240" s="114" t="s">
        <v>2437</v>
      </c>
      <c r="AL240" s="215">
        <v>5800</v>
      </c>
      <c r="AN240" s="114">
        <v>5</v>
      </c>
      <c r="AO240" s="115">
        <v>30</v>
      </c>
      <c r="AP240" s="114" t="s">
        <v>2122</v>
      </c>
      <c r="AQ240" s="114" t="s">
        <v>2941</v>
      </c>
      <c r="AR240" s="114" t="s">
        <v>2333</v>
      </c>
      <c r="AS240" s="215">
        <v>970</v>
      </c>
      <c r="AU240" s="887" t="s">
        <v>708</v>
      </c>
      <c r="AV240" s="888" t="s">
        <v>721</v>
      </c>
      <c r="AW240" s="114" t="s">
        <v>2148</v>
      </c>
      <c r="AX240" s="114" t="s">
        <v>2951</v>
      </c>
      <c r="AY240" s="114" t="s">
        <v>2150</v>
      </c>
      <c r="AZ240" s="215">
        <v>3000</v>
      </c>
    </row>
    <row r="241" ht="20.1" customHeight="1" spans="10:52">
      <c r="J241" s="179">
        <v>12</v>
      </c>
      <c r="K241" s="178" t="s">
        <v>716</v>
      </c>
      <c r="L241" s="178" t="s">
        <v>2131</v>
      </c>
      <c r="M241" s="178" t="s">
        <v>2952</v>
      </c>
      <c r="N241" s="326" t="s">
        <v>2494</v>
      </c>
      <c r="O241" s="180">
        <v>48980</v>
      </c>
      <c r="S241" s="179">
        <v>11</v>
      </c>
      <c r="T241" s="466" t="s">
        <v>677</v>
      </c>
      <c r="U241" s="467" t="s">
        <v>2141</v>
      </c>
      <c r="V241" s="468" t="s">
        <v>2935</v>
      </c>
      <c r="W241" s="178" t="s">
        <v>2243</v>
      </c>
      <c r="X241" s="460">
        <v>45</v>
      </c>
      <c r="Z241" s="114" t="s">
        <v>729</v>
      </c>
      <c r="AA241" s="115">
        <v>18</v>
      </c>
      <c r="AB241" s="114" t="s">
        <v>2156</v>
      </c>
      <c r="AC241" s="114" t="s">
        <v>2953</v>
      </c>
      <c r="AD241" s="114" t="s">
        <v>2954</v>
      </c>
      <c r="AE241" s="140">
        <v>2155</v>
      </c>
      <c r="AG241" s="114">
        <v>6</v>
      </c>
      <c r="AH241" s="115">
        <v>7</v>
      </c>
      <c r="AI241" s="114" t="s">
        <v>2128</v>
      </c>
      <c r="AJ241" s="114" t="s">
        <v>2955</v>
      </c>
      <c r="AK241" s="114" t="s">
        <v>2130</v>
      </c>
      <c r="AL241" s="215">
        <v>18100</v>
      </c>
      <c r="AN241" s="114">
        <v>5</v>
      </c>
      <c r="AO241" s="115">
        <v>30</v>
      </c>
      <c r="AP241" s="114" t="s">
        <v>2122</v>
      </c>
      <c r="AQ241" s="114" t="s">
        <v>2941</v>
      </c>
      <c r="AR241" s="114" t="s">
        <v>2333</v>
      </c>
      <c r="AS241" s="215">
        <v>21561.6</v>
      </c>
      <c r="AU241" s="887" t="s">
        <v>708</v>
      </c>
      <c r="AV241" s="115">
        <v>11</v>
      </c>
      <c r="AW241" s="114" t="s">
        <v>2128</v>
      </c>
      <c r="AX241" s="114" t="s">
        <v>1851</v>
      </c>
      <c r="AY241" s="114" t="s">
        <v>2293</v>
      </c>
      <c r="AZ241" s="215">
        <v>10000</v>
      </c>
    </row>
    <row r="242" ht="20.1" customHeight="1" spans="10:52">
      <c r="J242" s="179">
        <v>12</v>
      </c>
      <c r="K242" s="178" t="s">
        <v>716</v>
      </c>
      <c r="L242" s="178" t="s">
        <v>2131</v>
      </c>
      <c r="M242" s="178" t="s">
        <v>2956</v>
      </c>
      <c r="N242" s="326" t="s">
        <v>2494</v>
      </c>
      <c r="O242" s="180">
        <v>48685</v>
      </c>
      <c r="S242" s="179">
        <v>11</v>
      </c>
      <c r="T242" s="469">
        <v>10</v>
      </c>
      <c r="U242" s="467" t="s">
        <v>2141</v>
      </c>
      <c r="V242" s="468" t="s">
        <v>2957</v>
      </c>
      <c r="W242" s="178" t="s">
        <v>2958</v>
      </c>
      <c r="X242" s="180">
        <v>26500</v>
      </c>
      <c r="Z242" s="114" t="s">
        <v>729</v>
      </c>
      <c r="AA242" s="115">
        <v>18</v>
      </c>
      <c r="AB242" s="114" t="s">
        <v>2156</v>
      </c>
      <c r="AC242" s="114" t="s">
        <v>2959</v>
      </c>
      <c r="AD242" s="114" t="s">
        <v>2960</v>
      </c>
      <c r="AE242" s="140">
        <v>2000</v>
      </c>
      <c r="AG242" s="114">
        <v>6</v>
      </c>
      <c r="AH242" s="115">
        <v>7</v>
      </c>
      <c r="AI242" s="114" t="s">
        <v>2128</v>
      </c>
      <c r="AJ242" s="114" t="s">
        <v>2955</v>
      </c>
      <c r="AK242" s="114" t="s">
        <v>2130</v>
      </c>
      <c r="AL242" s="215">
        <v>17600</v>
      </c>
      <c r="AN242" s="114">
        <v>6</v>
      </c>
      <c r="AO242" s="115">
        <v>2</v>
      </c>
      <c r="AP242" s="114" t="s">
        <v>2171</v>
      </c>
      <c r="AQ242" s="114" t="s">
        <v>2961</v>
      </c>
      <c r="AR242" s="114" t="s">
        <v>2173</v>
      </c>
      <c r="AS242" s="215">
        <v>28110</v>
      </c>
      <c r="AU242" s="887" t="s">
        <v>708</v>
      </c>
      <c r="AV242" s="115">
        <v>14</v>
      </c>
      <c r="AW242" s="114" t="s">
        <v>2128</v>
      </c>
      <c r="AX242" s="114" t="s">
        <v>2368</v>
      </c>
      <c r="AY242" s="114" t="s">
        <v>2293</v>
      </c>
      <c r="AZ242" s="215">
        <v>23809.52</v>
      </c>
    </row>
    <row r="243" ht="20.1" customHeight="1" spans="10:52">
      <c r="J243" s="179">
        <v>12</v>
      </c>
      <c r="K243" s="179">
        <v>12</v>
      </c>
      <c r="L243" s="178" t="s">
        <v>2131</v>
      </c>
      <c r="M243" s="178" t="s">
        <v>2962</v>
      </c>
      <c r="N243" s="326" t="s">
        <v>2494</v>
      </c>
      <c r="O243" s="180">
        <v>19070</v>
      </c>
      <c r="S243" s="179">
        <v>11</v>
      </c>
      <c r="T243" s="469">
        <v>10</v>
      </c>
      <c r="U243" s="467" t="s">
        <v>2141</v>
      </c>
      <c r="V243" s="468" t="s">
        <v>2963</v>
      </c>
      <c r="W243" s="178" t="s">
        <v>2964</v>
      </c>
      <c r="X243" s="180">
        <v>2100</v>
      </c>
      <c r="Z243" s="114" t="s">
        <v>729</v>
      </c>
      <c r="AA243" s="115">
        <v>20</v>
      </c>
      <c r="AB243" s="114" t="s">
        <v>2114</v>
      </c>
      <c r="AC243" s="114" t="s">
        <v>2965</v>
      </c>
      <c r="AD243" s="114" t="s">
        <v>2262</v>
      </c>
      <c r="AE243" s="215">
        <v>500</v>
      </c>
      <c r="AG243" s="114">
        <v>6</v>
      </c>
      <c r="AH243" s="115">
        <v>8</v>
      </c>
      <c r="AI243" s="114" t="s">
        <v>2122</v>
      </c>
      <c r="AJ243" s="114" t="s">
        <v>2961</v>
      </c>
      <c r="AK243" s="114" t="s">
        <v>2966</v>
      </c>
      <c r="AL243" s="215">
        <v>48000</v>
      </c>
      <c r="AN243" s="114">
        <v>6</v>
      </c>
      <c r="AO243" s="115">
        <v>2</v>
      </c>
      <c r="AP243" s="114" t="s">
        <v>2171</v>
      </c>
      <c r="AQ243" s="114" t="s">
        <v>2967</v>
      </c>
      <c r="AR243" s="114" t="s">
        <v>2173</v>
      </c>
      <c r="AS243" s="215">
        <v>2215</v>
      </c>
      <c r="AU243" s="887" t="s">
        <v>708</v>
      </c>
      <c r="AV243" s="115">
        <v>19</v>
      </c>
      <c r="AW243" s="114" t="s">
        <v>2128</v>
      </c>
      <c r="AX243" s="114" t="s">
        <v>2968</v>
      </c>
      <c r="AY243" s="114" t="s">
        <v>2293</v>
      </c>
      <c r="AZ243" s="215">
        <v>5000</v>
      </c>
    </row>
    <row r="244" ht="20.1" customHeight="1" spans="10:52">
      <c r="J244" s="179">
        <v>12</v>
      </c>
      <c r="K244" s="179">
        <v>12</v>
      </c>
      <c r="L244" s="178" t="s">
        <v>2131</v>
      </c>
      <c r="M244" s="178" t="s">
        <v>2969</v>
      </c>
      <c r="N244" s="326" t="s">
        <v>2494</v>
      </c>
      <c r="O244" s="180">
        <v>18675</v>
      </c>
      <c r="S244" s="179">
        <v>11</v>
      </c>
      <c r="T244" s="469">
        <v>10</v>
      </c>
      <c r="U244" s="467" t="s">
        <v>2141</v>
      </c>
      <c r="V244" s="468" t="s">
        <v>2970</v>
      </c>
      <c r="W244" s="178" t="s">
        <v>2243</v>
      </c>
      <c r="X244" s="180">
        <v>20000</v>
      </c>
      <c r="Z244" s="114" t="s">
        <v>729</v>
      </c>
      <c r="AA244" s="115">
        <v>25</v>
      </c>
      <c r="AB244" s="114" t="s">
        <v>2203</v>
      </c>
      <c r="AC244" s="114" t="s">
        <v>2971</v>
      </c>
      <c r="AD244" s="114" t="s">
        <v>2668</v>
      </c>
      <c r="AE244" s="140">
        <v>49000</v>
      </c>
      <c r="AG244" s="114">
        <v>6</v>
      </c>
      <c r="AH244" s="115">
        <v>8</v>
      </c>
      <c r="AI244" s="114" t="s">
        <v>2122</v>
      </c>
      <c r="AJ244" s="114" t="s">
        <v>2972</v>
      </c>
      <c r="AK244" s="114" t="s">
        <v>2966</v>
      </c>
      <c r="AL244" s="215">
        <v>15000</v>
      </c>
      <c r="AN244" s="114">
        <v>6</v>
      </c>
      <c r="AO244" s="115">
        <v>2</v>
      </c>
      <c r="AP244" s="114" t="s">
        <v>2171</v>
      </c>
      <c r="AQ244" s="114" t="s">
        <v>2967</v>
      </c>
      <c r="AR244" s="114" t="s">
        <v>2173</v>
      </c>
      <c r="AS244" s="215">
        <v>960</v>
      </c>
      <c r="AU244" s="887" t="s">
        <v>708</v>
      </c>
      <c r="AV244" s="115">
        <v>19</v>
      </c>
      <c r="AW244" s="114" t="s">
        <v>2128</v>
      </c>
      <c r="AX244" s="114" t="s">
        <v>2973</v>
      </c>
      <c r="AY244" s="114" t="s">
        <v>2130</v>
      </c>
      <c r="AZ244" s="215">
        <v>82500</v>
      </c>
    </row>
    <row r="245" ht="20.1" customHeight="1" spans="10:52">
      <c r="J245" s="179">
        <v>12</v>
      </c>
      <c r="K245" s="179">
        <v>12</v>
      </c>
      <c r="L245" s="178" t="s">
        <v>2131</v>
      </c>
      <c r="M245" s="178" t="s">
        <v>2974</v>
      </c>
      <c r="N245" s="326" t="s">
        <v>2494</v>
      </c>
      <c r="O245" s="180">
        <v>19799</v>
      </c>
      <c r="S245" s="179">
        <v>11</v>
      </c>
      <c r="T245" s="469">
        <v>10</v>
      </c>
      <c r="U245" s="467" t="s">
        <v>2141</v>
      </c>
      <c r="V245" s="468" t="s">
        <v>2975</v>
      </c>
      <c r="W245" s="178" t="s">
        <v>2243</v>
      </c>
      <c r="X245" s="180">
        <v>33204</v>
      </c>
      <c r="Z245" s="114" t="s">
        <v>729</v>
      </c>
      <c r="AA245" s="115">
        <v>30</v>
      </c>
      <c r="AB245" s="114" t="s">
        <v>2203</v>
      </c>
      <c r="AC245" s="114" t="s">
        <v>2976</v>
      </c>
      <c r="AD245" s="114" t="s">
        <v>2205</v>
      </c>
      <c r="AE245" s="140">
        <v>3590</v>
      </c>
      <c r="AG245" s="114">
        <v>6</v>
      </c>
      <c r="AH245" s="115">
        <v>8</v>
      </c>
      <c r="AI245" s="114" t="s">
        <v>2122</v>
      </c>
      <c r="AJ245" s="114" t="s">
        <v>2977</v>
      </c>
      <c r="AK245" s="114" t="s">
        <v>2966</v>
      </c>
      <c r="AL245" s="215">
        <v>15000</v>
      </c>
      <c r="AN245" s="114">
        <v>6</v>
      </c>
      <c r="AO245" s="115">
        <v>2</v>
      </c>
      <c r="AP245" s="114" t="s">
        <v>2171</v>
      </c>
      <c r="AQ245" s="114" t="s">
        <v>2978</v>
      </c>
      <c r="AR245" s="114" t="s">
        <v>2176</v>
      </c>
      <c r="AS245" s="215">
        <v>3350</v>
      </c>
      <c r="AU245" s="887" t="s">
        <v>708</v>
      </c>
      <c r="AV245" s="115">
        <v>19</v>
      </c>
      <c r="AW245" s="114" t="s">
        <v>2171</v>
      </c>
      <c r="AX245" s="114" t="s">
        <v>2979</v>
      </c>
      <c r="AY245" s="114" t="s">
        <v>2980</v>
      </c>
      <c r="AZ245" s="215">
        <v>2589.02</v>
      </c>
    </row>
    <row r="246" ht="20.1" customHeight="1" spans="10:52">
      <c r="J246" s="179">
        <v>12</v>
      </c>
      <c r="K246" s="179">
        <v>12</v>
      </c>
      <c r="L246" s="178" t="s">
        <v>2131</v>
      </c>
      <c r="M246" s="178" t="s">
        <v>2981</v>
      </c>
      <c r="N246" s="326" t="s">
        <v>2494</v>
      </c>
      <c r="O246" s="180">
        <v>39580</v>
      </c>
      <c r="S246" s="179">
        <v>11</v>
      </c>
      <c r="T246" s="469">
        <v>10</v>
      </c>
      <c r="U246" s="467" t="s">
        <v>2141</v>
      </c>
      <c r="V246" s="468" t="s">
        <v>2975</v>
      </c>
      <c r="W246" s="178" t="s">
        <v>2243</v>
      </c>
      <c r="X246" s="180">
        <v>3522</v>
      </c>
      <c r="Z246" s="114" t="s">
        <v>729</v>
      </c>
      <c r="AA246" s="115">
        <v>30</v>
      </c>
      <c r="AB246" s="114" t="s">
        <v>2203</v>
      </c>
      <c r="AC246" s="114" t="s">
        <v>2976</v>
      </c>
      <c r="AD246" s="114" t="s">
        <v>2205</v>
      </c>
      <c r="AE246" s="140">
        <v>29300</v>
      </c>
      <c r="AG246" s="114">
        <v>6</v>
      </c>
      <c r="AH246" s="115">
        <v>8</v>
      </c>
      <c r="AI246" s="114" t="s">
        <v>2171</v>
      </c>
      <c r="AJ246" s="114" t="s">
        <v>2982</v>
      </c>
      <c r="AK246" s="114" t="s">
        <v>2173</v>
      </c>
      <c r="AL246" s="215">
        <v>20000</v>
      </c>
      <c r="AN246" s="114">
        <v>6</v>
      </c>
      <c r="AO246" s="115">
        <v>2</v>
      </c>
      <c r="AP246" s="114" t="s">
        <v>2171</v>
      </c>
      <c r="AQ246" s="114" t="s">
        <v>2983</v>
      </c>
      <c r="AR246" s="114" t="s">
        <v>2173</v>
      </c>
      <c r="AS246" s="215">
        <v>22000</v>
      </c>
      <c r="AU246" s="887" t="s">
        <v>708</v>
      </c>
      <c r="AV246" s="115">
        <v>21</v>
      </c>
      <c r="AW246" s="114" t="s">
        <v>2159</v>
      </c>
      <c r="AX246" s="114" t="s">
        <v>2984</v>
      </c>
      <c r="AY246" s="114" t="s">
        <v>2369</v>
      </c>
      <c r="AZ246" s="215">
        <v>6020</v>
      </c>
    </row>
    <row r="247" ht="20.1" customHeight="1" spans="10:52">
      <c r="J247" s="179">
        <v>12</v>
      </c>
      <c r="K247" s="179">
        <v>12</v>
      </c>
      <c r="L247" s="178" t="s">
        <v>2131</v>
      </c>
      <c r="M247" s="178" t="s">
        <v>2985</v>
      </c>
      <c r="N247" s="326" t="s">
        <v>2494</v>
      </c>
      <c r="O247" s="180">
        <v>9900</v>
      </c>
      <c r="S247" s="179">
        <v>11</v>
      </c>
      <c r="T247" s="469">
        <v>10</v>
      </c>
      <c r="U247" s="467" t="s">
        <v>2141</v>
      </c>
      <c r="V247" s="468" t="s">
        <v>2975</v>
      </c>
      <c r="W247" s="178" t="s">
        <v>2243</v>
      </c>
      <c r="X247" s="460">
        <v>369</v>
      </c>
      <c r="Z247" s="114" t="s">
        <v>729</v>
      </c>
      <c r="AA247" s="115">
        <v>30</v>
      </c>
      <c r="AB247" s="114" t="s">
        <v>2203</v>
      </c>
      <c r="AC247" s="114" t="s">
        <v>2976</v>
      </c>
      <c r="AD247" s="114" t="s">
        <v>2205</v>
      </c>
      <c r="AE247" s="140">
        <v>39638.5</v>
      </c>
      <c r="AG247" s="114">
        <v>6</v>
      </c>
      <c r="AH247" s="115">
        <v>14</v>
      </c>
      <c r="AI247" s="114" t="s">
        <v>2156</v>
      </c>
      <c r="AJ247" s="114" t="s">
        <v>2986</v>
      </c>
      <c r="AK247" s="114" t="s">
        <v>2158</v>
      </c>
      <c r="AL247" s="215">
        <v>7500</v>
      </c>
      <c r="AN247" s="114">
        <v>6</v>
      </c>
      <c r="AO247" s="115">
        <v>6</v>
      </c>
      <c r="AP247" s="114" t="s">
        <v>2122</v>
      </c>
      <c r="AQ247" s="114" t="s">
        <v>2987</v>
      </c>
      <c r="AR247" s="114" t="s">
        <v>2139</v>
      </c>
      <c r="AS247" s="215">
        <v>8500</v>
      </c>
      <c r="AU247" s="887" t="s">
        <v>708</v>
      </c>
      <c r="AV247" s="115">
        <v>21</v>
      </c>
      <c r="AW247" s="114" t="s">
        <v>2128</v>
      </c>
      <c r="AX247" s="114" t="s">
        <v>2988</v>
      </c>
      <c r="AY247" s="114" t="s">
        <v>2293</v>
      </c>
      <c r="AZ247" s="215">
        <v>23809.52</v>
      </c>
    </row>
    <row r="248" ht="20.1" customHeight="1" spans="10:52">
      <c r="J248" s="179">
        <v>12</v>
      </c>
      <c r="K248" s="179">
        <v>12</v>
      </c>
      <c r="L248" s="178" t="s">
        <v>2131</v>
      </c>
      <c r="M248" s="178" t="s">
        <v>2989</v>
      </c>
      <c r="N248" s="326" t="s">
        <v>2494</v>
      </c>
      <c r="O248" s="180">
        <v>9750</v>
      </c>
      <c r="S248" s="179">
        <v>11</v>
      </c>
      <c r="T248" s="179">
        <v>13</v>
      </c>
      <c r="U248" s="464" t="s">
        <v>2114</v>
      </c>
      <c r="V248" s="178" t="s">
        <v>2990</v>
      </c>
      <c r="W248" s="178" t="s">
        <v>2260</v>
      </c>
      <c r="X248" s="460">
        <v>500</v>
      </c>
      <c r="Z248" s="114" t="s">
        <v>729</v>
      </c>
      <c r="AA248" s="115">
        <v>30</v>
      </c>
      <c r="AB248" s="114" t="s">
        <v>2203</v>
      </c>
      <c r="AC248" s="114" t="s">
        <v>2976</v>
      </c>
      <c r="AD248" s="114" t="s">
        <v>2205</v>
      </c>
      <c r="AE248" s="140">
        <v>9280</v>
      </c>
      <c r="AG248" s="114">
        <v>6</v>
      </c>
      <c r="AH248" s="115">
        <v>14</v>
      </c>
      <c r="AI248" s="114" t="s">
        <v>2156</v>
      </c>
      <c r="AJ248" s="114" t="s">
        <v>722</v>
      </c>
      <c r="AK248" s="114" t="s">
        <v>2437</v>
      </c>
      <c r="AL248" s="215">
        <v>13480</v>
      </c>
      <c r="AN248" s="114">
        <v>6</v>
      </c>
      <c r="AO248" s="115">
        <v>6</v>
      </c>
      <c r="AP248" s="114" t="s">
        <v>2122</v>
      </c>
      <c r="AQ248" s="114" t="s">
        <v>2991</v>
      </c>
      <c r="AR248" s="114" t="s">
        <v>2139</v>
      </c>
      <c r="AS248" s="215">
        <v>8500</v>
      </c>
      <c r="AU248" s="887" t="s">
        <v>708</v>
      </c>
      <c r="AV248" s="115">
        <v>25</v>
      </c>
      <c r="AW248" s="114" t="s">
        <v>2148</v>
      </c>
      <c r="AX248" s="114" t="s">
        <v>2992</v>
      </c>
      <c r="AY248" s="114" t="s">
        <v>2400</v>
      </c>
      <c r="AZ248" s="215">
        <v>5100</v>
      </c>
    </row>
    <row r="249" ht="20.1" customHeight="1" spans="10:52">
      <c r="J249" s="179">
        <v>12</v>
      </c>
      <c r="K249" s="179">
        <v>12</v>
      </c>
      <c r="L249" s="178" t="s">
        <v>2131</v>
      </c>
      <c r="M249" s="178" t="s">
        <v>2993</v>
      </c>
      <c r="N249" s="326" t="s">
        <v>2494</v>
      </c>
      <c r="O249" s="180">
        <v>9810</v>
      </c>
      <c r="S249" s="179">
        <v>11</v>
      </c>
      <c r="T249" s="179">
        <v>17</v>
      </c>
      <c r="U249" s="178" t="s">
        <v>2131</v>
      </c>
      <c r="V249" s="178" t="s">
        <v>2994</v>
      </c>
      <c r="W249" s="178" t="s">
        <v>2995</v>
      </c>
      <c r="X249" s="180">
        <v>56122</v>
      </c>
      <c r="Z249" s="114" t="s">
        <v>729</v>
      </c>
      <c r="AA249" s="115">
        <v>30</v>
      </c>
      <c r="AB249" s="114" t="s">
        <v>2203</v>
      </c>
      <c r="AC249" s="114" t="s">
        <v>2976</v>
      </c>
      <c r="AD249" s="114" t="s">
        <v>2205</v>
      </c>
      <c r="AE249" s="140">
        <v>4000</v>
      </c>
      <c r="AG249" s="114">
        <v>6</v>
      </c>
      <c r="AH249" s="115">
        <v>14</v>
      </c>
      <c r="AI249" s="114" t="s">
        <v>2156</v>
      </c>
      <c r="AJ249" s="114" t="s">
        <v>2862</v>
      </c>
      <c r="AK249" s="114" t="s">
        <v>2170</v>
      </c>
      <c r="AL249" s="215">
        <v>1170</v>
      </c>
      <c r="AN249" s="114">
        <v>6</v>
      </c>
      <c r="AO249" s="115">
        <v>6</v>
      </c>
      <c r="AP249" s="114" t="s">
        <v>2122</v>
      </c>
      <c r="AQ249" s="114" t="s">
        <v>2996</v>
      </c>
      <c r="AR249" s="114" t="s">
        <v>2362</v>
      </c>
      <c r="AS249" s="215">
        <v>8632.5</v>
      </c>
      <c r="AU249" s="887" t="s">
        <v>708</v>
      </c>
      <c r="AV249" s="115">
        <v>25</v>
      </c>
      <c r="AW249" s="114" t="s">
        <v>2148</v>
      </c>
      <c r="AX249" s="114" t="s">
        <v>2992</v>
      </c>
      <c r="AY249" s="114" t="s">
        <v>2400</v>
      </c>
      <c r="AZ249" s="215">
        <v>9200</v>
      </c>
    </row>
    <row r="250" ht="20.1" customHeight="1" spans="10:52">
      <c r="J250" s="179">
        <v>12</v>
      </c>
      <c r="K250" s="179">
        <v>17</v>
      </c>
      <c r="L250" s="178" t="s">
        <v>2141</v>
      </c>
      <c r="M250" s="178" t="s">
        <v>2997</v>
      </c>
      <c r="N250" s="326" t="s">
        <v>2998</v>
      </c>
      <c r="O250" s="328">
        <v>45000</v>
      </c>
      <c r="S250" s="179">
        <v>11</v>
      </c>
      <c r="T250" s="179">
        <v>17</v>
      </c>
      <c r="U250" s="178" t="s">
        <v>2141</v>
      </c>
      <c r="V250" s="178" t="s">
        <v>2999</v>
      </c>
      <c r="W250" s="178" t="s">
        <v>2243</v>
      </c>
      <c r="X250" s="180">
        <v>58092</v>
      </c>
      <c r="Z250" s="114" t="s">
        <v>729</v>
      </c>
      <c r="AA250" s="115">
        <v>30</v>
      </c>
      <c r="AB250" s="114" t="s">
        <v>2111</v>
      </c>
      <c r="AC250" s="114" t="s">
        <v>3000</v>
      </c>
      <c r="AD250" s="114" t="s">
        <v>2435</v>
      </c>
      <c r="AE250" s="140">
        <v>40000</v>
      </c>
      <c r="AG250" s="114">
        <v>6</v>
      </c>
      <c r="AH250" s="115">
        <v>14</v>
      </c>
      <c r="AI250" s="114" t="s">
        <v>2156</v>
      </c>
      <c r="AJ250" s="114" t="s">
        <v>2862</v>
      </c>
      <c r="AK250" s="114" t="s">
        <v>2170</v>
      </c>
      <c r="AL250" s="215">
        <v>146</v>
      </c>
      <c r="AN250" s="114">
        <v>6</v>
      </c>
      <c r="AO250" s="115">
        <v>12</v>
      </c>
      <c r="AP250" s="114" t="s">
        <v>2156</v>
      </c>
      <c r="AQ250" s="114" t="s">
        <v>3001</v>
      </c>
      <c r="AR250" s="114" t="s">
        <v>2170</v>
      </c>
      <c r="AS250" s="215">
        <v>496</v>
      </c>
      <c r="AU250" s="887" t="s">
        <v>708</v>
      </c>
      <c r="AV250" s="115">
        <v>25</v>
      </c>
      <c r="AW250" s="114" t="s">
        <v>2148</v>
      </c>
      <c r="AX250" s="114" t="s">
        <v>3002</v>
      </c>
      <c r="AY250" s="114" t="s">
        <v>2397</v>
      </c>
      <c r="AZ250" s="215">
        <v>12097</v>
      </c>
    </row>
    <row r="251" ht="20.1" customHeight="1" spans="10:52">
      <c r="J251" s="179">
        <v>12</v>
      </c>
      <c r="K251" s="179">
        <v>25</v>
      </c>
      <c r="L251" s="178" t="s">
        <v>2114</v>
      </c>
      <c r="M251" s="178" t="s">
        <v>3003</v>
      </c>
      <c r="N251" s="326" t="s">
        <v>2133</v>
      </c>
      <c r="O251" s="180">
        <v>8400</v>
      </c>
      <c r="S251" s="179">
        <v>11</v>
      </c>
      <c r="T251" s="179">
        <v>17</v>
      </c>
      <c r="U251" s="178" t="s">
        <v>2141</v>
      </c>
      <c r="V251" s="178" t="s">
        <v>2999</v>
      </c>
      <c r="W251" s="178" t="s">
        <v>2243</v>
      </c>
      <c r="X251" s="180">
        <v>22731.9</v>
      </c>
      <c r="Z251" s="114" t="s">
        <v>729</v>
      </c>
      <c r="AA251" s="115">
        <v>30</v>
      </c>
      <c r="AB251" s="114" t="s">
        <v>2111</v>
      </c>
      <c r="AC251" s="114" t="s">
        <v>3000</v>
      </c>
      <c r="AD251" s="114" t="s">
        <v>2435</v>
      </c>
      <c r="AE251" s="140">
        <v>40000</v>
      </c>
      <c r="AG251" s="114">
        <v>6</v>
      </c>
      <c r="AH251" s="115">
        <v>14</v>
      </c>
      <c r="AI251" s="114" t="s">
        <v>2156</v>
      </c>
      <c r="AJ251" s="114" t="s">
        <v>2862</v>
      </c>
      <c r="AK251" s="114" t="s">
        <v>2170</v>
      </c>
      <c r="AL251" s="215">
        <v>4110</v>
      </c>
      <c r="AN251" s="114">
        <v>6</v>
      </c>
      <c r="AO251" s="115">
        <v>15</v>
      </c>
      <c r="AP251" s="114" t="s">
        <v>2171</v>
      </c>
      <c r="AQ251" s="114" t="s">
        <v>2876</v>
      </c>
      <c r="AR251" s="114" t="s">
        <v>2546</v>
      </c>
      <c r="AS251" s="215">
        <v>1000</v>
      </c>
      <c r="AU251" s="887" t="s">
        <v>708</v>
      </c>
      <c r="AV251" s="115">
        <v>25</v>
      </c>
      <c r="AW251" s="114" t="s">
        <v>2148</v>
      </c>
      <c r="AX251" s="114" t="s">
        <v>3002</v>
      </c>
      <c r="AY251" s="114" t="s">
        <v>2397</v>
      </c>
      <c r="AZ251" s="215">
        <v>7500</v>
      </c>
    </row>
    <row r="252" ht="20.1" customHeight="1" spans="10:52">
      <c r="J252" s="179">
        <v>12</v>
      </c>
      <c r="K252" s="179">
        <v>25</v>
      </c>
      <c r="L252" s="178" t="s">
        <v>2114</v>
      </c>
      <c r="M252" s="178" t="s">
        <v>3003</v>
      </c>
      <c r="N252" s="326" t="s">
        <v>2133</v>
      </c>
      <c r="O252" s="180">
        <v>61448</v>
      </c>
      <c r="S252" s="179">
        <v>11</v>
      </c>
      <c r="T252" s="179">
        <v>17</v>
      </c>
      <c r="U252" s="178" t="s">
        <v>2141</v>
      </c>
      <c r="V252" s="178" t="s">
        <v>2999</v>
      </c>
      <c r="W252" s="178" t="s">
        <v>2243</v>
      </c>
      <c r="X252" s="180">
        <v>2136</v>
      </c>
      <c r="Z252" s="114" t="s">
        <v>729</v>
      </c>
      <c r="AA252" s="115">
        <v>31</v>
      </c>
      <c r="AB252" s="114" t="s">
        <v>2111</v>
      </c>
      <c r="AC252" s="114" t="s">
        <v>3004</v>
      </c>
      <c r="AD252" s="114" t="s">
        <v>2320</v>
      </c>
      <c r="AE252" s="140">
        <v>14089</v>
      </c>
      <c r="AG252" s="114">
        <v>6</v>
      </c>
      <c r="AH252" s="115">
        <v>14</v>
      </c>
      <c r="AI252" s="114" t="s">
        <v>2156</v>
      </c>
      <c r="AJ252" s="114" t="s">
        <v>2862</v>
      </c>
      <c r="AK252" s="114" t="s">
        <v>2170</v>
      </c>
      <c r="AL252" s="215">
        <v>810</v>
      </c>
      <c r="AN252" s="114">
        <v>6</v>
      </c>
      <c r="AO252" s="115">
        <v>20</v>
      </c>
      <c r="AP252" s="114" t="s">
        <v>2122</v>
      </c>
      <c r="AQ252" s="114" t="s">
        <v>3005</v>
      </c>
      <c r="AR252" s="114" t="s">
        <v>2139</v>
      </c>
      <c r="AS252" s="215">
        <v>24600</v>
      </c>
      <c r="AU252" s="887" t="s">
        <v>708</v>
      </c>
      <c r="AV252" s="115">
        <v>27</v>
      </c>
      <c r="AW252" s="114" t="s">
        <v>2128</v>
      </c>
      <c r="AX252" s="114" t="s">
        <v>1888</v>
      </c>
      <c r="AY252" s="114" t="s">
        <v>2293</v>
      </c>
      <c r="AZ252" s="215">
        <v>11904.76</v>
      </c>
    </row>
    <row r="253" ht="20.1" customHeight="1" spans="10:52">
      <c r="J253" s="179">
        <v>12</v>
      </c>
      <c r="K253" s="179">
        <v>25</v>
      </c>
      <c r="L253" s="178" t="s">
        <v>2114</v>
      </c>
      <c r="M253" s="178" t="s">
        <v>3003</v>
      </c>
      <c r="N253" s="326" t="s">
        <v>2133</v>
      </c>
      <c r="O253" s="180">
        <v>5032</v>
      </c>
      <c r="S253" s="179">
        <v>11</v>
      </c>
      <c r="T253" s="179">
        <v>17</v>
      </c>
      <c r="U253" s="178" t="s">
        <v>2114</v>
      </c>
      <c r="V253" s="178" t="s">
        <v>3006</v>
      </c>
      <c r="W253" s="178" t="s">
        <v>3007</v>
      </c>
      <c r="X253" s="180">
        <v>74667.67</v>
      </c>
      <c r="Z253" s="114" t="s">
        <v>729</v>
      </c>
      <c r="AA253" s="115">
        <v>31</v>
      </c>
      <c r="AB253" s="114" t="s">
        <v>2111</v>
      </c>
      <c r="AC253" s="114" t="s">
        <v>3004</v>
      </c>
      <c r="AD253" s="114" t="s">
        <v>2320</v>
      </c>
      <c r="AE253" s="215">
        <v>160</v>
      </c>
      <c r="AG253" s="114">
        <v>6</v>
      </c>
      <c r="AH253" s="115">
        <v>14</v>
      </c>
      <c r="AI253" s="114" t="s">
        <v>2156</v>
      </c>
      <c r="AJ253" s="114" t="s">
        <v>2862</v>
      </c>
      <c r="AK253" s="114" t="s">
        <v>2170</v>
      </c>
      <c r="AL253" s="215">
        <v>4046</v>
      </c>
      <c r="AN253" s="114">
        <v>6</v>
      </c>
      <c r="AO253" s="115">
        <v>26</v>
      </c>
      <c r="AP253" s="114" t="s">
        <v>2128</v>
      </c>
      <c r="AQ253" s="114" t="s">
        <v>3008</v>
      </c>
      <c r="AR253" s="114" t="s">
        <v>2293</v>
      </c>
      <c r="AS253" s="215">
        <v>20000</v>
      </c>
      <c r="AU253" s="887" t="s">
        <v>708</v>
      </c>
      <c r="AV253" s="115">
        <v>27</v>
      </c>
      <c r="AW253" s="114" t="s">
        <v>2128</v>
      </c>
      <c r="AX253" s="114" t="s">
        <v>3009</v>
      </c>
      <c r="AY253" s="114" t="s">
        <v>2293</v>
      </c>
      <c r="AZ253" s="215">
        <v>10000</v>
      </c>
    </row>
    <row r="254" ht="20.1" customHeight="1" spans="10:52">
      <c r="J254" s="179">
        <v>12</v>
      </c>
      <c r="K254" s="179">
        <v>25</v>
      </c>
      <c r="L254" s="178" t="s">
        <v>2114</v>
      </c>
      <c r="M254" s="178" t="s">
        <v>3003</v>
      </c>
      <c r="N254" s="326" t="s">
        <v>2133</v>
      </c>
      <c r="O254" s="180">
        <v>1100</v>
      </c>
      <c r="S254" s="179">
        <v>11</v>
      </c>
      <c r="T254" s="179">
        <v>24</v>
      </c>
      <c r="U254" s="178" t="s">
        <v>2114</v>
      </c>
      <c r="V254" s="178" t="s">
        <v>2329</v>
      </c>
      <c r="W254" s="178" t="s">
        <v>2118</v>
      </c>
      <c r="X254" s="180">
        <v>23000</v>
      </c>
      <c r="Z254" s="114" t="s">
        <v>729</v>
      </c>
      <c r="AA254" s="115">
        <v>31</v>
      </c>
      <c r="AB254" s="114" t="s">
        <v>2111</v>
      </c>
      <c r="AC254" s="114" t="s">
        <v>3004</v>
      </c>
      <c r="AD254" s="114" t="s">
        <v>2320</v>
      </c>
      <c r="AE254" s="140">
        <v>3259.4</v>
      </c>
      <c r="AG254" s="114">
        <v>6</v>
      </c>
      <c r="AH254" s="115">
        <v>14</v>
      </c>
      <c r="AI254" s="114" t="s">
        <v>2156</v>
      </c>
      <c r="AJ254" s="114" t="s">
        <v>2862</v>
      </c>
      <c r="AK254" s="114" t="s">
        <v>2170</v>
      </c>
      <c r="AL254" s="215">
        <v>20181.26</v>
      </c>
      <c r="AN254" s="114">
        <v>6</v>
      </c>
      <c r="AO254" s="115">
        <v>28</v>
      </c>
      <c r="AP254" s="114" t="s">
        <v>2171</v>
      </c>
      <c r="AQ254" s="114" t="s">
        <v>3010</v>
      </c>
      <c r="AR254" s="114" t="s">
        <v>2173</v>
      </c>
      <c r="AS254" s="215">
        <v>5000</v>
      </c>
      <c r="AU254" s="887" t="s">
        <v>708</v>
      </c>
      <c r="AV254" s="115">
        <v>28</v>
      </c>
      <c r="AW254" s="114" t="s">
        <v>2128</v>
      </c>
      <c r="AX254" s="114" t="s">
        <v>2790</v>
      </c>
      <c r="AY254" s="114" t="s">
        <v>2293</v>
      </c>
      <c r="AZ254" s="215">
        <v>6900</v>
      </c>
    </row>
    <row r="255" ht="20.1" customHeight="1" spans="10:52">
      <c r="J255" s="179">
        <v>12</v>
      </c>
      <c r="K255" s="179">
        <v>25</v>
      </c>
      <c r="L255" s="178" t="s">
        <v>2114</v>
      </c>
      <c r="M255" s="178" t="s">
        <v>3003</v>
      </c>
      <c r="N255" s="326" t="s">
        <v>2133</v>
      </c>
      <c r="O255" s="180">
        <v>3785</v>
      </c>
      <c r="S255" s="179">
        <v>11</v>
      </c>
      <c r="T255" s="179">
        <v>24</v>
      </c>
      <c r="U255" s="178" t="s">
        <v>2114</v>
      </c>
      <c r="V255" s="178" t="s">
        <v>3011</v>
      </c>
      <c r="W255" s="178" t="s">
        <v>2118</v>
      </c>
      <c r="X255" s="180">
        <v>6000</v>
      </c>
      <c r="Z255" s="114" t="s">
        <v>729</v>
      </c>
      <c r="AA255" s="115">
        <v>31</v>
      </c>
      <c r="AB255" s="114" t="s">
        <v>2111</v>
      </c>
      <c r="AC255" s="114" t="s">
        <v>3004</v>
      </c>
      <c r="AD255" s="114" t="s">
        <v>2320</v>
      </c>
      <c r="AE255" s="215">
        <v>220</v>
      </c>
      <c r="AG255" s="114">
        <v>6</v>
      </c>
      <c r="AH255" s="115">
        <v>14</v>
      </c>
      <c r="AI255" s="114" t="s">
        <v>2156</v>
      </c>
      <c r="AJ255" s="114" t="s">
        <v>2862</v>
      </c>
      <c r="AK255" s="114" t="s">
        <v>2170</v>
      </c>
      <c r="AL255" s="215">
        <v>712.5</v>
      </c>
      <c r="AN255" s="114">
        <v>6</v>
      </c>
      <c r="AO255" s="115">
        <v>28</v>
      </c>
      <c r="AP255" s="114" t="s">
        <v>2148</v>
      </c>
      <c r="AQ255" s="114" t="s">
        <v>3012</v>
      </c>
      <c r="AR255" s="114" t="s">
        <v>2150</v>
      </c>
      <c r="AS255" s="215">
        <v>5999</v>
      </c>
      <c r="AU255" s="887" t="s">
        <v>708</v>
      </c>
      <c r="AV255" s="115">
        <v>28</v>
      </c>
      <c r="AW255" s="114" t="s">
        <v>2128</v>
      </c>
      <c r="AX255" s="114" t="s">
        <v>3013</v>
      </c>
      <c r="AY255" s="114" t="s">
        <v>2130</v>
      </c>
      <c r="AZ255" s="215">
        <v>8000</v>
      </c>
    </row>
    <row r="256" ht="20.1" customHeight="1" spans="10:52">
      <c r="J256" s="179">
        <v>12</v>
      </c>
      <c r="K256" s="179">
        <v>25</v>
      </c>
      <c r="L256" s="178" t="s">
        <v>2114</v>
      </c>
      <c r="M256" s="178" t="s">
        <v>3014</v>
      </c>
      <c r="N256" s="326" t="s">
        <v>2133</v>
      </c>
      <c r="O256" s="460">
        <v>220</v>
      </c>
      <c r="S256" s="179">
        <v>11</v>
      </c>
      <c r="T256" s="179">
        <v>24</v>
      </c>
      <c r="U256" s="178" t="s">
        <v>2114</v>
      </c>
      <c r="V256" s="178" t="s">
        <v>3015</v>
      </c>
      <c r="W256" s="178" t="s">
        <v>2118</v>
      </c>
      <c r="X256" s="180">
        <v>5550</v>
      </c>
      <c r="Z256" s="114" t="s">
        <v>729</v>
      </c>
      <c r="AA256" s="115">
        <v>31</v>
      </c>
      <c r="AB256" s="114" t="s">
        <v>2111</v>
      </c>
      <c r="AC256" s="114" t="s">
        <v>3004</v>
      </c>
      <c r="AD256" s="114" t="s">
        <v>2320</v>
      </c>
      <c r="AE256" s="140">
        <v>2160</v>
      </c>
      <c r="AG256" s="114">
        <v>6</v>
      </c>
      <c r="AH256" s="115">
        <v>15</v>
      </c>
      <c r="AI256" s="114" t="s">
        <v>2171</v>
      </c>
      <c r="AJ256" s="114" t="s">
        <v>3016</v>
      </c>
      <c r="AK256" s="114" t="s">
        <v>2546</v>
      </c>
      <c r="AL256" s="215">
        <v>10500</v>
      </c>
      <c r="AN256" s="114">
        <v>6</v>
      </c>
      <c r="AO256" s="115">
        <v>29</v>
      </c>
      <c r="AP256" s="114" t="s">
        <v>2159</v>
      </c>
      <c r="AQ256" s="114" t="s">
        <v>3017</v>
      </c>
      <c r="AR256" s="114" t="s">
        <v>2369</v>
      </c>
      <c r="AS256" s="215">
        <v>2036.3</v>
      </c>
      <c r="AU256" s="887" t="s">
        <v>708</v>
      </c>
      <c r="AV256" s="115">
        <v>28</v>
      </c>
      <c r="AW256" s="114" t="s">
        <v>2128</v>
      </c>
      <c r="AX256" s="114" t="s">
        <v>3013</v>
      </c>
      <c r="AY256" s="114" t="s">
        <v>2130</v>
      </c>
      <c r="AZ256" s="215">
        <v>38000</v>
      </c>
    </row>
    <row r="257" ht="20.1" customHeight="1" spans="10:52">
      <c r="J257" s="179">
        <v>12</v>
      </c>
      <c r="K257" s="179">
        <v>25</v>
      </c>
      <c r="L257" s="178" t="s">
        <v>2114</v>
      </c>
      <c r="M257" s="178" t="s">
        <v>3018</v>
      </c>
      <c r="N257" s="326" t="s">
        <v>2118</v>
      </c>
      <c r="O257" s="180">
        <v>8000</v>
      </c>
      <c r="S257" s="179">
        <v>11</v>
      </c>
      <c r="T257" s="179">
        <v>24</v>
      </c>
      <c r="U257" s="178" t="s">
        <v>2114</v>
      </c>
      <c r="V257" s="178" t="s">
        <v>3019</v>
      </c>
      <c r="W257" s="178" t="s">
        <v>2118</v>
      </c>
      <c r="X257" s="180">
        <v>21000</v>
      </c>
      <c r="Z257" s="114" t="s">
        <v>729</v>
      </c>
      <c r="AA257" s="115">
        <v>31</v>
      </c>
      <c r="AB257" s="114" t="s">
        <v>2189</v>
      </c>
      <c r="AC257" s="114" t="s">
        <v>3020</v>
      </c>
      <c r="AD257" s="114" t="s">
        <v>3021</v>
      </c>
      <c r="AE257" s="140">
        <v>30000</v>
      </c>
      <c r="AG257" s="114">
        <v>6</v>
      </c>
      <c r="AH257" s="115">
        <v>15</v>
      </c>
      <c r="AI257" s="114" t="s">
        <v>2171</v>
      </c>
      <c r="AJ257" s="114" t="s">
        <v>2431</v>
      </c>
      <c r="AK257" s="114" t="s">
        <v>2176</v>
      </c>
      <c r="AL257" s="215">
        <v>1146</v>
      </c>
      <c r="AN257" s="114">
        <v>6</v>
      </c>
      <c r="AO257" s="115">
        <v>29</v>
      </c>
      <c r="AP257" s="114" t="s">
        <v>2159</v>
      </c>
      <c r="AQ257" s="114" t="s">
        <v>3022</v>
      </c>
      <c r="AR257" s="114" t="s">
        <v>2182</v>
      </c>
      <c r="AS257" s="215">
        <v>42000</v>
      </c>
      <c r="AU257" s="887" t="s">
        <v>708</v>
      </c>
      <c r="AV257" s="115">
        <v>28</v>
      </c>
      <c r="AW257" s="114" t="s">
        <v>2128</v>
      </c>
      <c r="AX257" s="114" t="s">
        <v>3013</v>
      </c>
      <c r="AY257" s="114" t="s">
        <v>2130</v>
      </c>
      <c r="AZ257" s="215">
        <v>4491</v>
      </c>
    </row>
    <row r="258" ht="20.1" customHeight="1" spans="10:52">
      <c r="J258" s="179">
        <v>12</v>
      </c>
      <c r="K258" s="179">
        <v>25</v>
      </c>
      <c r="L258" s="178" t="s">
        <v>2114</v>
      </c>
      <c r="M258" s="178" t="s">
        <v>3023</v>
      </c>
      <c r="N258" s="326" t="s">
        <v>2118</v>
      </c>
      <c r="O258" s="180">
        <v>17110</v>
      </c>
      <c r="S258" s="179">
        <v>11</v>
      </c>
      <c r="T258" s="179">
        <v>24</v>
      </c>
      <c r="U258" s="178" t="s">
        <v>2114</v>
      </c>
      <c r="V258" s="178" t="s">
        <v>3019</v>
      </c>
      <c r="W258" s="178" t="s">
        <v>2118</v>
      </c>
      <c r="X258" s="180">
        <v>7820</v>
      </c>
      <c r="Z258" s="114" t="s">
        <v>729</v>
      </c>
      <c r="AA258" s="115">
        <v>31</v>
      </c>
      <c r="AB258" s="114" t="s">
        <v>2203</v>
      </c>
      <c r="AC258" s="114" t="s">
        <v>3024</v>
      </c>
      <c r="AD258" s="114" t="s">
        <v>2212</v>
      </c>
      <c r="AE258" s="215">
        <v>220</v>
      </c>
      <c r="AG258" s="114">
        <v>6</v>
      </c>
      <c r="AH258" s="115">
        <v>15</v>
      </c>
      <c r="AI258" s="114" t="s">
        <v>2171</v>
      </c>
      <c r="AJ258" s="114" t="s">
        <v>2431</v>
      </c>
      <c r="AK258" s="114" t="s">
        <v>2176</v>
      </c>
      <c r="AL258" s="215">
        <v>2480</v>
      </c>
      <c r="AN258" s="114">
        <v>6</v>
      </c>
      <c r="AO258" s="115">
        <v>29</v>
      </c>
      <c r="AP258" s="114" t="s">
        <v>2159</v>
      </c>
      <c r="AQ258" s="114" t="s">
        <v>3025</v>
      </c>
      <c r="AR258" s="114" t="s">
        <v>2240</v>
      </c>
      <c r="AS258" s="215">
        <v>2700</v>
      </c>
      <c r="AU258" s="887" t="s">
        <v>708</v>
      </c>
      <c r="AV258" s="115">
        <v>28</v>
      </c>
      <c r="AW258" s="114" t="s">
        <v>2128</v>
      </c>
      <c r="AX258" s="114" t="s">
        <v>3026</v>
      </c>
      <c r="AY258" s="114" t="s">
        <v>2184</v>
      </c>
      <c r="AZ258" s="215">
        <v>2200</v>
      </c>
    </row>
    <row r="259" ht="20.1" customHeight="1" spans="10:52">
      <c r="J259" s="179">
        <v>12</v>
      </c>
      <c r="K259" s="179">
        <v>25</v>
      </c>
      <c r="L259" s="178" t="s">
        <v>2114</v>
      </c>
      <c r="M259" s="178" t="s">
        <v>3027</v>
      </c>
      <c r="N259" s="326" t="s">
        <v>2118</v>
      </c>
      <c r="O259" s="180">
        <v>12000</v>
      </c>
      <c r="S259" s="179">
        <v>11</v>
      </c>
      <c r="T259" s="179">
        <v>24</v>
      </c>
      <c r="U259" s="178" t="s">
        <v>2114</v>
      </c>
      <c r="V259" s="178" t="s">
        <v>3019</v>
      </c>
      <c r="W259" s="178" t="s">
        <v>2118</v>
      </c>
      <c r="X259" s="180">
        <v>6250</v>
      </c>
      <c r="Z259" s="114" t="s">
        <v>729</v>
      </c>
      <c r="AA259" s="115">
        <v>31</v>
      </c>
      <c r="AB259" s="114" t="s">
        <v>2203</v>
      </c>
      <c r="AC259" s="114" t="s">
        <v>3024</v>
      </c>
      <c r="AD259" s="114" t="s">
        <v>2212</v>
      </c>
      <c r="AE259" s="140">
        <v>2592</v>
      </c>
      <c r="AG259" s="114">
        <v>6</v>
      </c>
      <c r="AH259" s="115">
        <v>15</v>
      </c>
      <c r="AI259" s="114" t="s">
        <v>2171</v>
      </c>
      <c r="AJ259" s="114" t="s">
        <v>2431</v>
      </c>
      <c r="AK259" s="114" t="s">
        <v>2176</v>
      </c>
      <c r="AL259" s="215">
        <v>798</v>
      </c>
      <c r="AN259" s="114">
        <v>6</v>
      </c>
      <c r="AO259" s="115">
        <v>30</v>
      </c>
      <c r="AP259" s="114" t="s">
        <v>2128</v>
      </c>
      <c r="AQ259" s="114" t="s">
        <v>3028</v>
      </c>
      <c r="AR259" s="114" t="s">
        <v>2184</v>
      </c>
      <c r="AS259" s="215">
        <v>5800</v>
      </c>
      <c r="AU259" s="887" t="s">
        <v>708</v>
      </c>
      <c r="AV259" s="115">
        <v>28</v>
      </c>
      <c r="AW259" s="114" t="s">
        <v>2128</v>
      </c>
      <c r="AX259" s="114" t="s">
        <v>3026</v>
      </c>
      <c r="AY259" s="114" t="s">
        <v>2184</v>
      </c>
      <c r="AZ259" s="215">
        <v>7545</v>
      </c>
    </row>
    <row r="260" ht="20.1" customHeight="1" spans="10:52">
      <c r="J260" s="179">
        <v>12</v>
      </c>
      <c r="K260" s="179">
        <v>25</v>
      </c>
      <c r="L260" s="178" t="s">
        <v>2114</v>
      </c>
      <c r="M260" s="178" t="s">
        <v>3029</v>
      </c>
      <c r="N260" s="326" t="s">
        <v>2118</v>
      </c>
      <c r="O260" s="180">
        <v>18000</v>
      </c>
      <c r="S260" s="179">
        <v>11</v>
      </c>
      <c r="T260" s="179">
        <v>24</v>
      </c>
      <c r="U260" s="178" t="s">
        <v>2114</v>
      </c>
      <c r="V260" s="178" t="s">
        <v>3019</v>
      </c>
      <c r="W260" s="178" t="s">
        <v>2118</v>
      </c>
      <c r="X260" s="180">
        <v>3188.4</v>
      </c>
      <c r="Z260" s="114" t="s">
        <v>729</v>
      </c>
      <c r="AA260" s="115">
        <v>31</v>
      </c>
      <c r="AB260" s="114" t="s">
        <v>2203</v>
      </c>
      <c r="AC260" s="114" t="s">
        <v>3024</v>
      </c>
      <c r="AD260" s="114" t="s">
        <v>2212</v>
      </c>
      <c r="AE260" s="215">
        <v>468</v>
      </c>
      <c r="AG260" s="114">
        <v>6</v>
      </c>
      <c r="AH260" s="115">
        <v>20</v>
      </c>
      <c r="AI260" s="114" t="s">
        <v>2125</v>
      </c>
      <c r="AJ260" s="114" t="s">
        <v>2953</v>
      </c>
      <c r="AK260" s="114" t="s">
        <v>2207</v>
      </c>
      <c r="AL260" s="215">
        <v>4464</v>
      </c>
      <c r="AN260" s="114">
        <v>6</v>
      </c>
      <c r="AO260" s="115">
        <v>30</v>
      </c>
      <c r="AP260" s="114" t="s">
        <v>2156</v>
      </c>
      <c r="AQ260" s="114" t="s">
        <v>3030</v>
      </c>
      <c r="AR260" s="114" t="s">
        <v>2531</v>
      </c>
      <c r="AS260" s="215">
        <v>22800</v>
      </c>
      <c r="AU260" s="887" t="s">
        <v>708</v>
      </c>
      <c r="AV260" s="115">
        <v>28</v>
      </c>
      <c r="AW260" s="114" t="s">
        <v>2128</v>
      </c>
      <c r="AX260" s="114" t="s">
        <v>3026</v>
      </c>
      <c r="AY260" s="114" t="s">
        <v>2184</v>
      </c>
      <c r="AZ260" s="215">
        <v>7860</v>
      </c>
    </row>
    <row r="261" ht="20.1" customHeight="1" spans="10:52">
      <c r="J261" s="179">
        <v>12</v>
      </c>
      <c r="K261" s="179">
        <v>26</v>
      </c>
      <c r="L261" s="178" t="s">
        <v>2111</v>
      </c>
      <c r="M261" s="178" t="s">
        <v>1536</v>
      </c>
      <c r="N261" s="326" t="s">
        <v>2435</v>
      </c>
      <c r="O261" s="180">
        <v>7600</v>
      </c>
      <c r="S261" s="179">
        <v>11</v>
      </c>
      <c r="T261" s="179">
        <v>24</v>
      </c>
      <c r="U261" s="178" t="s">
        <v>2114</v>
      </c>
      <c r="V261" s="178" t="s">
        <v>3031</v>
      </c>
      <c r="W261" s="178" t="s">
        <v>2133</v>
      </c>
      <c r="X261" s="180">
        <v>3000</v>
      </c>
      <c r="Z261" s="114" t="s">
        <v>729</v>
      </c>
      <c r="AA261" s="115">
        <v>31</v>
      </c>
      <c r="AB261" s="114" t="s">
        <v>2203</v>
      </c>
      <c r="AC261" s="114" t="s">
        <v>3024</v>
      </c>
      <c r="AD261" s="114" t="s">
        <v>2212</v>
      </c>
      <c r="AE261" s="140">
        <v>1767.7</v>
      </c>
      <c r="AG261" s="114">
        <v>6</v>
      </c>
      <c r="AH261" s="115">
        <v>20</v>
      </c>
      <c r="AI261" s="114" t="s">
        <v>2125</v>
      </c>
      <c r="AJ261" s="114" t="s">
        <v>2953</v>
      </c>
      <c r="AK261" s="114" t="s">
        <v>2207</v>
      </c>
      <c r="AL261" s="215">
        <v>4200</v>
      </c>
      <c r="AN261" s="114">
        <v>7</v>
      </c>
      <c r="AO261" s="115">
        <v>6</v>
      </c>
      <c r="AP261" s="114" t="s">
        <v>2128</v>
      </c>
      <c r="AQ261" s="114" t="s">
        <v>3032</v>
      </c>
      <c r="AR261" s="114" t="s">
        <v>2293</v>
      </c>
      <c r="AS261" s="215">
        <v>20000</v>
      </c>
      <c r="AU261" s="887" t="s">
        <v>708</v>
      </c>
      <c r="AV261" s="115">
        <v>28</v>
      </c>
      <c r="AW261" s="114" t="s">
        <v>2128</v>
      </c>
      <c r="AX261" s="114" t="s">
        <v>3026</v>
      </c>
      <c r="AY261" s="114" t="s">
        <v>2184</v>
      </c>
      <c r="AZ261" s="215">
        <v>4701</v>
      </c>
    </row>
    <row r="262" ht="20.1" customHeight="1" spans="10:52">
      <c r="J262" s="179">
        <v>12</v>
      </c>
      <c r="K262" s="179">
        <v>27</v>
      </c>
      <c r="L262" s="178" t="s">
        <v>2131</v>
      </c>
      <c r="M262" s="178" t="s">
        <v>3033</v>
      </c>
      <c r="N262" s="326" t="s">
        <v>2469</v>
      </c>
      <c r="O262" s="180">
        <v>48508</v>
      </c>
      <c r="S262" s="179">
        <v>11</v>
      </c>
      <c r="T262" s="179">
        <v>24</v>
      </c>
      <c r="U262" s="178" t="s">
        <v>2114</v>
      </c>
      <c r="V262" s="178" t="s">
        <v>3034</v>
      </c>
      <c r="W262" s="178" t="s">
        <v>2133</v>
      </c>
      <c r="X262" s="180">
        <v>17226</v>
      </c>
      <c r="Z262" s="114" t="s">
        <v>729</v>
      </c>
      <c r="AA262" s="115">
        <v>31</v>
      </c>
      <c r="AB262" s="114" t="s">
        <v>2203</v>
      </c>
      <c r="AC262" s="114" t="s">
        <v>3024</v>
      </c>
      <c r="AD262" s="114" t="s">
        <v>2212</v>
      </c>
      <c r="AE262" s="140">
        <v>6747</v>
      </c>
      <c r="AG262" s="114">
        <v>6</v>
      </c>
      <c r="AH262" s="115">
        <v>20</v>
      </c>
      <c r="AI262" s="114" t="s">
        <v>2125</v>
      </c>
      <c r="AJ262" s="114" t="s">
        <v>2953</v>
      </c>
      <c r="AK262" s="114" t="s">
        <v>2207</v>
      </c>
      <c r="AL262" s="215">
        <v>6300</v>
      </c>
      <c r="AN262" s="114">
        <v>7</v>
      </c>
      <c r="AO262" s="115">
        <v>7</v>
      </c>
      <c r="AP262" s="114" t="s">
        <v>2171</v>
      </c>
      <c r="AQ262" s="114" t="s">
        <v>3035</v>
      </c>
      <c r="AR262" s="114" t="s">
        <v>2176</v>
      </c>
      <c r="AS262" s="215">
        <v>5400</v>
      </c>
      <c r="AU262" s="887" t="s">
        <v>708</v>
      </c>
      <c r="AV262" s="115">
        <v>30</v>
      </c>
      <c r="AW262" s="114" t="s">
        <v>2171</v>
      </c>
      <c r="AX262" s="114" t="s">
        <v>3036</v>
      </c>
      <c r="AY262" s="114" t="s">
        <v>2615</v>
      </c>
      <c r="AZ262" s="215">
        <v>1500</v>
      </c>
    </row>
    <row r="263" ht="20.1" customHeight="1" spans="10:52">
      <c r="J263" s="179">
        <v>12</v>
      </c>
      <c r="K263" s="179">
        <v>27</v>
      </c>
      <c r="L263" s="178" t="s">
        <v>2131</v>
      </c>
      <c r="M263" s="178" t="s">
        <v>3037</v>
      </c>
      <c r="N263" s="326" t="s">
        <v>2494</v>
      </c>
      <c r="O263" s="180">
        <v>48975</v>
      </c>
      <c r="S263" s="179">
        <v>11</v>
      </c>
      <c r="T263" s="179">
        <v>26</v>
      </c>
      <c r="U263" s="178" t="s">
        <v>2111</v>
      </c>
      <c r="V263" s="178" t="s">
        <v>3038</v>
      </c>
      <c r="W263" s="178" t="s">
        <v>3039</v>
      </c>
      <c r="X263" s="180">
        <v>41056</v>
      </c>
      <c r="Z263" s="114" t="s">
        <v>729</v>
      </c>
      <c r="AA263" s="115">
        <v>31</v>
      </c>
      <c r="AB263" s="114" t="s">
        <v>2203</v>
      </c>
      <c r="AC263" s="114" t="s">
        <v>3024</v>
      </c>
      <c r="AD263" s="114" t="s">
        <v>2212</v>
      </c>
      <c r="AE263" s="140">
        <v>3993.6</v>
      </c>
      <c r="AG263" s="114">
        <v>6</v>
      </c>
      <c r="AH263" s="115">
        <v>20</v>
      </c>
      <c r="AI263" s="114" t="s">
        <v>2125</v>
      </c>
      <c r="AJ263" s="114" t="s">
        <v>2953</v>
      </c>
      <c r="AK263" s="114" t="s">
        <v>2207</v>
      </c>
      <c r="AL263" s="215">
        <v>600</v>
      </c>
      <c r="AN263" s="114">
        <v>7</v>
      </c>
      <c r="AO263" s="115">
        <v>7</v>
      </c>
      <c r="AP263" s="114" t="s">
        <v>2171</v>
      </c>
      <c r="AQ263" s="114" t="s">
        <v>3040</v>
      </c>
      <c r="AR263" s="114" t="s">
        <v>2176</v>
      </c>
      <c r="AS263" s="215">
        <v>882</v>
      </c>
      <c r="AU263" s="887" t="s">
        <v>721</v>
      </c>
      <c r="AV263" s="888" t="s">
        <v>665</v>
      </c>
      <c r="AW263" s="114" t="s">
        <v>2128</v>
      </c>
      <c r="AX263" s="114" t="s">
        <v>2919</v>
      </c>
      <c r="AY263" s="114" t="s">
        <v>2130</v>
      </c>
      <c r="AZ263" s="215">
        <v>93000</v>
      </c>
    </row>
    <row r="264" ht="20.1" customHeight="1" spans="10:52">
      <c r="J264" s="179">
        <v>12</v>
      </c>
      <c r="K264" s="179">
        <v>27</v>
      </c>
      <c r="L264" s="178" t="s">
        <v>2131</v>
      </c>
      <c r="M264" s="178" t="s">
        <v>3041</v>
      </c>
      <c r="N264" s="326" t="s">
        <v>2469</v>
      </c>
      <c r="O264" s="180">
        <v>9100</v>
      </c>
      <c r="P264" s="41"/>
      <c r="S264" s="179">
        <v>11</v>
      </c>
      <c r="T264" s="179">
        <v>27</v>
      </c>
      <c r="U264" s="178" t="s">
        <v>2114</v>
      </c>
      <c r="V264" s="178" t="s">
        <v>3042</v>
      </c>
      <c r="W264" s="178" t="s">
        <v>2118</v>
      </c>
      <c r="X264" s="180">
        <v>44930</v>
      </c>
      <c r="Z264" s="114" t="s">
        <v>729</v>
      </c>
      <c r="AA264" s="115">
        <v>31</v>
      </c>
      <c r="AB264" s="114" t="s">
        <v>2203</v>
      </c>
      <c r="AC264" s="114" t="s">
        <v>3024</v>
      </c>
      <c r="AD264" s="114" t="s">
        <v>2212</v>
      </c>
      <c r="AE264" s="140">
        <v>12878</v>
      </c>
      <c r="AG264" s="114">
        <v>6</v>
      </c>
      <c r="AH264" s="115">
        <v>20</v>
      </c>
      <c r="AI264" s="114" t="s">
        <v>2125</v>
      </c>
      <c r="AJ264" s="114" t="s">
        <v>2953</v>
      </c>
      <c r="AK264" s="114" t="s">
        <v>2207</v>
      </c>
      <c r="AL264" s="215">
        <v>5810</v>
      </c>
      <c r="AN264" s="114">
        <v>7</v>
      </c>
      <c r="AO264" s="115">
        <v>7</v>
      </c>
      <c r="AP264" s="114" t="s">
        <v>2171</v>
      </c>
      <c r="AQ264" s="114" t="s">
        <v>666</v>
      </c>
      <c r="AR264" s="114" t="s">
        <v>2173</v>
      </c>
      <c r="AS264" s="215">
        <v>10000</v>
      </c>
      <c r="AU264" s="887" t="s">
        <v>721</v>
      </c>
      <c r="AV264" s="888" t="s">
        <v>676</v>
      </c>
      <c r="AW264" s="114" t="s">
        <v>2159</v>
      </c>
      <c r="AX264" s="114" t="s">
        <v>3043</v>
      </c>
      <c r="AY264" s="114" t="s">
        <v>3044</v>
      </c>
      <c r="AZ264" s="215">
        <v>23124.31</v>
      </c>
    </row>
    <row r="265" ht="20.1" customHeight="1" spans="10:52">
      <c r="J265" s="179">
        <v>12</v>
      </c>
      <c r="K265" s="179">
        <v>27</v>
      </c>
      <c r="L265" s="178" t="s">
        <v>2131</v>
      </c>
      <c r="M265" s="178" t="s">
        <v>3045</v>
      </c>
      <c r="N265" s="326" t="s">
        <v>2494</v>
      </c>
      <c r="O265" s="180">
        <v>9999</v>
      </c>
      <c r="S265" s="179">
        <v>11</v>
      </c>
      <c r="T265" s="179">
        <v>30</v>
      </c>
      <c r="U265" s="178" t="s">
        <v>2165</v>
      </c>
      <c r="V265" s="178" t="s">
        <v>3046</v>
      </c>
      <c r="W265" s="178" t="s">
        <v>2311</v>
      </c>
      <c r="X265" s="180">
        <v>5800</v>
      </c>
      <c r="Z265" s="114" t="s">
        <v>729</v>
      </c>
      <c r="AA265" s="115">
        <v>31</v>
      </c>
      <c r="AB265" s="114" t="s">
        <v>2203</v>
      </c>
      <c r="AC265" s="114" t="s">
        <v>3024</v>
      </c>
      <c r="AD265" s="114" t="s">
        <v>2212</v>
      </c>
      <c r="AE265" s="140">
        <v>5799</v>
      </c>
      <c r="AG265" s="114">
        <v>6</v>
      </c>
      <c r="AH265" s="115">
        <v>20</v>
      </c>
      <c r="AI265" s="114" t="s">
        <v>2125</v>
      </c>
      <c r="AJ265" s="114" t="s">
        <v>2953</v>
      </c>
      <c r="AK265" s="114" t="s">
        <v>2207</v>
      </c>
      <c r="AL265" s="215">
        <v>1606.55</v>
      </c>
      <c r="AN265" s="114">
        <v>7</v>
      </c>
      <c r="AO265" s="115">
        <v>7</v>
      </c>
      <c r="AP265" s="114" t="s">
        <v>2171</v>
      </c>
      <c r="AQ265" s="114" t="s">
        <v>666</v>
      </c>
      <c r="AR265" s="114" t="s">
        <v>2173</v>
      </c>
      <c r="AS265" s="215">
        <v>14735</v>
      </c>
      <c r="AU265" s="887" t="s">
        <v>721</v>
      </c>
      <c r="AV265" s="115">
        <v>10</v>
      </c>
      <c r="AW265" s="114" t="s">
        <v>3047</v>
      </c>
      <c r="AX265" s="114" t="s">
        <v>2002</v>
      </c>
      <c r="AY265" s="114" t="s">
        <v>3048</v>
      </c>
      <c r="AZ265" s="215">
        <v>10000</v>
      </c>
    </row>
    <row r="266" ht="20.1" customHeight="1" spans="10:52">
      <c r="J266" s="179">
        <v>12</v>
      </c>
      <c r="K266" s="179">
        <v>27</v>
      </c>
      <c r="L266" s="178" t="s">
        <v>2131</v>
      </c>
      <c r="M266" s="178" t="s">
        <v>3049</v>
      </c>
      <c r="N266" s="326" t="s">
        <v>2494</v>
      </c>
      <c r="O266" s="180">
        <v>28950</v>
      </c>
      <c r="S266" s="179">
        <v>11</v>
      </c>
      <c r="T266" s="179">
        <v>30</v>
      </c>
      <c r="U266" s="178" t="s">
        <v>2165</v>
      </c>
      <c r="V266" s="178" t="s">
        <v>3050</v>
      </c>
      <c r="W266" s="178" t="s">
        <v>2311</v>
      </c>
      <c r="X266" s="180">
        <v>7915</v>
      </c>
      <c r="Z266" s="114" t="s">
        <v>729</v>
      </c>
      <c r="AA266" s="115">
        <v>31</v>
      </c>
      <c r="AB266" s="114" t="s">
        <v>2203</v>
      </c>
      <c r="AC266" s="114" t="s">
        <v>3024</v>
      </c>
      <c r="AD266" s="114" t="s">
        <v>2212</v>
      </c>
      <c r="AE266" s="140">
        <v>3010</v>
      </c>
      <c r="AG266" s="114">
        <v>6</v>
      </c>
      <c r="AH266" s="115">
        <v>20</v>
      </c>
      <c r="AI266" s="114" t="s">
        <v>2125</v>
      </c>
      <c r="AJ266" s="114" t="s">
        <v>2953</v>
      </c>
      <c r="AK266" s="114" t="s">
        <v>2207</v>
      </c>
      <c r="AL266" s="215">
        <v>780</v>
      </c>
      <c r="AN266" s="114">
        <v>7</v>
      </c>
      <c r="AO266" s="115">
        <v>7</v>
      </c>
      <c r="AP266" s="114" t="s">
        <v>2171</v>
      </c>
      <c r="AQ266" s="114" t="s">
        <v>3051</v>
      </c>
      <c r="AR266" s="114" t="s">
        <v>2176</v>
      </c>
      <c r="AS266" s="215">
        <v>2235</v>
      </c>
      <c r="AU266" s="887" t="s">
        <v>721</v>
      </c>
      <c r="AV266" s="115">
        <v>11</v>
      </c>
      <c r="AW266" s="114" t="s">
        <v>2128</v>
      </c>
      <c r="AX266" s="114" t="s">
        <v>835</v>
      </c>
      <c r="AY266" s="114" t="s">
        <v>2130</v>
      </c>
      <c r="AZ266" s="215">
        <v>66000</v>
      </c>
    </row>
    <row r="267" ht="20.1" customHeight="1" spans="10:52">
      <c r="J267" s="179">
        <v>12</v>
      </c>
      <c r="K267" s="179">
        <v>30</v>
      </c>
      <c r="L267" s="178" t="s">
        <v>2131</v>
      </c>
      <c r="M267" s="178" t="s">
        <v>3052</v>
      </c>
      <c r="N267" s="326" t="s">
        <v>2469</v>
      </c>
      <c r="O267" s="180">
        <v>38670</v>
      </c>
      <c r="S267" s="179">
        <v>11</v>
      </c>
      <c r="T267" s="179">
        <v>30</v>
      </c>
      <c r="U267" s="178" t="s">
        <v>2165</v>
      </c>
      <c r="V267" s="178" t="s">
        <v>3053</v>
      </c>
      <c r="W267" s="178" t="s">
        <v>2311</v>
      </c>
      <c r="X267" s="180">
        <v>20000</v>
      </c>
      <c r="Z267" s="114" t="s">
        <v>729</v>
      </c>
      <c r="AA267" s="115">
        <v>31</v>
      </c>
      <c r="AB267" s="114" t="s">
        <v>2203</v>
      </c>
      <c r="AC267" s="114" t="s">
        <v>3024</v>
      </c>
      <c r="AD267" s="114" t="s">
        <v>2212</v>
      </c>
      <c r="AE267" s="215">
        <v>213</v>
      </c>
      <c r="AG267" s="114">
        <v>6</v>
      </c>
      <c r="AH267" s="115">
        <v>20</v>
      </c>
      <c r="AI267" s="114" t="s">
        <v>2125</v>
      </c>
      <c r="AJ267" s="114" t="s">
        <v>2953</v>
      </c>
      <c r="AK267" s="114" t="s">
        <v>2207</v>
      </c>
      <c r="AL267" s="215">
        <v>4025</v>
      </c>
      <c r="AN267" s="114">
        <v>7</v>
      </c>
      <c r="AO267" s="115">
        <v>7</v>
      </c>
      <c r="AP267" s="114" t="s">
        <v>2171</v>
      </c>
      <c r="AQ267" s="114" t="s">
        <v>1732</v>
      </c>
      <c r="AR267" s="114" t="s">
        <v>2173</v>
      </c>
      <c r="AS267" s="215">
        <v>57500</v>
      </c>
      <c r="AU267" s="887" t="s">
        <v>721</v>
      </c>
      <c r="AV267" s="115">
        <v>12</v>
      </c>
      <c r="AW267" s="114" t="s">
        <v>2171</v>
      </c>
      <c r="AX267" s="114" t="s">
        <v>3054</v>
      </c>
      <c r="AY267" s="114" t="s">
        <v>2546</v>
      </c>
      <c r="AZ267" s="215">
        <v>4424</v>
      </c>
    </row>
    <row r="268" ht="20.1" customHeight="1" spans="10:52">
      <c r="J268" s="179">
        <v>12</v>
      </c>
      <c r="K268" s="179">
        <v>31</v>
      </c>
      <c r="L268" s="178" t="s">
        <v>2165</v>
      </c>
      <c r="M268" s="178" t="s">
        <v>3055</v>
      </c>
      <c r="N268" s="326" t="s">
        <v>2167</v>
      </c>
      <c r="O268" s="180">
        <v>33000</v>
      </c>
      <c r="S268" s="179">
        <v>12</v>
      </c>
      <c r="T268" s="178" t="s">
        <v>691</v>
      </c>
      <c r="U268" s="178" t="s">
        <v>2141</v>
      </c>
      <c r="V268" s="178" t="s">
        <v>3056</v>
      </c>
      <c r="W268" s="178" t="s">
        <v>2297</v>
      </c>
      <c r="X268" s="180">
        <v>31000</v>
      </c>
      <c r="Z268" s="114" t="s">
        <v>729</v>
      </c>
      <c r="AA268" s="115">
        <v>31</v>
      </c>
      <c r="AB268" s="114" t="s">
        <v>2203</v>
      </c>
      <c r="AC268" s="114" t="s">
        <v>3024</v>
      </c>
      <c r="AD268" s="114" t="s">
        <v>2212</v>
      </c>
      <c r="AE268" s="140">
        <v>8468.5</v>
      </c>
      <c r="AG268" s="114">
        <v>6</v>
      </c>
      <c r="AH268" s="115">
        <v>20</v>
      </c>
      <c r="AI268" s="114" t="s">
        <v>2125</v>
      </c>
      <c r="AJ268" s="114" t="s">
        <v>2953</v>
      </c>
      <c r="AK268" s="114" t="s">
        <v>2207</v>
      </c>
      <c r="AL268" s="215">
        <v>450</v>
      </c>
      <c r="AN268" s="114">
        <v>7</v>
      </c>
      <c r="AO268" s="115">
        <v>7</v>
      </c>
      <c r="AP268" s="114" t="s">
        <v>2171</v>
      </c>
      <c r="AQ268" s="114" t="s">
        <v>1732</v>
      </c>
      <c r="AR268" s="114" t="s">
        <v>2173</v>
      </c>
      <c r="AS268" s="215">
        <v>1745</v>
      </c>
      <c r="AU268" s="887" t="s">
        <v>721</v>
      </c>
      <c r="AV268" s="115">
        <v>15</v>
      </c>
      <c r="AW268" s="114" t="s">
        <v>3057</v>
      </c>
      <c r="AX268" s="114" t="s">
        <v>3058</v>
      </c>
      <c r="AY268" s="114" t="s">
        <v>3059</v>
      </c>
      <c r="AZ268" s="215">
        <v>33400</v>
      </c>
    </row>
    <row r="269" ht="20.1" customHeight="1" spans="10:52">
      <c r="J269" s="179">
        <v>12</v>
      </c>
      <c r="K269" s="179">
        <v>31</v>
      </c>
      <c r="L269" s="178" t="s">
        <v>2165</v>
      </c>
      <c r="M269" s="178" t="s">
        <v>3060</v>
      </c>
      <c r="N269" s="326" t="s">
        <v>2167</v>
      </c>
      <c r="O269" s="180">
        <v>23200</v>
      </c>
      <c r="S269" s="179">
        <v>12</v>
      </c>
      <c r="T269" s="178" t="s">
        <v>691</v>
      </c>
      <c r="U269" s="178" t="s">
        <v>2141</v>
      </c>
      <c r="V269" s="178" t="s">
        <v>1402</v>
      </c>
      <c r="W269" s="178" t="s">
        <v>2522</v>
      </c>
      <c r="X269" s="180">
        <v>20000</v>
      </c>
      <c r="Z269" s="114" t="s">
        <v>710</v>
      </c>
      <c r="AA269" s="114" t="s">
        <v>665</v>
      </c>
      <c r="AB269" s="114" t="s">
        <v>2189</v>
      </c>
      <c r="AC269" s="114" t="s">
        <v>3061</v>
      </c>
      <c r="AD269" s="114" t="s">
        <v>2191</v>
      </c>
      <c r="AE269" s="140">
        <v>99000</v>
      </c>
      <c r="AG269" s="114">
        <v>6</v>
      </c>
      <c r="AH269" s="115">
        <v>20</v>
      </c>
      <c r="AI269" s="114" t="s">
        <v>2125</v>
      </c>
      <c r="AJ269" s="114" t="s">
        <v>2953</v>
      </c>
      <c r="AK269" s="114" t="s">
        <v>2207</v>
      </c>
      <c r="AL269" s="215">
        <v>280</v>
      </c>
      <c r="AN269" s="114">
        <v>7</v>
      </c>
      <c r="AO269" s="115">
        <v>10</v>
      </c>
      <c r="AP269" s="114" t="s">
        <v>2122</v>
      </c>
      <c r="AQ269" s="114" t="s">
        <v>3062</v>
      </c>
      <c r="AR269" s="114" t="s">
        <v>2139</v>
      </c>
      <c r="AS269" s="215">
        <v>14100</v>
      </c>
      <c r="AU269" s="887" t="s">
        <v>721</v>
      </c>
      <c r="AV269" s="115">
        <v>15</v>
      </c>
      <c r="AW269" s="114" t="s">
        <v>3057</v>
      </c>
      <c r="AX269" s="114" t="s">
        <v>3058</v>
      </c>
      <c r="AY269" s="114" t="s">
        <v>3059</v>
      </c>
      <c r="AZ269" s="215">
        <v>48600</v>
      </c>
    </row>
    <row r="270" ht="20.1" customHeight="1" spans="10:52">
      <c r="J270" s="179">
        <v>12</v>
      </c>
      <c r="K270" s="179">
        <v>31</v>
      </c>
      <c r="L270" s="178" t="s">
        <v>2165</v>
      </c>
      <c r="M270" s="178" t="s">
        <v>3060</v>
      </c>
      <c r="N270" s="326" t="s">
        <v>2167</v>
      </c>
      <c r="O270" s="180">
        <v>45000</v>
      </c>
      <c r="S270" s="179">
        <v>12</v>
      </c>
      <c r="T270" s="178" t="s">
        <v>691</v>
      </c>
      <c r="U270" s="178" t="s">
        <v>2141</v>
      </c>
      <c r="V270" s="178" t="s">
        <v>3063</v>
      </c>
      <c r="W270" s="178" t="s">
        <v>2243</v>
      </c>
      <c r="X270" s="180">
        <v>1490</v>
      </c>
      <c r="Z270" s="114" t="s">
        <v>710</v>
      </c>
      <c r="AA270" s="114" t="s">
        <v>665</v>
      </c>
      <c r="AB270" s="114" t="s">
        <v>2111</v>
      </c>
      <c r="AC270" s="114" t="s">
        <v>3064</v>
      </c>
      <c r="AD270" s="114" t="s">
        <v>2435</v>
      </c>
      <c r="AE270" s="140">
        <v>40000</v>
      </c>
      <c r="AG270" s="114">
        <v>6</v>
      </c>
      <c r="AH270" s="115">
        <v>20</v>
      </c>
      <c r="AI270" s="114" t="s">
        <v>2125</v>
      </c>
      <c r="AJ270" s="114" t="s">
        <v>2953</v>
      </c>
      <c r="AK270" s="114" t="s">
        <v>2207</v>
      </c>
      <c r="AL270" s="215">
        <v>900</v>
      </c>
      <c r="AN270" s="114">
        <v>7</v>
      </c>
      <c r="AO270" s="115">
        <v>10</v>
      </c>
      <c r="AP270" s="114" t="s">
        <v>2122</v>
      </c>
      <c r="AQ270" s="114" t="s">
        <v>3065</v>
      </c>
      <c r="AR270" s="114" t="s">
        <v>2139</v>
      </c>
      <c r="AS270" s="215">
        <v>8500</v>
      </c>
      <c r="AU270" s="887" t="s">
        <v>721</v>
      </c>
      <c r="AV270" s="115">
        <v>15</v>
      </c>
      <c r="AW270" s="114" t="s">
        <v>3057</v>
      </c>
      <c r="AX270" s="114" t="s">
        <v>3066</v>
      </c>
      <c r="AY270" s="114" t="s">
        <v>3059</v>
      </c>
      <c r="AZ270" s="215">
        <v>38800</v>
      </c>
    </row>
    <row r="271" ht="20.1" customHeight="1" spans="10:52">
      <c r="J271" s="179">
        <v>12</v>
      </c>
      <c r="K271" s="179">
        <v>31</v>
      </c>
      <c r="L271" s="178" t="s">
        <v>2165</v>
      </c>
      <c r="M271" s="178" t="s">
        <v>3067</v>
      </c>
      <c r="N271" s="326" t="s">
        <v>2245</v>
      </c>
      <c r="O271" s="180">
        <v>37877</v>
      </c>
      <c r="S271" s="179">
        <v>12</v>
      </c>
      <c r="T271" s="178" t="s">
        <v>691</v>
      </c>
      <c r="U271" s="178" t="s">
        <v>2141</v>
      </c>
      <c r="V271" s="178" t="s">
        <v>3063</v>
      </c>
      <c r="W271" s="178" t="s">
        <v>2243</v>
      </c>
      <c r="X271" s="460">
        <v>200</v>
      </c>
      <c r="Z271" s="114" t="s">
        <v>710</v>
      </c>
      <c r="AA271" s="114" t="s">
        <v>665</v>
      </c>
      <c r="AB271" s="114" t="s">
        <v>2111</v>
      </c>
      <c r="AC271" s="114" t="s">
        <v>3064</v>
      </c>
      <c r="AD271" s="114" t="s">
        <v>2435</v>
      </c>
      <c r="AE271" s="140">
        <v>40000</v>
      </c>
      <c r="AG271" s="114">
        <v>6</v>
      </c>
      <c r="AH271" s="115">
        <v>20</v>
      </c>
      <c r="AI271" s="114" t="s">
        <v>2125</v>
      </c>
      <c r="AJ271" s="114" t="s">
        <v>2953</v>
      </c>
      <c r="AK271" s="114" t="s">
        <v>2207</v>
      </c>
      <c r="AL271" s="215">
        <v>7636</v>
      </c>
      <c r="AN271" s="114">
        <v>7</v>
      </c>
      <c r="AO271" s="115">
        <v>10</v>
      </c>
      <c r="AP271" s="114" t="s">
        <v>2122</v>
      </c>
      <c r="AQ271" s="114" t="s">
        <v>2731</v>
      </c>
      <c r="AR271" s="114" t="s">
        <v>2333</v>
      </c>
      <c r="AS271" s="215">
        <v>625</v>
      </c>
      <c r="AU271" s="887" t="s">
        <v>721</v>
      </c>
      <c r="AV271" s="115">
        <v>15</v>
      </c>
      <c r="AW271" s="114" t="s">
        <v>3057</v>
      </c>
      <c r="AX271" s="114" t="s">
        <v>3066</v>
      </c>
      <c r="AY271" s="114" t="s">
        <v>3059</v>
      </c>
      <c r="AZ271" s="215">
        <v>34200</v>
      </c>
    </row>
    <row r="272" ht="20.1" customHeight="1" spans="10:52">
      <c r="J272" s="179">
        <v>12</v>
      </c>
      <c r="K272" s="179">
        <v>31</v>
      </c>
      <c r="L272" s="178" t="s">
        <v>2165</v>
      </c>
      <c r="M272" s="178" t="s">
        <v>3067</v>
      </c>
      <c r="N272" s="326" t="s">
        <v>2245</v>
      </c>
      <c r="O272" s="460">
        <v>272</v>
      </c>
      <c r="S272" s="179">
        <v>12</v>
      </c>
      <c r="T272" s="178" t="s">
        <v>691</v>
      </c>
      <c r="U272" s="178" t="s">
        <v>2141</v>
      </c>
      <c r="V272" s="178" t="s">
        <v>3063</v>
      </c>
      <c r="W272" s="178" t="s">
        <v>2243</v>
      </c>
      <c r="X272" s="460">
        <v>200</v>
      </c>
      <c r="Z272" s="114" t="s">
        <v>710</v>
      </c>
      <c r="AA272" s="114" t="s">
        <v>676</v>
      </c>
      <c r="AB272" s="114" t="s">
        <v>2111</v>
      </c>
      <c r="AC272" s="114" t="s">
        <v>725</v>
      </c>
      <c r="AD272" s="114" t="s">
        <v>2320</v>
      </c>
      <c r="AE272" s="140">
        <v>14641</v>
      </c>
      <c r="AG272" s="114">
        <v>6</v>
      </c>
      <c r="AH272" s="115">
        <v>20</v>
      </c>
      <c r="AI272" s="114" t="s">
        <v>2125</v>
      </c>
      <c r="AJ272" s="114" t="s">
        <v>2953</v>
      </c>
      <c r="AK272" s="114" t="s">
        <v>2207</v>
      </c>
      <c r="AL272" s="215">
        <v>639</v>
      </c>
      <c r="AN272" s="114">
        <v>7</v>
      </c>
      <c r="AO272" s="115">
        <v>10</v>
      </c>
      <c r="AP272" s="114" t="s">
        <v>2122</v>
      </c>
      <c r="AQ272" s="114" t="s">
        <v>2731</v>
      </c>
      <c r="AR272" s="114" t="s">
        <v>2333</v>
      </c>
      <c r="AS272" s="215">
        <v>9010</v>
      </c>
      <c r="AU272" s="887" t="s">
        <v>721</v>
      </c>
      <c r="AV272" s="115">
        <v>18</v>
      </c>
      <c r="AW272" s="114" t="s">
        <v>2128</v>
      </c>
      <c r="AX272" s="114" t="s">
        <v>3068</v>
      </c>
      <c r="AY272" s="114" t="s">
        <v>2130</v>
      </c>
      <c r="AZ272" s="215">
        <v>28981.26</v>
      </c>
    </row>
    <row r="273" ht="20.1" customHeight="1" spans="10:52">
      <c r="J273" s="179">
        <v>12</v>
      </c>
      <c r="K273" s="179">
        <v>31</v>
      </c>
      <c r="L273" s="178" t="s">
        <v>2165</v>
      </c>
      <c r="M273" s="178" t="s">
        <v>3067</v>
      </c>
      <c r="N273" s="326" t="s">
        <v>2245</v>
      </c>
      <c r="O273" s="180">
        <v>1455</v>
      </c>
      <c r="S273" s="179">
        <v>12</v>
      </c>
      <c r="T273" s="178" t="s">
        <v>691</v>
      </c>
      <c r="U273" s="178" t="s">
        <v>2141</v>
      </c>
      <c r="V273" s="178" t="s">
        <v>3063</v>
      </c>
      <c r="W273" s="178" t="s">
        <v>2243</v>
      </c>
      <c r="X273" s="460">
        <v>94.5</v>
      </c>
      <c r="Z273" s="114" t="s">
        <v>710</v>
      </c>
      <c r="AA273" s="114" t="s">
        <v>676</v>
      </c>
      <c r="AB273" s="114" t="s">
        <v>2111</v>
      </c>
      <c r="AC273" s="114" t="s">
        <v>725</v>
      </c>
      <c r="AD273" s="114" t="s">
        <v>2320</v>
      </c>
      <c r="AE273" s="140">
        <v>2450</v>
      </c>
      <c r="AG273" s="114">
        <v>6</v>
      </c>
      <c r="AH273" s="115">
        <v>20</v>
      </c>
      <c r="AI273" s="114" t="s">
        <v>2125</v>
      </c>
      <c r="AJ273" s="114" t="s">
        <v>2953</v>
      </c>
      <c r="AK273" s="114" t="s">
        <v>2207</v>
      </c>
      <c r="AL273" s="215">
        <v>2808.97</v>
      </c>
      <c r="AN273" s="114">
        <v>7</v>
      </c>
      <c r="AO273" s="115">
        <v>10</v>
      </c>
      <c r="AP273" s="114" t="s">
        <v>2122</v>
      </c>
      <c r="AQ273" s="114" t="s">
        <v>2731</v>
      </c>
      <c r="AR273" s="114" t="s">
        <v>2333</v>
      </c>
      <c r="AS273" s="215">
        <v>6200</v>
      </c>
      <c r="AU273" s="887" t="s">
        <v>721</v>
      </c>
      <c r="AV273" s="115">
        <v>18</v>
      </c>
      <c r="AW273" s="114" t="s">
        <v>2128</v>
      </c>
      <c r="AX273" s="114" t="s">
        <v>3068</v>
      </c>
      <c r="AY273" s="114" t="s">
        <v>2130</v>
      </c>
      <c r="AZ273" s="215">
        <v>3000</v>
      </c>
    </row>
    <row r="274" ht="20.1" customHeight="1" spans="10:52">
      <c r="J274" s="179">
        <v>12</v>
      </c>
      <c r="K274" s="179">
        <v>31</v>
      </c>
      <c r="L274" s="178" t="s">
        <v>2141</v>
      </c>
      <c r="M274" s="178" t="s">
        <v>3069</v>
      </c>
      <c r="N274" s="326" t="s">
        <v>2580</v>
      </c>
      <c r="O274" s="180">
        <v>5393</v>
      </c>
      <c r="S274" s="179">
        <v>12</v>
      </c>
      <c r="T274" s="178" t="s">
        <v>691</v>
      </c>
      <c r="U274" s="178" t="s">
        <v>2141</v>
      </c>
      <c r="V274" s="178" t="s">
        <v>3063</v>
      </c>
      <c r="W274" s="178" t="s">
        <v>2243</v>
      </c>
      <c r="X274" s="180">
        <v>3798</v>
      </c>
      <c r="Z274" s="114" t="s">
        <v>710</v>
      </c>
      <c r="AA274" s="114" t="s">
        <v>676</v>
      </c>
      <c r="AB274" s="114" t="s">
        <v>2111</v>
      </c>
      <c r="AC274" s="114" t="s">
        <v>725</v>
      </c>
      <c r="AD274" s="114" t="s">
        <v>2320</v>
      </c>
      <c r="AE274" s="140">
        <v>2404.78</v>
      </c>
      <c r="AG274" s="114">
        <v>6</v>
      </c>
      <c r="AH274" s="115">
        <v>23</v>
      </c>
      <c r="AI274" s="114" t="s">
        <v>2159</v>
      </c>
      <c r="AJ274" s="114" t="s">
        <v>3070</v>
      </c>
      <c r="AK274" s="114" t="s">
        <v>2182</v>
      </c>
      <c r="AL274" s="215">
        <v>48000</v>
      </c>
      <c r="AN274" s="114">
        <v>7</v>
      </c>
      <c r="AO274" s="115">
        <v>10</v>
      </c>
      <c r="AP274" s="114" t="s">
        <v>2122</v>
      </c>
      <c r="AQ274" s="114" t="s">
        <v>2731</v>
      </c>
      <c r="AR274" s="114" t="s">
        <v>2333</v>
      </c>
      <c r="AS274" s="215">
        <v>2552</v>
      </c>
      <c r="AU274" s="887" t="s">
        <v>721</v>
      </c>
      <c r="AV274" s="115">
        <v>19</v>
      </c>
      <c r="AW274" s="114" t="s">
        <v>3071</v>
      </c>
      <c r="AX274" s="114" t="s">
        <v>3072</v>
      </c>
      <c r="AY274" s="114" t="s">
        <v>3073</v>
      </c>
      <c r="AZ274" s="215">
        <v>5960.2</v>
      </c>
    </row>
    <row r="275" ht="20.1" customHeight="1" spans="10:52">
      <c r="J275" s="179">
        <v>12</v>
      </c>
      <c r="K275" s="179">
        <v>31</v>
      </c>
      <c r="L275" s="178" t="s">
        <v>2141</v>
      </c>
      <c r="M275" s="178" t="s">
        <v>3074</v>
      </c>
      <c r="N275" s="326" t="s">
        <v>2580</v>
      </c>
      <c r="O275" s="180">
        <v>9566</v>
      </c>
      <c r="S275" s="179">
        <v>12</v>
      </c>
      <c r="T275" s="178" t="s">
        <v>691</v>
      </c>
      <c r="U275" s="178" t="s">
        <v>2141</v>
      </c>
      <c r="V275" s="178" t="s">
        <v>3063</v>
      </c>
      <c r="W275" s="178" t="s">
        <v>2243</v>
      </c>
      <c r="X275" s="460">
        <v>498</v>
      </c>
      <c r="Z275" s="114" t="s">
        <v>710</v>
      </c>
      <c r="AA275" s="114" t="s">
        <v>708</v>
      </c>
      <c r="AB275" s="114" t="s">
        <v>2128</v>
      </c>
      <c r="AC275" s="114" t="s">
        <v>3075</v>
      </c>
      <c r="AD275" s="114" t="s">
        <v>3076</v>
      </c>
      <c r="AE275" s="140">
        <v>40500</v>
      </c>
      <c r="AG275" s="114">
        <v>6</v>
      </c>
      <c r="AH275" s="115">
        <v>23</v>
      </c>
      <c r="AI275" s="114" t="s">
        <v>2148</v>
      </c>
      <c r="AJ275" s="114" t="s">
        <v>3077</v>
      </c>
      <c r="AK275" s="114" t="s">
        <v>2150</v>
      </c>
      <c r="AL275" s="215">
        <v>3000</v>
      </c>
      <c r="AN275" s="114">
        <v>7</v>
      </c>
      <c r="AO275" s="115">
        <v>18</v>
      </c>
      <c r="AP275" s="114" t="s">
        <v>2171</v>
      </c>
      <c r="AQ275" s="114" t="s">
        <v>3078</v>
      </c>
      <c r="AR275" s="114" t="s">
        <v>2546</v>
      </c>
      <c r="AS275" s="215">
        <v>6100</v>
      </c>
      <c r="AU275" s="887" t="s">
        <v>721</v>
      </c>
      <c r="AV275" s="115">
        <v>19</v>
      </c>
      <c r="AW275" s="114" t="s">
        <v>2128</v>
      </c>
      <c r="AX275" s="114" t="s">
        <v>2447</v>
      </c>
      <c r="AY275" s="114" t="s">
        <v>2293</v>
      </c>
      <c r="AZ275" s="215">
        <v>23809.52</v>
      </c>
    </row>
    <row r="276" ht="20.1" customHeight="1" spans="10:52">
      <c r="J276" s="179">
        <v>12</v>
      </c>
      <c r="K276" s="179">
        <v>31</v>
      </c>
      <c r="L276" s="178" t="s">
        <v>2162</v>
      </c>
      <c r="M276" s="178" t="s">
        <v>3079</v>
      </c>
      <c r="N276" s="326" t="s">
        <v>3080</v>
      </c>
      <c r="O276" s="180">
        <v>11400</v>
      </c>
      <c r="S276" s="179">
        <v>12</v>
      </c>
      <c r="T276" s="178" t="s">
        <v>691</v>
      </c>
      <c r="U276" s="178" t="s">
        <v>2141</v>
      </c>
      <c r="V276" s="178" t="s">
        <v>3081</v>
      </c>
      <c r="W276" s="178" t="s">
        <v>2243</v>
      </c>
      <c r="X276" s="460">
        <v>767</v>
      </c>
      <c r="Z276" s="114" t="s">
        <v>710</v>
      </c>
      <c r="AA276" s="114" t="s">
        <v>708</v>
      </c>
      <c r="AB276" s="114" t="s">
        <v>2128</v>
      </c>
      <c r="AC276" s="114" t="s">
        <v>3075</v>
      </c>
      <c r="AD276" s="114" t="s">
        <v>3076</v>
      </c>
      <c r="AE276" s="140">
        <v>38250</v>
      </c>
      <c r="AG276" s="114">
        <v>6</v>
      </c>
      <c r="AH276" s="115">
        <v>23</v>
      </c>
      <c r="AI276" s="114" t="s">
        <v>2148</v>
      </c>
      <c r="AJ276" s="114" t="s">
        <v>3082</v>
      </c>
      <c r="AK276" s="114" t="s">
        <v>2150</v>
      </c>
      <c r="AL276" s="215">
        <v>3000</v>
      </c>
      <c r="AN276" s="114">
        <v>7</v>
      </c>
      <c r="AO276" s="115">
        <v>18</v>
      </c>
      <c r="AP276" s="114" t="s">
        <v>2171</v>
      </c>
      <c r="AQ276" s="114" t="s">
        <v>3083</v>
      </c>
      <c r="AR276" s="114" t="s">
        <v>2173</v>
      </c>
      <c r="AS276" s="215">
        <v>30000</v>
      </c>
      <c r="AU276" s="887" t="s">
        <v>721</v>
      </c>
      <c r="AV276" s="115">
        <v>24</v>
      </c>
      <c r="AW276" s="114" t="s">
        <v>3057</v>
      </c>
      <c r="AX276" s="114" t="s">
        <v>3084</v>
      </c>
      <c r="AY276" s="114" t="s">
        <v>3085</v>
      </c>
      <c r="AZ276" s="215">
        <v>120</v>
      </c>
    </row>
    <row r="277" ht="20.1" customHeight="1" spans="10:52">
      <c r="J277" s="179">
        <v>12</v>
      </c>
      <c r="K277" s="179">
        <v>31</v>
      </c>
      <c r="L277" s="178" t="s">
        <v>2162</v>
      </c>
      <c r="M277" s="178" t="s">
        <v>3086</v>
      </c>
      <c r="N277" s="326" t="s">
        <v>2394</v>
      </c>
      <c r="O277" s="180">
        <v>6372</v>
      </c>
      <c r="S277" s="179">
        <v>12</v>
      </c>
      <c r="T277" s="178" t="s">
        <v>691</v>
      </c>
      <c r="U277" s="178" t="s">
        <v>2141</v>
      </c>
      <c r="V277" s="178" t="s">
        <v>3081</v>
      </c>
      <c r="W277" s="178" t="s">
        <v>2243</v>
      </c>
      <c r="X277" s="180">
        <v>11606.4</v>
      </c>
      <c r="Z277" s="114" t="s">
        <v>710</v>
      </c>
      <c r="AA277" s="114" t="s">
        <v>721</v>
      </c>
      <c r="AB277" s="114" t="s">
        <v>2171</v>
      </c>
      <c r="AC277" s="114" t="s">
        <v>712</v>
      </c>
      <c r="AD277" s="114" t="s">
        <v>3087</v>
      </c>
      <c r="AE277" s="140">
        <v>9441</v>
      </c>
      <c r="AG277" s="114">
        <v>6</v>
      </c>
      <c r="AH277" s="115">
        <v>23</v>
      </c>
      <c r="AI277" s="114" t="s">
        <v>2148</v>
      </c>
      <c r="AJ277" s="114" t="s">
        <v>3088</v>
      </c>
      <c r="AK277" s="114" t="s">
        <v>2150</v>
      </c>
      <c r="AL277" s="215">
        <v>3000</v>
      </c>
      <c r="AN277" s="114">
        <v>7</v>
      </c>
      <c r="AO277" s="115">
        <v>18</v>
      </c>
      <c r="AP277" s="114" t="s">
        <v>2171</v>
      </c>
      <c r="AQ277" s="114" t="s">
        <v>855</v>
      </c>
      <c r="AR277" s="114" t="s">
        <v>2176</v>
      </c>
      <c r="AS277" s="215">
        <v>1129</v>
      </c>
      <c r="AU277" s="887" t="s">
        <v>721</v>
      </c>
      <c r="AV277" s="115">
        <v>24</v>
      </c>
      <c r="AW277" s="114" t="s">
        <v>3057</v>
      </c>
      <c r="AX277" s="114" t="s">
        <v>3084</v>
      </c>
      <c r="AY277" s="114" t="s">
        <v>3085</v>
      </c>
      <c r="AZ277" s="215">
        <v>360</v>
      </c>
    </row>
    <row r="278" ht="20.1" customHeight="1" spans="10:52">
      <c r="J278" s="179">
        <v>12</v>
      </c>
      <c r="K278" s="179">
        <v>31</v>
      </c>
      <c r="L278" s="178" t="s">
        <v>2162</v>
      </c>
      <c r="M278" s="178" t="s">
        <v>3089</v>
      </c>
      <c r="N278" s="326" t="s">
        <v>2394</v>
      </c>
      <c r="O278" s="180">
        <v>17490</v>
      </c>
      <c r="S278" s="179">
        <v>12</v>
      </c>
      <c r="T278" s="178" t="s">
        <v>691</v>
      </c>
      <c r="U278" s="178" t="s">
        <v>2141</v>
      </c>
      <c r="V278" s="178" t="s">
        <v>3081</v>
      </c>
      <c r="W278" s="178" t="s">
        <v>2243</v>
      </c>
      <c r="X278" s="460">
        <v>39</v>
      </c>
      <c r="Z278" s="114" t="s">
        <v>710</v>
      </c>
      <c r="AA278" s="114" t="s">
        <v>721</v>
      </c>
      <c r="AB278" s="114" t="s">
        <v>2171</v>
      </c>
      <c r="AC278" s="114" t="s">
        <v>712</v>
      </c>
      <c r="AD278" s="114" t="s">
        <v>3087</v>
      </c>
      <c r="AE278" s="140">
        <v>13560</v>
      </c>
      <c r="AG278" s="114">
        <v>6</v>
      </c>
      <c r="AH278" s="115">
        <v>27</v>
      </c>
      <c r="AI278" s="114" t="s">
        <v>2135</v>
      </c>
      <c r="AJ278" s="114" t="s">
        <v>3090</v>
      </c>
      <c r="AK278" s="114" t="s">
        <v>2147</v>
      </c>
      <c r="AL278" s="215">
        <v>5000</v>
      </c>
      <c r="AN278" s="114">
        <v>7</v>
      </c>
      <c r="AO278" s="115">
        <v>18</v>
      </c>
      <c r="AP278" s="114" t="s">
        <v>2148</v>
      </c>
      <c r="AQ278" s="114" t="s">
        <v>3091</v>
      </c>
      <c r="AR278" s="114" t="s">
        <v>2150</v>
      </c>
      <c r="AS278" s="215">
        <v>5998</v>
      </c>
      <c r="AU278" s="887" t="s">
        <v>721</v>
      </c>
      <c r="AV278" s="115">
        <v>25</v>
      </c>
      <c r="AW278" s="114" t="s">
        <v>2159</v>
      </c>
      <c r="AX278" s="114" t="s">
        <v>3092</v>
      </c>
      <c r="AY278" s="114" t="s">
        <v>3093</v>
      </c>
      <c r="AZ278" s="215">
        <v>2728.07</v>
      </c>
    </row>
    <row r="279" ht="20.1" customHeight="1" spans="10:52">
      <c r="J279" s="179">
        <v>12</v>
      </c>
      <c r="K279" s="179">
        <v>31</v>
      </c>
      <c r="L279" s="178" t="s">
        <v>2144</v>
      </c>
      <c r="M279" s="178" t="s">
        <v>3094</v>
      </c>
      <c r="N279" s="326" t="s">
        <v>2354</v>
      </c>
      <c r="O279" s="180">
        <v>9080</v>
      </c>
      <c r="S279" s="179">
        <v>12</v>
      </c>
      <c r="T279" s="178" t="s">
        <v>691</v>
      </c>
      <c r="U279" s="178" t="s">
        <v>2141</v>
      </c>
      <c r="V279" s="178" t="s">
        <v>3081</v>
      </c>
      <c r="W279" s="178" t="s">
        <v>2243</v>
      </c>
      <c r="X279" s="180">
        <v>1357.5</v>
      </c>
      <c r="Z279" s="114" t="s">
        <v>710</v>
      </c>
      <c r="AA279" s="114" t="s">
        <v>721</v>
      </c>
      <c r="AB279" s="114" t="s">
        <v>2171</v>
      </c>
      <c r="AC279" s="114" t="s">
        <v>712</v>
      </c>
      <c r="AD279" s="114" t="s">
        <v>3087</v>
      </c>
      <c r="AE279" s="140">
        <v>4441</v>
      </c>
      <c r="AG279" s="114">
        <v>6</v>
      </c>
      <c r="AH279" s="115">
        <v>27</v>
      </c>
      <c r="AI279" s="114" t="s">
        <v>2135</v>
      </c>
      <c r="AJ279" s="114" t="s">
        <v>3009</v>
      </c>
      <c r="AK279" s="114" t="s">
        <v>2147</v>
      </c>
      <c r="AL279" s="215">
        <v>13000</v>
      </c>
      <c r="AN279" s="114">
        <v>7</v>
      </c>
      <c r="AO279" s="115">
        <v>18</v>
      </c>
      <c r="AP279" s="114" t="s">
        <v>2148</v>
      </c>
      <c r="AQ279" s="114" t="s">
        <v>1869</v>
      </c>
      <c r="AR279" s="114" t="s">
        <v>2397</v>
      </c>
      <c r="AS279" s="215">
        <v>5500</v>
      </c>
      <c r="AU279" s="887" t="s">
        <v>721</v>
      </c>
      <c r="AV279" s="115">
        <v>26</v>
      </c>
      <c r="AW279" s="114" t="s">
        <v>3071</v>
      </c>
      <c r="AX279" s="114" t="s">
        <v>3095</v>
      </c>
      <c r="AY279" s="114" t="s">
        <v>3096</v>
      </c>
      <c r="AZ279" s="215">
        <v>19720</v>
      </c>
    </row>
    <row r="280" ht="20.1" customHeight="1" spans="10:52">
      <c r="J280" s="179">
        <v>12</v>
      </c>
      <c r="K280" s="179">
        <v>31</v>
      </c>
      <c r="L280" s="178" t="s">
        <v>2144</v>
      </c>
      <c r="M280" s="178" t="s">
        <v>3094</v>
      </c>
      <c r="N280" s="326" t="s">
        <v>2354</v>
      </c>
      <c r="O280" s="180">
        <v>49600</v>
      </c>
      <c r="S280" s="179">
        <v>12</v>
      </c>
      <c r="T280" s="178" t="s">
        <v>691</v>
      </c>
      <c r="U280" s="178" t="s">
        <v>2141</v>
      </c>
      <c r="V280" s="178" t="s">
        <v>3081</v>
      </c>
      <c r="W280" s="178" t="s">
        <v>2243</v>
      </c>
      <c r="X280" s="180">
        <v>11386.35</v>
      </c>
      <c r="Z280" s="114" t="s">
        <v>710</v>
      </c>
      <c r="AA280" s="114" t="s">
        <v>721</v>
      </c>
      <c r="AB280" s="114" t="s">
        <v>2171</v>
      </c>
      <c r="AC280" s="114" t="s">
        <v>712</v>
      </c>
      <c r="AD280" s="114" t="s">
        <v>3087</v>
      </c>
      <c r="AE280" s="140">
        <v>23302</v>
      </c>
      <c r="AG280" s="114">
        <v>6</v>
      </c>
      <c r="AH280" s="115">
        <v>27</v>
      </c>
      <c r="AI280" s="114" t="s">
        <v>2135</v>
      </c>
      <c r="AJ280" s="114" t="s">
        <v>3009</v>
      </c>
      <c r="AK280" s="114" t="s">
        <v>2147</v>
      </c>
      <c r="AL280" s="215">
        <v>6300</v>
      </c>
      <c r="AN280" s="114">
        <v>7</v>
      </c>
      <c r="AO280" s="115">
        <v>18</v>
      </c>
      <c r="AP280" s="114" t="s">
        <v>2148</v>
      </c>
      <c r="AQ280" s="114" t="s">
        <v>1869</v>
      </c>
      <c r="AR280" s="114" t="s">
        <v>2397</v>
      </c>
      <c r="AS280" s="215">
        <v>1062</v>
      </c>
      <c r="AU280" s="887" t="s">
        <v>721</v>
      </c>
      <c r="AV280" s="115">
        <v>26</v>
      </c>
      <c r="AW280" s="114" t="s">
        <v>3071</v>
      </c>
      <c r="AX280" s="114" t="s">
        <v>3097</v>
      </c>
      <c r="AY280" s="114" t="s">
        <v>3073</v>
      </c>
      <c r="AZ280" s="215">
        <v>27088.3</v>
      </c>
    </row>
    <row r="281" ht="20.1" customHeight="1" spans="10:52">
      <c r="J281" s="179">
        <v>12</v>
      </c>
      <c r="K281" s="179">
        <v>31</v>
      </c>
      <c r="L281" s="178" t="s">
        <v>2144</v>
      </c>
      <c r="M281" s="178" t="s">
        <v>3094</v>
      </c>
      <c r="N281" s="326" t="s">
        <v>2354</v>
      </c>
      <c r="O281" s="180">
        <v>8800</v>
      </c>
      <c r="S281" s="179">
        <v>12</v>
      </c>
      <c r="T281" s="178" t="s">
        <v>691</v>
      </c>
      <c r="U281" s="178" t="s">
        <v>2141</v>
      </c>
      <c r="V281" s="178" t="s">
        <v>3081</v>
      </c>
      <c r="W281" s="178" t="s">
        <v>2243</v>
      </c>
      <c r="X281" s="180">
        <v>24320</v>
      </c>
      <c r="Z281" s="114" t="s">
        <v>710</v>
      </c>
      <c r="AA281" s="114" t="s">
        <v>721</v>
      </c>
      <c r="AB281" s="114" t="s">
        <v>2171</v>
      </c>
      <c r="AC281" s="114" t="s">
        <v>712</v>
      </c>
      <c r="AD281" s="114" t="s">
        <v>3087</v>
      </c>
      <c r="AE281" s="215">
        <v>627</v>
      </c>
      <c r="AG281" s="114">
        <v>6</v>
      </c>
      <c r="AH281" s="115">
        <v>28</v>
      </c>
      <c r="AI281" s="114" t="s">
        <v>2156</v>
      </c>
      <c r="AJ281" s="114" t="s">
        <v>3098</v>
      </c>
      <c r="AK281" s="114" t="s">
        <v>2158</v>
      </c>
      <c r="AL281" s="215">
        <v>5000</v>
      </c>
      <c r="AN281" s="114">
        <v>7</v>
      </c>
      <c r="AO281" s="115">
        <v>18</v>
      </c>
      <c r="AP281" s="114" t="s">
        <v>2148</v>
      </c>
      <c r="AQ281" s="114" t="s">
        <v>1869</v>
      </c>
      <c r="AR281" s="114" t="s">
        <v>2397</v>
      </c>
      <c r="AS281" s="215">
        <v>9873.3</v>
      </c>
      <c r="AU281" s="887" t="s">
        <v>721</v>
      </c>
      <c r="AV281" s="115">
        <v>26</v>
      </c>
      <c r="AW281" s="114" t="s">
        <v>3071</v>
      </c>
      <c r="AX281" s="114" t="s">
        <v>3099</v>
      </c>
      <c r="AY281" s="114" t="s">
        <v>3073</v>
      </c>
      <c r="AZ281" s="215">
        <v>14796</v>
      </c>
    </row>
    <row r="282" ht="20.1" customHeight="1" spans="10:52">
      <c r="J282" s="179">
        <v>12</v>
      </c>
      <c r="K282" s="179">
        <v>31</v>
      </c>
      <c r="L282" s="178" t="s">
        <v>2162</v>
      </c>
      <c r="M282" s="178" t="s">
        <v>3100</v>
      </c>
      <c r="N282" s="326" t="s">
        <v>2202</v>
      </c>
      <c r="O282" s="180">
        <v>31000</v>
      </c>
      <c r="S282" s="179">
        <v>12</v>
      </c>
      <c r="T282" s="178" t="s">
        <v>691</v>
      </c>
      <c r="U282" s="178" t="s">
        <v>2141</v>
      </c>
      <c r="V282" s="178" t="s">
        <v>3081</v>
      </c>
      <c r="W282" s="178" t="s">
        <v>2243</v>
      </c>
      <c r="X282" s="180">
        <v>11006</v>
      </c>
      <c r="Z282" s="114" t="s">
        <v>710</v>
      </c>
      <c r="AA282" s="114" t="s">
        <v>721</v>
      </c>
      <c r="AB282" s="114" t="s">
        <v>2171</v>
      </c>
      <c r="AC282" s="114" t="s">
        <v>712</v>
      </c>
      <c r="AD282" s="114" t="s">
        <v>3087</v>
      </c>
      <c r="AE282" s="140">
        <v>7276</v>
      </c>
      <c r="AG282" s="114">
        <v>6</v>
      </c>
      <c r="AH282" s="115">
        <v>28</v>
      </c>
      <c r="AI282" s="114" t="s">
        <v>2156</v>
      </c>
      <c r="AJ282" s="114" t="s">
        <v>3101</v>
      </c>
      <c r="AK282" s="114" t="s">
        <v>2170</v>
      </c>
      <c r="AL282" s="215">
        <v>211</v>
      </c>
      <c r="AN282" s="114">
        <v>7</v>
      </c>
      <c r="AO282" s="115">
        <v>18</v>
      </c>
      <c r="AP282" s="114" t="s">
        <v>2148</v>
      </c>
      <c r="AQ282" s="114" t="s">
        <v>1869</v>
      </c>
      <c r="AR282" s="114" t="s">
        <v>2397</v>
      </c>
      <c r="AS282" s="215">
        <v>4050</v>
      </c>
      <c r="AU282" s="887" t="s">
        <v>721</v>
      </c>
      <c r="AV282" s="115">
        <v>29</v>
      </c>
      <c r="AW282" s="114" t="s">
        <v>2159</v>
      </c>
      <c r="AX282" s="114" t="s">
        <v>3102</v>
      </c>
      <c r="AY282" s="114" t="s">
        <v>2240</v>
      </c>
      <c r="AZ282" s="215">
        <v>3705</v>
      </c>
    </row>
    <row r="283" ht="20.1" customHeight="1" spans="10:52">
      <c r="J283" s="179">
        <v>12</v>
      </c>
      <c r="K283" s="179">
        <v>31</v>
      </c>
      <c r="L283" s="178" t="s">
        <v>2144</v>
      </c>
      <c r="M283" s="178" t="s">
        <v>3103</v>
      </c>
      <c r="N283" s="326" t="s">
        <v>2354</v>
      </c>
      <c r="O283" s="180">
        <v>19600</v>
      </c>
      <c r="S283" s="179">
        <v>12</v>
      </c>
      <c r="T283" s="178" t="s">
        <v>691</v>
      </c>
      <c r="U283" s="178" t="s">
        <v>2141</v>
      </c>
      <c r="V283" s="178" t="s">
        <v>3081</v>
      </c>
      <c r="W283" s="178" t="s">
        <v>2243</v>
      </c>
      <c r="X283" s="460">
        <v>456</v>
      </c>
      <c r="Z283" s="114" t="s">
        <v>710</v>
      </c>
      <c r="AA283" s="114" t="s">
        <v>721</v>
      </c>
      <c r="AB283" s="114" t="s">
        <v>2171</v>
      </c>
      <c r="AC283" s="114" t="s">
        <v>712</v>
      </c>
      <c r="AD283" s="114" t="s">
        <v>3087</v>
      </c>
      <c r="AE283" s="140">
        <v>13828</v>
      </c>
      <c r="AG283" s="114">
        <v>6</v>
      </c>
      <c r="AH283" s="115">
        <v>28</v>
      </c>
      <c r="AI283" s="114" t="s">
        <v>2156</v>
      </c>
      <c r="AJ283" s="114" t="s">
        <v>3104</v>
      </c>
      <c r="AK283" s="114" t="s">
        <v>2170</v>
      </c>
      <c r="AL283" s="215">
        <v>5841.8</v>
      </c>
      <c r="AN283" s="114">
        <v>7</v>
      </c>
      <c r="AO283" s="115">
        <v>18</v>
      </c>
      <c r="AP283" s="114" t="s">
        <v>2148</v>
      </c>
      <c r="AQ283" s="114" t="s">
        <v>3105</v>
      </c>
      <c r="AR283" s="114" t="s">
        <v>2400</v>
      </c>
      <c r="AS283" s="215">
        <v>1076.5</v>
      </c>
      <c r="AU283" s="887" t="s">
        <v>721</v>
      </c>
      <c r="AV283" s="115">
        <v>31</v>
      </c>
      <c r="AW283" s="114" t="s">
        <v>2171</v>
      </c>
      <c r="AX283" s="114" t="s">
        <v>3106</v>
      </c>
      <c r="AY283" s="114" t="s">
        <v>2615</v>
      </c>
      <c r="AZ283" s="215">
        <v>1500</v>
      </c>
    </row>
    <row r="284" ht="20.1" customHeight="1" spans="10:52">
      <c r="J284" s="179">
        <v>12</v>
      </c>
      <c r="K284" s="179">
        <v>31</v>
      </c>
      <c r="L284" s="178" t="s">
        <v>2114</v>
      </c>
      <c r="M284" s="178" t="s">
        <v>3107</v>
      </c>
      <c r="N284" s="326" t="s">
        <v>2255</v>
      </c>
      <c r="O284" s="474">
        <v>500</v>
      </c>
      <c r="S284" s="179">
        <v>12</v>
      </c>
      <c r="T284" s="178" t="s">
        <v>691</v>
      </c>
      <c r="U284" s="178" t="s">
        <v>2141</v>
      </c>
      <c r="V284" s="178" t="s">
        <v>3081</v>
      </c>
      <c r="W284" s="178" t="s">
        <v>2243</v>
      </c>
      <c r="X284" s="460">
        <v>650</v>
      </c>
      <c r="Z284" s="114" t="s">
        <v>710</v>
      </c>
      <c r="AA284" s="114" t="s">
        <v>721</v>
      </c>
      <c r="AB284" s="114" t="s">
        <v>2171</v>
      </c>
      <c r="AC284" s="114" t="s">
        <v>712</v>
      </c>
      <c r="AD284" s="114" t="s">
        <v>3087</v>
      </c>
      <c r="AE284" s="140">
        <v>17705.25</v>
      </c>
      <c r="AG284" s="114">
        <v>6</v>
      </c>
      <c r="AH284" s="115">
        <v>28</v>
      </c>
      <c r="AI284" s="114" t="s">
        <v>2156</v>
      </c>
      <c r="AJ284" s="114" t="s">
        <v>3108</v>
      </c>
      <c r="AK284" s="114" t="s">
        <v>2170</v>
      </c>
      <c r="AL284" s="215">
        <v>654.75</v>
      </c>
      <c r="AN284" s="114">
        <v>7</v>
      </c>
      <c r="AO284" s="115">
        <v>18</v>
      </c>
      <c r="AP284" s="114" t="s">
        <v>2148</v>
      </c>
      <c r="AQ284" s="114" t="s">
        <v>3105</v>
      </c>
      <c r="AR284" s="114" t="s">
        <v>2400</v>
      </c>
      <c r="AS284" s="215">
        <v>3000</v>
      </c>
      <c r="AU284" s="887" t="s">
        <v>729</v>
      </c>
      <c r="AV284" s="888" t="s">
        <v>665</v>
      </c>
      <c r="AW284" s="114" t="s">
        <v>3047</v>
      </c>
      <c r="AX284" s="114" t="s">
        <v>3109</v>
      </c>
      <c r="AY284" s="114" t="s">
        <v>3110</v>
      </c>
      <c r="AZ284" s="215">
        <v>21000</v>
      </c>
    </row>
    <row r="285" ht="20.1" customHeight="1" spans="10:52">
      <c r="J285" s="469" t="s">
        <v>389</v>
      </c>
      <c r="K285" s="475"/>
      <c r="L285" s="475"/>
      <c r="M285" s="475"/>
      <c r="N285" s="476"/>
      <c r="O285" s="477">
        <f>SUM(O28:O284)</f>
        <v>6353924.76</v>
      </c>
      <c r="S285" s="179">
        <v>12</v>
      </c>
      <c r="T285" s="178" t="s">
        <v>691</v>
      </c>
      <c r="U285" s="178" t="s">
        <v>2141</v>
      </c>
      <c r="V285" s="178" t="s">
        <v>3081</v>
      </c>
      <c r="W285" s="178" t="s">
        <v>2243</v>
      </c>
      <c r="X285" s="180">
        <v>5052</v>
      </c>
      <c r="Z285" s="114" t="s">
        <v>710</v>
      </c>
      <c r="AA285" s="114" t="s">
        <v>721</v>
      </c>
      <c r="AB285" s="114" t="s">
        <v>2171</v>
      </c>
      <c r="AC285" s="114" t="s">
        <v>712</v>
      </c>
      <c r="AD285" s="114" t="s">
        <v>3087</v>
      </c>
      <c r="AE285" s="140">
        <v>1170</v>
      </c>
      <c r="AG285" s="114">
        <v>6</v>
      </c>
      <c r="AH285" s="115">
        <v>28</v>
      </c>
      <c r="AI285" s="114" t="s">
        <v>2156</v>
      </c>
      <c r="AJ285" s="114" t="s">
        <v>3108</v>
      </c>
      <c r="AK285" s="114" t="s">
        <v>2170</v>
      </c>
      <c r="AL285" s="215">
        <v>324</v>
      </c>
      <c r="AN285" s="114">
        <v>7</v>
      </c>
      <c r="AO285" s="115">
        <v>20</v>
      </c>
      <c r="AP285" s="114" t="s">
        <v>2122</v>
      </c>
      <c r="AQ285" s="114" t="s">
        <v>3111</v>
      </c>
      <c r="AR285" s="114" t="s">
        <v>2139</v>
      </c>
      <c r="AS285" s="215">
        <v>8500</v>
      </c>
      <c r="AU285" s="887" t="s">
        <v>729</v>
      </c>
      <c r="AV285" s="888" t="s">
        <v>665</v>
      </c>
      <c r="AW285" s="114" t="s">
        <v>3047</v>
      </c>
      <c r="AX285" s="114" t="s">
        <v>3109</v>
      </c>
      <c r="AY285" s="114" t="s">
        <v>3110</v>
      </c>
      <c r="AZ285" s="215">
        <v>37500</v>
      </c>
    </row>
    <row r="286" ht="20.1" customHeight="1" spans="19:52">
      <c r="S286" s="179">
        <v>12</v>
      </c>
      <c r="T286" s="178" t="s">
        <v>691</v>
      </c>
      <c r="U286" s="178" t="s">
        <v>2141</v>
      </c>
      <c r="V286" s="178" t="s">
        <v>3081</v>
      </c>
      <c r="W286" s="178" t="s">
        <v>2243</v>
      </c>
      <c r="X286" s="460">
        <v>250</v>
      </c>
      <c r="Z286" s="114" t="s">
        <v>710</v>
      </c>
      <c r="AA286" s="114" t="s">
        <v>721</v>
      </c>
      <c r="AB286" s="114" t="s">
        <v>2171</v>
      </c>
      <c r="AC286" s="114" t="s">
        <v>712</v>
      </c>
      <c r="AD286" s="114" t="s">
        <v>3087</v>
      </c>
      <c r="AE286" s="215">
        <v>100</v>
      </c>
      <c r="AG286" s="114">
        <v>6</v>
      </c>
      <c r="AH286" s="115">
        <v>28</v>
      </c>
      <c r="AI286" s="114" t="s">
        <v>2156</v>
      </c>
      <c r="AJ286" s="114" t="s">
        <v>3108</v>
      </c>
      <c r="AK286" s="114" t="s">
        <v>2170</v>
      </c>
      <c r="AL286" s="215">
        <v>6599</v>
      </c>
      <c r="AN286" s="114">
        <v>7</v>
      </c>
      <c r="AO286" s="115">
        <v>20</v>
      </c>
      <c r="AP286" s="114" t="s">
        <v>2122</v>
      </c>
      <c r="AQ286" s="114" t="s">
        <v>3112</v>
      </c>
      <c r="AR286" s="114" t="s">
        <v>2362</v>
      </c>
      <c r="AS286" s="215">
        <v>48000</v>
      </c>
      <c r="AU286" s="887" t="s">
        <v>729</v>
      </c>
      <c r="AV286" s="888" t="s">
        <v>665</v>
      </c>
      <c r="AW286" s="114" t="s">
        <v>3057</v>
      </c>
      <c r="AX286" s="114" t="s">
        <v>3113</v>
      </c>
      <c r="AY286" s="114" t="s">
        <v>3059</v>
      </c>
      <c r="AZ286" s="215">
        <v>792.8</v>
      </c>
    </row>
    <row r="287" ht="20.1" customHeight="1" spans="19:52">
      <c r="S287" s="179">
        <v>12</v>
      </c>
      <c r="T287" s="178" t="s">
        <v>691</v>
      </c>
      <c r="U287" s="178" t="s">
        <v>2141</v>
      </c>
      <c r="V287" s="178" t="s">
        <v>3081</v>
      </c>
      <c r="W287" s="178" t="s">
        <v>2243</v>
      </c>
      <c r="X287" s="180">
        <v>2506</v>
      </c>
      <c r="Z287" s="114" t="s">
        <v>710</v>
      </c>
      <c r="AA287" s="114" t="s">
        <v>721</v>
      </c>
      <c r="AB287" s="114" t="s">
        <v>2111</v>
      </c>
      <c r="AC287" s="114" t="s">
        <v>3114</v>
      </c>
      <c r="AD287" s="114" t="s">
        <v>2279</v>
      </c>
      <c r="AE287" s="140">
        <v>11000</v>
      </c>
      <c r="AG287" s="114">
        <v>6</v>
      </c>
      <c r="AH287" s="115">
        <v>28</v>
      </c>
      <c r="AI287" s="114" t="s">
        <v>2156</v>
      </c>
      <c r="AJ287" s="114" t="s">
        <v>3115</v>
      </c>
      <c r="AK287" s="114" t="s">
        <v>2170</v>
      </c>
      <c r="AL287" s="215">
        <v>234.6</v>
      </c>
      <c r="AN287" s="114">
        <v>7</v>
      </c>
      <c r="AO287" s="115">
        <v>20</v>
      </c>
      <c r="AP287" s="114" t="s">
        <v>2122</v>
      </c>
      <c r="AQ287" s="114" t="s">
        <v>3116</v>
      </c>
      <c r="AR287" s="114" t="s">
        <v>2362</v>
      </c>
      <c r="AS287" s="215">
        <v>48000</v>
      </c>
      <c r="AU287" s="887" t="s">
        <v>729</v>
      </c>
      <c r="AV287" s="888" t="s">
        <v>716</v>
      </c>
      <c r="AW287" s="114" t="s">
        <v>3057</v>
      </c>
      <c r="AX287" s="114" t="s">
        <v>2712</v>
      </c>
      <c r="AY287" s="114" t="s">
        <v>3085</v>
      </c>
      <c r="AZ287" s="215">
        <v>10714.28</v>
      </c>
    </row>
    <row r="288" ht="20.1" customHeight="1" spans="19:52">
      <c r="S288" s="179">
        <v>12</v>
      </c>
      <c r="T288" s="178" t="s">
        <v>691</v>
      </c>
      <c r="U288" s="178" t="s">
        <v>2111</v>
      </c>
      <c r="V288" s="178" t="s">
        <v>2348</v>
      </c>
      <c r="W288" s="178" t="s">
        <v>2435</v>
      </c>
      <c r="X288" s="180">
        <v>2270</v>
      </c>
      <c r="Z288" s="114" t="s">
        <v>710</v>
      </c>
      <c r="AA288" s="114" t="s">
        <v>721</v>
      </c>
      <c r="AB288" s="114" t="s">
        <v>2111</v>
      </c>
      <c r="AC288" s="114" t="s">
        <v>830</v>
      </c>
      <c r="AD288" s="114" t="s">
        <v>2320</v>
      </c>
      <c r="AE288" s="140">
        <v>45191</v>
      </c>
      <c r="AG288" s="114">
        <v>6</v>
      </c>
      <c r="AH288" s="115">
        <v>28</v>
      </c>
      <c r="AI288" s="114" t="s">
        <v>2156</v>
      </c>
      <c r="AJ288" s="114" t="s">
        <v>3117</v>
      </c>
      <c r="AK288" s="114" t="s">
        <v>2170</v>
      </c>
      <c r="AL288" s="215">
        <v>735</v>
      </c>
      <c r="AN288" s="114">
        <v>7</v>
      </c>
      <c r="AO288" s="115">
        <v>26</v>
      </c>
      <c r="AP288" s="114" t="s">
        <v>2171</v>
      </c>
      <c r="AQ288" s="114" t="s">
        <v>3118</v>
      </c>
      <c r="AR288" s="114" t="s">
        <v>2176</v>
      </c>
      <c r="AS288" s="215">
        <v>3100</v>
      </c>
      <c r="AU288" s="887" t="s">
        <v>729</v>
      </c>
      <c r="AV288" s="115">
        <v>12</v>
      </c>
      <c r="AW288" s="114" t="s">
        <v>2128</v>
      </c>
      <c r="AX288" s="114" t="s">
        <v>3119</v>
      </c>
      <c r="AY288" s="114" t="s">
        <v>2293</v>
      </c>
      <c r="AZ288" s="215">
        <v>20000</v>
      </c>
    </row>
    <row r="289" ht="20.1" customHeight="1" spans="19:52">
      <c r="S289" s="179">
        <v>12</v>
      </c>
      <c r="T289" s="178" t="s">
        <v>691</v>
      </c>
      <c r="U289" s="178" t="s">
        <v>2111</v>
      </c>
      <c r="V289" s="178" t="s">
        <v>2348</v>
      </c>
      <c r="W289" s="178" t="s">
        <v>2435</v>
      </c>
      <c r="X289" s="460">
        <v>491.2</v>
      </c>
      <c r="Z289" s="114" t="s">
        <v>710</v>
      </c>
      <c r="AA289" s="114" t="s">
        <v>721</v>
      </c>
      <c r="AB289" s="114" t="s">
        <v>2111</v>
      </c>
      <c r="AC289" s="114" t="s">
        <v>830</v>
      </c>
      <c r="AD289" s="114" t="s">
        <v>2320</v>
      </c>
      <c r="AE289" s="140">
        <v>42700</v>
      </c>
      <c r="AG289" s="114">
        <v>6</v>
      </c>
      <c r="AH289" s="115">
        <v>28</v>
      </c>
      <c r="AI289" s="114" t="s">
        <v>2125</v>
      </c>
      <c r="AJ289" s="114" t="s">
        <v>3120</v>
      </c>
      <c r="AK289" s="114" t="s">
        <v>2193</v>
      </c>
      <c r="AL289" s="215">
        <v>2200</v>
      </c>
      <c r="AN289" s="114">
        <v>7</v>
      </c>
      <c r="AO289" s="115">
        <v>26</v>
      </c>
      <c r="AP289" s="114" t="s">
        <v>2171</v>
      </c>
      <c r="AQ289" s="114" t="s">
        <v>3121</v>
      </c>
      <c r="AR289" s="114" t="s">
        <v>2176</v>
      </c>
      <c r="AS289" s="215">
        <v>2488</v>
      </c>
      <c r="AU289" s="887" t="s">
        <v>729</v>
      </c>
      <c r="AV289" s="115">
        <v>16</v>
      </c>
      <c r="AW289" s="114" t="s">
        <v>2171</v>
      </c>
      <c r="AX289" s="114" t="s">
        <v>3122</v>
      </c>
      <c r="AY289" s="114" t="s">
        <v>2176</v>
      </c>
      <c r="AZ289" s="215">
        <v>290</v>
      </c>
    </row>
    <row r="290" ht="20.1" customHeight="1" spans="19:52">
      <c r="S290" s="179">
        <v>12</v>
      </c>
      <c r="T290" s="178" t="s">
        <v>691</v>
      </c>
      <c r="U290" s="178" t="s">
        <v>2111</v>
      </c>
      <c r="V290" s="178" t="s">
        <v>3123</v>
      </c>
      <c r="W290" s="178" t="s">
        <v>2320</v>
      </c>
      <c r="X290" s="180">
        <v>36212</v>
      </c>
      <c r="Z290" s="114" t="s">
        <v>710</v>
      </c>
      <c r="AA290" s="114" t="s">
        <v>721</v>
      </c>
      <c r="AB290" s="114" t="s">
        <v>2189</v>
      </c>
      <c r="AC290" s="114" t="s">
        <v>3124</v>
      </c>
      <c r="AD290" s="114" t="s">
        <v>3125</v>
      </c>
      <c r="AE290" s="140">
        <v>3570.71</v>
      </c>
      <c r="AG290" s="114">
        <v>6</v>
      </c>
      <c r="AH290" s="115">
        <v>28</v>
      </c>
      <c r="AI290" s="114" t="s">
        <v>2125</v>
      </c>
      <c r="AJ290" s="114" t="s">
        <v>3126</v>
      </c>
      <c r="AK290" s="114" t="s">
        <v>2207</v>
      </c>
      <c r="AL290" s="215">
        <v>3230</v>
      </c>
      <c r="AN290" s="114">
        <v>7</v>
      </c>
      <c r="AO290" s="115">
        <v>28</v>
      </c>
      <c r="AP290" s="114" t="s">
        <v>2171</v>
      </c>
      <c r="AQ290" s="114" t="s">
        <v>3127</v>
      </c>
      <c r="AR290" s="114" t="s">
        <v>2173</v>
      </c>
      <c r="AS290" s="215">
        <v>2135</v>
      </c>
      <c r="AU290" s="887" t="s">
        <v>729</v>
      </c>
      <c r="AV290" s="115">
        <v>16</v>
      </c>
      <c r="AW290" s="114" t="s">
        <v>2171</v>
      </c>
      <c r="AX290" s="114" t="s">
        <v>3122</v>
      </c>
      <c r="AY290" s="114" t="s">
        <v>2176</v>
      </c>
      <c r="AZ290" s="215">
        <v>150</v>
      </c>
    </row>
    <row r="291" ht="20.1" customHeight="1" spans="19:52">
      <c r="S291" s="179">
        <v>12</v>
      </c>
      <c r="T291" s="178" t="s">
        <v>691</v>
      </c>
      <c r="U291" s="178" t="s">
        <v>2111</v>
      </c>
      <c r="V291" s="178" t="s">
        <v>3128</v>
      </c>
      <c r="W291" s="178" t="s">
        <v>2320</v>
      </c>
      <c r="X291" s="180">
        <v>3569</v>
      </c>
      <c r="Z291" s="114" t="s">
        <v>710</v>
      </c>
      <c r="AA291" s="114" t="s">
        <v>729</v>
      </c>
      <c r="AB291" s="114" t="s">
        <v>2119</v>
      </c>
      <c r="AC291" s="114" t="s">
        <v>3129</v>
      </c>
      <c r="AD291" s="114" t="s">
        <v>2516</v>
      </c>
      <c r="AE291" s="140">
        <v>1800</v>
      </c>
      <c r="AG291" s="114">
        <v>6</v>
      </c>
      <c r="AH291" s="115">
        <v>28</v>
      </c>
      <c r="AI291" s="114" t="s">
        <v>2125</v>
      </c>
      <c r="AJ291" s="114" t="s">
        <v>3126</v>
      </c>
      <c r="AK291" s="114" t="s">
        <v>2207</v>
      </c>
      <c r="AL291" s="215">
        <v>1850</v>
      </c>
      <c r="AN291" s="114">
        <v>7</v>
      </c>
      <c r="AO291" s="115">
        <v>28</v>
      </c>
      <c r="AP291" s="114" t="s">
        <v>2171</v>
      </c>
      <c r="AQ291" s="114" t="s">
        <v>3130</v>
      </c>
      <c r="AR291" s="114" t="s">
        <v>2173</v>
      </c>
      <c r="AS291" s="215">
        <v>10000</v>
      </c>
      <c r="AU291" s="887" t="s">
        <v>729</v>
      </c>
      <c r="AV291" s="115">
        <v>16</v>
      </c>
      <c r="AW291" s="114" t="s">
        <v>2171</v>
      </c>
      <c r="AX291" s="114" t="s">
        <v>3122</v>
      </c>
      <c r="AY291" s="114" t="s">
        <v>2176</v>
      </c>
      <c r="AZ291" s="215">
        <v>188</v>
      </c>
    </row>
    <row r="292" ht="20.1" customHeight="1" spans="19:52">
      <c r="S292" s="179">
        <v>12</v>
      </c>
      <c r="T292" s="178" t="s">
        <v>691</v>
      </c>
      <c r="U292" s="178" t="s">
        <v>2111</v>
      </c>
      <c r="V292" s="178" t="s">
        <v>3128</v>
      </c>
      <c r="W292" s="178" t="s">
        <v>2320</v>
      </c>
      <c r="X292" s="180">
        <v>22673</v>
      </c>
      <c r="Z292" s="114" t="s">
        <v>710</v>
      </c>
      <c r="AA292" s="114" t="s">
        <v>729</v>
      </c>
      <c r="AB292" s="114" t="s">
        <v>2119</v>
      </c>
      <c r="AC292" s="114" t="s">
        <v>3129</v>
      </c>
      <c r="AD292" s="114" t="s">
        <v>2516</v>
      </c>
      <c r="AE292" s="215">
        <v>120</v>
      </c>
      <c r="AG292" s="114">
        <v>6</v>
      </c>
      <c r="AH292" s="115">
        <v>28</v>
      </c>
      <c r="AI292" s="114" t="s">
        <v>2125</v>
      </c>
      <c r="AJ292" s="114" t="s">
        <v>3126</v>
      </c>
      <c r="AK292" s="114" t="s">
        <v>2207</v>
      </c>
      <c r="AL292" s="215">
        <v>2250</v>
      </c>
      <c r="AN292" s="114">
        <v>8</v>
      </c>
      <c r="AO292" s="115">
        <v>1</v>
      </c>
      <c r="AP292" s="114" t="s">
        <v>2122</v>
      </c>
      <c r="AQ292" s="114" t="s">
        <v>3131</v>
      </c>
      <c r="AR292" s="114" t="s">
        <v>2575</v>
      </c>
      <c r="AS292" s="215">
        <v>49000</v>
      </c>
      <c r="AU292" s="887" t="s">
        <v>729</v>
      </c>
      <c r="AV292" s="115">
        <v>16</v>
      </c>
      <c r="AW292" s="114" t="s">
        <v>2171</v>
      </c>
      <c r="AX292" s="114" t="s">
        <v>3122</v>
      </c>
      <c r="AY292" s="114" t="s">
        <v>2176</v>
      </c>
      <c r="AZ292" s="215">
        <v>640</v>
      </c>
    </row>
    <row r="293" ht="20.1" customHeight="1" spans="19:52">
      <c r="S293" s="179">
        <v>12</v>
      </c>
      <c r="T293" s="178" t="s">
        <v>691</v>
      </c>
      <c r="U293" s="178" t="s">
        <v>2111</v>
      </c>
      <c r="V293" s="178" t="s">
        <v>3128</v>
      </c>
      <c r="W293" s="178" t="s">
        <v>2320</v>
      </c>
      <c r="X293" s="180">
        <v>1000</v>
      </c>
      <c r="Z293" s="114" t="s">
        <v>710</v>
      </c>
      <c r="AA293" s="114" t="s">
        <v>729</v>
      </c>
      <c r="AB293" s="114" t="s">
        <v>2119</v>
      </c>
      <c r="AC293" s="114" t="s">
        <v>3129</v>
      </c>
      <c r="AD293" s="114" t="s">
        <v>2516</v>
      </c>
      <c r="AE293" s="140">
        <v>1920</v>
      </c>
      <c r="AG293" s="114">
        <v>6</v>
      </c>
      <c r="AH293" s="115">
        <v>28</v>
      </c>
      <c r="AI293" s="114" t="s">
        <v>2125</v>
      </c>
      <c r="AJ293" s="114" t="s">
        <v>3126</v>
      </c>
      <c r="AK293" s="114" t="s">
        <v>2207</v>
      </c>
      <c r="AL293" s="215">
        <v>4656</v>
      </c>
      <c r="AN293" s="114">
        <v>8</v>
      </c>
      <c r="AO293" s="115">
        <v>1</v>
      </c>
      <c r="AP293" s="114" t="s">
        <v>2122</v>
      </c>
      <c r="AQ293" s="114" t="s">
        <v>3132</v>
      </c>
      <c r="AR293" s="114" t="s">
        <v>2333</v>
      </c>
      <c r="AS293" s="215">
        <v>4216.17</v>
      </c>
      <c r="AU293" s="887" t="s">
        <v>729</v>
      </c>
      <c r="AV293" s="115">
        <v>16</v>
      </c>
      <c r="AW293" s="114" t="s">
        <v>2171</v>
      </c>
      <c r="AX293" s="114" t="s">
        <v>2811</v>
      </c>
      <c r="AY293" s="114" t="s">
        <v>2176</v>
      </c>
      <c r="AZ293" s="215">
        <v>4040</v>
      </c>
    </row>
    <row r="294" ht="20.1" customHeight="1" spans="19:52">
      <c r="S294" s="179">
        <v>12</v>
      </c>
      <c r="T294" s="178" t="s">
        <v>691</v>
      </c>
      <c r="U294" s="178" t="s">
        <v>2114</v>
      </c>
      <c r="V294" s="178" t="s">
        <v>3133</v>
      </c>
      <c r="W294" s="178" t="s">
        <v>2118</v>
      </c>
      <c r="X294" s="180">
        <v>1100</v>
      </c>
      <c r="Z294" s="114" t="s">
        <v>710</v>
      </c>
      <c r="AA294" s="114" t="s">
        <v>729</v>
      </c>
      <c r="AB294" s="114" t="s">
        <v>2119</v>
      </c>
      <c r="AC294" s="114" t="s">
        <v>3129</v>
      </c>
      <c r="AD294" s="114" t="s">
        <v>2516</v>
      </c>
      <c r="AE294" s="140">
        <v>4051</v>
      </c>
      <c r="AG294" s="114">
        <v>6</v>
      </c>
      <c r="AH294" s="115">
        <v>28</v>
      </c>
      <c r="AI294" s="114" t="s">
        <v>2125</v>
      </c>
      <c r="AJ294" s="114" t="s">
        <v>3126</v>
      </c>
      <c r="AK294" s="114" t="s">
        <v>2207</v>
      </c>
      <c r="AL294" s="215">
        <v>4784</v>
      </c>
      <c r="AN294" s="114">
        <v>8</v>
      </c>
      <c r="AO294" s="115">
        <v>1</v>
      </c>
      <c r="AP294" s="114" t="s">
        <v>2122</v>
      </c>
      <c r="AQ294" s="114" t="s">
        <v>3132</v>
      </c>
      <c r="AR294" s="114" t="s">
        <v>2333</v>
      </c>
      <c r="AS294" s="215">
        <v>890.26</v>
      </c>
      <c r="AU294" s="887" t="s">
        <v>729</v>
      </c>
      <c r="AV294" s="115">
        <v>16</v>
      </c>
      <c r="AW294" s="114" t="s">
        <v>2171</v>
      </c>
      <c r="AX294" s="114" t="s">
        <v>2605</v>
      </c>
      <c r="AY294" s="114" t="s">
        <v>2176</v>
      </c>
      <c r="AZ294" s="215">
        <v>1200</v>
      </c>
    </row>
    <row r="295" ht="20.1" customHeight="1" spans="19:52">
      <c r="S295" s="179">
        <v>12</v>
      </c>
      <c r="T295" s="178" t="s">
        <v>691</v>
      </c>
      <c r="U295" s="178" t="s">
        <v>2114</v>
      </c>
      <c r="V295" s="178" t="s">
        <v>3133</v>
      </c>
      <c r="W295" s="178" t="s">
        <v>2118</v>
      </c>
      <c r="X295" s="180">
        <v>15400</v>
      </c>
      <c r="Z295" s="114" t="s">
        <v>710</v>
      </c>
      <c r="AA295" s="114" t="s">
        <v>729</v>
      </c>
      <c r="AB295" s="114" t="s">
        <v>2119</v>
      </c>
      <c r="AC295" s="114" t="s">
        <v>3129</v>
      </c>
      <c r="AD295" s="114" t="s">
        <v>2516</v>
      </c>
      <c r="AE295" s="140">
        <v>10994.4</v>
      </c>
      <c r="AG295" s="114">
        <v>6</v>
      </c>
      <c r="AH295" s="115">
        <v>28</v>
      </c>
      <c r="AI295" s="114" t="s">
        <v>2125</v>
      </c>
      <c r="AJ295" s="114" t="s">
        <v>3126</v>
      </c>
      <c r="AK295" s="114" t="s">
        <v>2207</v>
      </c>
      <c r="AL295" s="215">
        <v>3410</v>
      </c>
      <c r="AN295" s="114">
        <v>8</v>
      </c>
      <c r="AO295" s="115">
        <v>1</v>
      </c>
      <c r="AP295" s="114" t="s">
        <v>2122</v>
      </c>
      <c r="AQ295" s="114" t="s">
        <v>3132</v>
      </c>
      <c r="AR295" s="114" t="s">
        <v>2333</v>
      </c>
      <c r="AS295" s="215">
        <v>2303</v>
      </c>
      <c r="AU295" s="887" t="s">
        <v>729</v>
      </c>
      <c r="AV295" s="115">
        <v>16</v>
      </c>
      <c r="AW295" s="114" t="s">
        <v>2171</v>
      </c>
      <c r="AX295" s="114" t="s">
        <v>3134</v>
      </c>
      <c r="AY295" s="114" t="s">
        <v>2176</v>
      </c>
      <c r="AZ295" s="215">
        <v>2082</v>
      </c>
    </row>
    <row r="296" ht="20.1" customHeight="1" spans="19:52">
      <c r="S296" s="179">
        <v>12</v>
      </c>
      <c r="T296" s="178" t="s">
        <v>677</v>
      </c>
      <c r="U296" s="178" t="s">
        <v>2144</v>
      </c>
      <c r="V296" s="178" t="s">
        <v>2727</v>
      </c>
      <c r="W296" s="178" t="s">
        <v>2736</v>
      </c>
      <c r="X296" s="180">
        <v>29700</v>
      </c>
      <c r="Z296" s="114" t="s">
        <v>710</v>
      </c>
      <c r="AA296" s="114" t="s">
        <v>729</v>
      </c>
      <c r="AB296" s="114" t="s">
        <v>2119</v>
      </c>
      <c r="AC296" s="114" t="s">
        <v>3129</v>
      </c>
      <c r="AD296" s="114" t="s">
        <v>2516</v>
      </c>
      <c r="AE296" s="215">
        <v>430</v>
      </c>
      <c r="AG296" s="114">
        <v>6</v>
      </c>
      <c r="AH296" s="115">
        <v>28</v>
      </c>
      <c r="AI296" s="114" t="s">
        <v>2125</v>
      </c>
      <c r="AJ296" s="114" t="s">
        <v>3126</v>
      </c>
      <c r="AK296" s="114" t="s">
        <v>2207</v>
      </c>
      <c r="AL296" s="215">
        <v>59467</v>
      </c>
      <c r="AN296" s="114">
        <v>8</v>
      </c>
      <c r="AO296" s="115">
        <v>1</v>
      </c>
      <c r="AP296" s="114" t="s">
        <v>2122</v>
      </c>
      <c r="AQ296" s="114" t="s">
        <v>3132</v>
      </c>
      <c r="AR296" s="114" t="s">
        <v>2333</v>
      </c>
      <c r="AS296" s="215">
        <v>800</v>
      </c>
      <c r="AU296" s="887" t="s">
        <v>729</v>
      </c>
      <c r="AV296" s="115">
        <v>19</v>
      </c>
      <c r="AW296" s="114" t="s">
        <v>2148</v>
      </c>
      <c r="AX296" s="114" t="s">
        <v>3135</v>
      </c>
      <c r="AY296" s="114" t="s">
        <v>2150</v>
      </c>
      <c r="AZ296" s="215">
        <v>6000</v>
      </c>
    </row>
    <row r="297" ht="20.1" customHeight="1" spans="19:52">
      <c r="S297" s="179">
        <v>12</v>
      </c>
      <c r="T297" s="178" t="s">
        <v>677</v>
      </c>
      <c r="U297" s="178" t="s">
        <v>2144</v>
      </c>
      <c r="V297" s="178" t="s">
        <v>2727</v>
      </c>
      <c r="W297" s="178" t="s">
        <v>2736</v>
      </c>
      <c r="X297" s="180">
        <v>49800</v>
      </c>
      <c r="Z297" s="114" t="s">
        <v>710</v>
      </c>
      <c r="AA297" s="114" t="s">
        <v>729</v>
      </c>
      <c r="AB297" s="114" t="s">
        <v>2119</v>
      </c>
      <c r="AC297" s="114" t="s">
        <v>3129</v>
      </c>
      <c r="AD297" s="114" t="s">
        <v>2516</v>
      </c>
      <c r="AE297" s="140">
        <v>5958</v>
      </c>
      <c r="AG297" s="114">
        <v>6</v>
      </c>
      <c r="AH297" s="115">
        <v>28</v>
      </c>
      <c r="AI297" s="114" t="s">
        <v>2125</v>
      </c>
      <c r="AJ297" s="114" t="s">
        <v>3126</v>
      </c>
      <c r="AK297" s="114" t="s">
        <v>2207</v>
      </c>
      <c r="AL297" s="215">
        <v>8435</v>
      </c>
      <c r="AN297" s="114">
        <v>8</v>
      </c>
      <c r="AO297" s="115">
        <v>1</v>
      </c>
      <c r="AP297" s="114" t="s">
        <v>2122</v>
      </c>
      <c r="AQ297" s="114" t="s">
        <v>3136</v>
      </c>
      <c r="AR297" s="114" t="s">
        <v>2362</v>
      </c>
      <c r="AS297" s="215">
        <v>46080</v>
      </c>
      <c r="AU297" s="887" t="s">
        <v>729</v>
      </c>
      <c r="AV297" s="115">
        <v>19</v>
      </c>
      <c r="AW297" s="114" t="s">
        <v>2148</v>
      </c>
      <c r="AX297" s="114" t="s">
        <v>862</v>
      </c>
      <c r="AY297" s="114" t="s">
        <v>2150</v>
      </c>
      <c r="AZ297" s="215">
        <v>1337</v>
      </c>
    </row>
    <row r="298" ht="20.1" customHeight="1" spans="19:52">
      <c r="S298" s="179">
        <v>12</v>
      </c>
      <c r="T298" s="179">
        <v>10</v>
      </c>
      <c r="U298" s="178" t="s">
        <v>2144</v>
      </c>
      <c r="V298" s="178" t="s">
        <v>3137</v>
      </c>
      <c r="W298" s="178" t="s">
        <v>2741</v>
      </c>
      <c r="X298" s="180">
        <v>28127</v>
      </c>
      <c r="Z298" s="114" t="s">
        <v>710</v>
      </c>
      <c r="AA298" s="114" t="s">
        <v>729</v>
      </c>
      <c r="AB298" s="114" t="s">
        <v>2119</v>
      </c>
      <c r="AC298" s="114" t="s">
        <v>3129</v>
      </c>
      <c r="AD298" s="114" t="s">
        <v>2516</v>
      </c>
      <c r="AE298" s="140">
        <v>2328</v>
      </c>
      <c r="AG298" s="114">
        <v>6</v>
      </c>
      <c r="AH298" s="115">
        <v>28</v>
      </c>
      <c r="AI298" s="114" t="s">
        <v>2125</v>
      </c>
      <c r="AJ298" s="114" t="s">
        <v>3126</v>
      </c>
      <c r="AK298" s="114" t="s">
        <v>2207</v>
      </c>
      <c r="AL298" s="215">
        <v>778</v>
      </c>
      <c r="AN298" s="114">
        <v>8</v>
      </c>
      <c r="AO298" s="115">
        <v>1</v>
      </c>
      <c r="AP298" s="114" t="s">
        <v>2122</v>
      </c>
      <c r="AQ298" s="114" t="s">
        <v>3138</v>
      </c>
      <c r="AR298" s="114" t="s">
        <v>2362</v>
      </c>
      <c r="AS298" s="215">
        <v>48000</v>
      </c>
      <c r="AU298" s="887" t="s">
        <v>729</v>
      </c>
      <c r="AV298" s="115">
        <v>21</v>
      </c>
      <c r="AW298" s="114" t="s">
        <v>3139</v>
      </c>
      <c r="AX298" s="114" t="s">
        <v>746</v>
      </c>
      <c r="AY298" s="114" t="s">
        <v>3140</v>
      </c>
      <c r="AZ298" s="215">
        <v>35000</v>
      </c>
    </row>
    <row r="299" ht="20.1" customHeight="1" spans="19:52">
      <c r="S299" s="179">
        <v>12</v>
      </c>
      <c r="T299" s="179">
        <v>10</v>
      </c>
      <c r="U299" s="178" t="s">
        <v>2144</v>
      </c>
      <c r="V299" s="178" t="s">
        <v>3137</v>
      </c>
      <c r="W299" s="178" t="s">
        <v>2741</v>
      </c>
      <c r="X299" s="180">
        <v>58484</v>
      </c>
      <c r="Z299" s="114" t="s">
        <v>710</v>
      </c>
      <c r="AA299" s="114" t="s">
        <v>729</v>
      </c>
      <c r="AB299" s="114" t="s">
        <v>2119</v>
      </c>
      <c r="AC299" s="114" t="s">
        <v>3129</v>
      </c>
      <c r="AD299" s="114" t="s">
        <v>2516</v>
      </c>
      <c r="AE299" s="215">
        <v>118.98</v>
      </c>
      <c r="AG299" s="114">
        <v>6</v>
      </c>
      <c r="AH299" s="115">
        <v>28</v>
      </c>
      <c r="AI299" s="114" t="s">
        <v>2125</v>
      </c>
      <c r="AJ299" s="114" t="s">
        <v>3126</v>
      </c>
      <c r="AK299" s="114" t="s">
        <v>2207</v>
      </c>
      <c r="AL299" s="215">
        <v>72</v>
      </c>
      <c r="AN299" s="114">
        <v>8</v>
      </c>
      <c r="AO299" s="115">
        <v>1</v>
      </c>
      <c r="AP299" s="114" t="s">
        <v>2122</v>
      </c>
      <c r="AQ299" s="114" t="s">
        <v>3141</v>
      </c>
      <c r="AR299" s="114" t="s">
        <v>2139</v>
      </c>
      <c r="AS299" s="215">
        <v>29100</v>
      </c>
      <c r="AU299" s="887" t="s">
        <v>729</v>
      </c>
      <c r="AV299" s="115">
        <v>22</v>
      </c>
      <c r="AW299" s="114" t="s">
        <v>3142</v>
      </c>
      <c r="AX299" s="114" t="s">
        <v>3143</v>
      </c>
      <c r="AY299" s="114" t="s">
        <v>3144</v>
      </c>
      <c r="AZ299" s="215">
        <v>7500</v>
      </c>
    </row>
    <row r="300" ht="20.1" customHeight="1" spans="19:52">
      <c r="S300" s="179">
        <v>12</v>
      </c>
      <c r="T300" s="179">
        <v>11</v>
      </c>
      <c r="U300" s="178" t="s">
        <v>2141</v>
      </c>
      <c r="V300" s="178" t="s">
        <v>3145</v>
      </c>
      <c r="W300" s="178" t="s">
        <v>2243</v>
      </c>
      <c r="X300" s="180">
        <v>55003</v>
      </c>
      <c r="Z300" s="114" t="s">
        <v>710</v>
      </c>
      <c r="AA300" s="114" t="s">
        <v>729</v>
      </c>
      <c r="AB300" s="114" t="s">
        <v>2119</v>
      </c>
      <c r="AC300" s="114" t="s">
        <v>3129</v>
      </c>
      <c r="AD300" s="114" t="s">
        <v>2516</v>
      </c>
      <c r="AE300" s="140">
        <v>1960</v>
      </c>
      <c r="AG300" s="114">
        <v>6</v>
      </c>
      <c r="AH300" s="115">
        <v>28</v>
      </c>
      <c r="AI300" s="114" t="s">
        <v>2125</v>
      </c>
      <c r="AJ300" s="114" t="s">
        <v>3126</v>
      </c>
      <c r="AK300" s="114" t="s">
        <v>2207</v>
      </c>
      <c r="AL300" s="215">
        <v>1365</v>
      </c>
      <c r="AN300" s="114">
        <v>8</v>
      </c>
      <c r="AO300" s="115">
        <v>1</v>
      </c>
      <c r="AP300" s="114" t="s">
        <v>2122</v>
      </c>
      <c r="AQ300" s="114" t="s">
        <v>3146</v>
      </c>
      <c r="AR300" s="114" t="s">
        <v>2362</v>
      </c>
      <c r="AS300" s="215">
        <v>48000</v>
      </c>
      <c r="AU300" s="887" t="s">
        <v>729</v>
      </c>
      <c r="AV300" s="115">
        <v>23</v>
      </c>
      <c r="AW300" s="114" t="s">
        <v>3142</v>
      </c>
      <c r="AX300" s="114" t="s">
        <v>3147</v>
      </c>
      <c r="AY300" s="114" t="s">
        <v>3144</v>
      </c>
      <c r="AZ300" s="215">
        <v>3650</v>
      </c>
    </row>
    <row r="301" ht="20.1" customHeight="1" spans="19:52">
      <c r="S301" s="179">
        <v>12</v>
      </c>
      <c r="T301" s="179">
        <v>11</v>
      </c>
      <c r="U301" s="178" t="s">
        <v>2141</v>
      </c>
      <c r="V301" s="178" t="s">
        <v>3145</v>
      </c>
      <c r="W301" s="178" t="s">
        <v>2243</v>
      </c>
      <c r="X301" s="180">
        <v>36996</v>
      </c>
      <c r="Z301" s="114" t="s">
        <v>710</v>
      </c>
      <c r="AA301" s="114" t="s">
        <v>729</v>
      </c>
      <c r="AB301" s="114" t="s">
        <v>2119</v>
      </c>
      <c r="AC301" s="114" t="s">
        <v>3129</v>
      </c>
      <c r="AD301" s="114" t="s">
        <v>2516</v>
      </c>
      <c r="AE301" s="215">
        <v>100</v>
      </c>
      <c r="AG301" s="114">
        <v>6</v>
      </c>
      <c r="AH301" s="115">
        <v>28</v>
      </c>
      <c r="AI301" s="114" t="s">
        <v>2125</v>
      </c>
      <c r="AJ301" s="114" t="s">
        <v>3126</v>
      </c>
      <c r="AK301" s="114" t="s">
        <v>2207</v>
      </c>
      <c r="AL301" s="215">
        <v>560</v>
      </c>
      <c r="AN301" s="114">
        <v>8</v>
      </c>
      <c r="AO301" s="115">
        <v>7</v>
      </c>
      <c r="AP301" s="114" t="s">
        <v>2171</v>
      </c>
      <c r="AQ301" s="114" t="s">
        <v>711</v>
      </c>
      <c r="AR301" s="114" t="s">
        <v>2176</v>
      </c>
      <c r="AS301" s="215">
        <v>1300</v>
      </c>
      <c r="AU301" s="887" t="s">
        <v>729</v>
      </c>
      <c r="AV301" s="115">
        <v>27</v>
      </c>
      <c r="AW301" s="114" t="s">
        <v>2128</v>
      </c>
      <c r="AX301" s="114" t="s">
        <v>3148</v>
      </c>
      <c r="AY301" s="114" t="s">
        <v>2293</v>
      </c>
      <c r="AZ301" s="215">
        <v>23809.52</v>
      </c>
    </row>
    <row r="302" ht="20.1" customHeight="1" spans="19:52">
      <c r="S302" s="179">
        <v>12</v>
      </c>
      <c r="T302" s="179">
        <v>14</v>
      </c>
      <c r="U302" s="178" t="s">
        <v>2114</v>
      </c>
      <c r="V302" s="178" t="s">
        <v>2777</v>
      </c>
      <c r="W302" s="326" t="s">
        <v>3149</v>
      </c>
      <c r="X302" s="180">
        <v>30000</v>
      </c>
      <c r="Z302" s="114" t="s">
        <v>710</v>
      </c>
      <c r="AA302" s="114" t="s">
        <v>729</v>
      </c>
      <c r="AB302" s="114" t="s">
        <v>2119</v>
      </c>
      <c r="AC302" s="114" t="s">
        <v>3129</v>
      </c>
      <c r="AD302" s="114" t="s">
        <v>2516</v>
      </c>
      <c r="AE302" s="140">
        <v>6501</v>
      </c>
      <c r="AG302" s="114">
        <v>6</v>
      </c>
      <c r="AH302" s="115">
        <v>29</v>
      </c>
      <c r="AI302" s="114" t="s">
        <v>2148</v>
      </c>
      <c r="AJ302" s="114" t="s">
        <v>3150</v>
      </c>
      <c r="AK302" s="114" t="s">
        <v>2397</v>
      </c>
      <c r="AL302" s="215">
        <v>2534</v>
      </c>
      <c r="AN302" s="114">
        <v>8</v>
      </c>
      <c r="AO302" s="115">
        <v>7</v>
      </c>
      <c r="AP302" s="114" t="s">
        <v>2171</v>
      </c>
      <c r="AQ302" s="114" t="s">
        <v>711</v>
      </c>
      <c r="AR302" s="114" t="s">
        <v>2176</v>
      </c>
      <c r="AS302" s="215">
        <v>1215</v>
      </c>
      <c r="AU302" s="887" t="s">
        <v>729</v>
      </c>
      <c r="AV302" s="115">
        <v>28</v>
      </c>
      <c r="AW302" s="114" t="s">
        <v>2171</v>
      </c>
      <c r="AX302" s="114" t="s">
        <v>1617</v>
      </c>
      <c r="AY302" s="114" t="s">
        <v>2671</v>
      </c>
      <c r="AZ302" s="215">
        <v>1590</v>
      </c>
    </row>
    <row r="303" ht="20.1" customHeight="1" spans="19:52">
      <c r="S303" s="179">
        <v>12</v>
      </c>
      <c r="T303" s="179">
        <v>14</v>
      </c>
      <c r="U303" s="178" t="s">
        <v>2114</v>
      </c>
      <c r="V303" s="178" t="s">
        <v>3151</v>
      </c>
      <c r="W303" s="178" t="s">
        <v>2133</v>
      </c>
      <c r="X303" s="180">
        <v>1680</v>
      </c>
      <c r="Z303" s="114" t="s">
        <v>710</v>
      </c>
      <c r="AA303" s="114" t="s">
        <v>729</v>
      </c>
      <c r="AB303" s="114" t="s">
        <v>2119</v>
      </c>
      <c r="AC303" s="114" t="s">
        <v>3129</v>
      </c>
      <c r="AD303" s="114" t="s">
        <v>2516</v>
      </c>
      <c r="AE303" s="215">
        <v>560</v>
      </c>
      <c r="AG303" s="114">
        <v>6</v>
      </c>
      <c r="AH303" s="115">
        <v>29</v>
      </c>
      <c r="AI303" s="114" t="s">
        <v>2148</v>
      </c>
      <c r="AJ303" s="114" t="s">
        <v>3150</v>
      </c>
      <c r="AK303" s="114" t="s">
        <v>2397</v>
      </c>
      <c r="AL303" s="215">
        <v>1242</v>
      </c>
      <c r="AN303" s="114">
        <v>8</v>
      </c>
      <c r="AO303" s="115">
        <v>7</v>
      </c>
      <c r="AP303" s="114" t="s">
        <v>2171</v>
      </c>
      <c r="AQ303" s="114" t="s">
        <v>711</v>
      </c>
      <c r="AR303" s="114" t="s">
        <v>2176</v>
      </c>
      <c r="AS303" s="215">
        <v>5857.7</v>
      </c>
      <c r="AU303" s="887" t="s">
        <v>729</v>
      </c>
      <c r="AV303" s="115">
        <v>28</v>
      </c>
      <c r="AW303" s="114" t="s">
        <v>3152</v>
      </c>
      <c r="AX303" s="114" t="s">
        <v>3153</v>
      </c>
      <c r="AY303" s="114" t="s">
        <v>3154</v>
      </c>
      <c r="AZ303" s="215">
        <v>92400</v>
      </c>
    </row>
    <row r="304" ht="20.1" customHeight="1" spans="19:52">
      <c r="S304" s="179">
        <v>12</v>
      </c>
      <c r="T304" s="179">
        <v>14</v>
      </c>
      <c r="U304" s="178" t="s">
        <v>2114</v>
      </c>
      <c r="V304" s="178" t="s">
        <v>3151</v>
      </c>
      <c r="W304" s="178" t="s">
        <v>2133</v>
      </c>
      <c r="X304" s="180">
        <v>9557</v>
      </c>
      <c r="Z304" s="114" t="s">
        <v>710</v>
      </c>
      <c r="AA304" s="114" t="s">
        <v>729</v>
      </c>
      <c r="AB304" s="114" t="s">
        <v>2119</v>
      </c>
      <c r="AC304" s="114" t="s">
        <v>3129</v>
      </c>
      <c r="AD304" s="114" t="s">
        <v>2516</v>
      </c>
      <c r="AE304" s="140">
        <v>12845</v>
      </c>
      <c r="AG304" s="114">
        <v>6</v>
      </c>
      <c r="AH304" s="115">
        <v>29</v>
      </c>
      <c r="AI304" s="114" t="s">
        <v>2148</v>
      </c>
      <c r="AJ304" s="114" t="s">
        <v>3150</v>
      </c>
      <c r="AK304" s="114" t="s">
        <v>2397</v>
      </c>
      <c r="AL304" s="215">
        <v>3510</v>
      </c>
      <c r="AN304" s="114">
        <v>8</v>
      </c>
      <c r="AO304" s="115">
        <v>11</v>
      </c>
      <c r="AP304" s="114" t="s">
        <v>2128</v>
      </c>
      <c r="AQ304" s="114" t="s">
        <v>3155</v>
      </c>
      <c r="AR304" s="114" t="s">
        <v>2130</v>
      </c>
      <c r="AS304" s="215">
        <v>38498.88</v>
      </c>
      <c r="AU304" s="887" t="s">
        <v>729</v>
      </c>
      <c r="AV304" s="115">
        <v>28</v>
      </c>
      <c r="AW304" s="114" t="s">
        <v>3152</v>
      </c>
      <c r="AX304" s="114" t="s">
        <v>3156</v>
      </c>
      <c r="AY304" s="114" t="s">
        <v>3154</v>
      </c>
      <c r="AZ304" s="215">
        <v>24000</v>
      </c>
    </row>
    <row r="305" ht="20.1" customHeight="1" spans="19:52">
      <c r="S305" s="179">
        <v>12</v>
      </c>
      <c r="T305" s="179">
        <v>14</v>
      </c>
      <c r="U305" s="178" t="s">
        <v>2114</v>
      </c>
      <c r="V305" s="178" t="s">
        <v>1111</v>
      </c>
      <c r="W305" s="178" t="s">
        <v>3157</v>
      </c>
      <c r="X305" s="180">
        <v>8929</v>
      </c>
      <c r="Z305" s="114" t="s">
        <v>710</v>
      </c>
      <c r="AA305" s="114" t="s">
        <v>729</v>
      </c>
      <c r="AB305" s="114" t="s">
        <v>2119</v>
      </c>
      <c r="AC305" s="114" t="s">
        <v>3129</v>
      </c>
      <c r="AD305" s="114" t="s">
        <v>2516</v>
      </c>
      <c r="AE305" s="140">
        <v>1500</v>
      </c>
      <c r="AG305" s="114">
        <v>6</v>
      </c>
      <c r="AH305" s="115">
        <v>29</v>
      </c>
      <c r="AI305" s="114" t="s">
        <v>2148</v>
      </c>
      <c r="AJ305" s="114" t="s">
        <v>3150</v>
      </c>
      <c r="AK305" s="114" t="s">
        <v>2397</v>
      </c>
      <c r="AL305" s="215">
        <v>21500</v>
      </c>
      <c r="AN305" s="114">
        <v>8</v>
      </c>
      <c r="AO305" s="115">
        <v>14</v>
      </c>
      <c r="AP305" s="114" t="s">
        <v>2159</v>
      </c>
      <c r="AQ305" s="114" t="s">
        <v>3158</v>
      </c>
      <c r="AR305" s="114" t="s">
        <v>2182</v>
      </c>
      <c r="AS305" s="215">
        <v>42000</v>
      </c>
      <c r="AU305" s="887" t="s">
        <v>729</v>
      </c>
      <c r="AV305" s="115">
        <v>29</v>
      </c>
      <c r="AW305" s="114" t="s">
        <v>3047</v>
      </c>
      <c r="AX305" s="114" t="s">
        <v>3159</v>
      </c>
      <c r="AY305" s="114" t="s">
        <v>3110</v>
      </c>
      <c r="AZ305" s="215">
        <v>21000</v>
      </c>
    </row>
    <row r="306" ht="20.1" customHeight="1" spans="19:52">
      <c r="S306" s="179">
        <v>12</v>
      </c>
      <c r="T306" s="179">
        <v>14</v>
      </c>
      <c r="U306" s="178" t="s">
        <v>2114</v>
      </c>
      <c r="V306" s="178" t="s">
        <v>3160</v>
      </c>
      <c r="W306" s="178" t="s">
        <v>2133</v>
      </c>
      <c r="X306" s="180">
        <v>7100</v>
      </c>
      <c r="Z306" s="114" t="s">
        <v>710</v>
      </c>
      <c r="AA306" s="114" t="s">
        <v>729</v>
      </c>
      <c r="AB306" s="114" t="s">
        <v>2203</v>
      </c>
      <c r="AC306" s="114" t="s">
        <v>3161</v>
      </c>
      <c r="AD306" s="114" t="s">
        <v>3162</v>
      </c>
      <c r="AE306" s="140">
        <v>10000</v>
      </c>
      <c r="AG306" s="114">
        <v>6</v>
      </c>
      <c r="AH306" s="115">
        <v>29</v>
      </c>
      <c r="AI306" s="114" t="s">
        <v>2148</v>
      </c>
      <c r="AJ306" s="114" t="s">
        <v>3150</v>
      </c>
      <c r="AK306" s="114" t="s">
        <v>2397</v>
      </c>
      <c r="AL306" s="215">
        <v>5655</v>
      </c>
      <c r="AN306" s="114">
        <v>8</v>
      </c>
      <c r="AO306" s="115">
        <v>14</v>
      </c>
      <c r="AP306" s="114" t="s">
        <v>2148</v>
      </c>
      <c r="AQ306" s="114" t="s">
        <v>3163</v>
      </c>
      <c r="AR306" s="114" t="s">
        <v>2150</v>
      </c>
      <c r="AS306" s="215">
        <v>6000</v>
      </c>
      <c r="AU306" s="887" t="s">
        <v>729</v>
      </c>
      <c r="AV306" s="115">
        <v>29</v>
      </c>
      <c r="AW306" s="114" t="s">
        <v>3047</v>
      </c>
      <c r="AX306" s="114" t="s">
        <v>3159</v>
      </c>
      <c r="AY306" s="114" t="s">
        <v>3110</v>
      </c>
      <c r="AZ306" s="215">
        <v>37500</v>
      </c>
    </row>
    <row r="307" ht="20.1" customHeight="1" spans="19:52">
      <c r="S307" s="179">
        <v>12</v>
      </c>
      <c r="T307" s="179">
        <v>14</v>
      </c>
      <c r="U307" s="178" t="s">
        <v>2114</v>
      </c>
      <c r="V307" s="178" t="s">
        <v>3160</v>
      </c>
      <c r="W307" s="178" t="s">
        <v>2133</v>
      </c>
      <c r="X307" s="180">
        <v>4200</v>
      </c>
      <c r="Z307" s="114" t="s">
        <v>710</v>
      </c>
      <c r="AA307" s="114" t="s">
        <v>729</v>
      </c>
      <c r="AB307" s="114" t="s">
        <v>2203</v>
      </c>
      <c r="AC307" s="114" t="s">
        <v>1676</v>
      </c>
      <c r="AD307" s="114" t="s">
        <v>2205</v>
      </c>
      <c r="AE307" s="140">
        <v>29200</v>
      </c>
      <c r="AG307" s="114">
        <v>6</v>
      </c>
      <c r="AH307" s="115">
        <v>29</v>
      </c>
      <c r="AI307" s="114" t="s">
        <v>2148</v>
      </c>
      <c r="AJ307" s="114" t="s">
        <v>3150</v>
      </c>
      <c r="AK307" s="114" t="s">
        <v>2397</v>
      </c>
      <c r="AL307" s="215">
        <v>1413.6</v>
      </c>
      <c r="AN307" s="114">
        <v>8</v>
      </c>
      <c r="AO307" s="115">
        <v>14</v>
      </c>
      <c r="AP307" s="114" t="s">
        <v>2148</v>
      </c>
      <c r="AQ307" s="114" t="s">
        <v>3164</v>
      </c>
      <c r="AR307" s="114" t="s">
        <v>2400</v>
      </c>
      <c r="AS307" s="215">
        <v>11560</v>
      </c>
      <c r="AU307" s="887" t="s">
        <v>729</v>
      </c>
      <c r="AV307" s="115">
        <v>31</v>
      </c>
      <c r="AW307" s="114" t="s">
        <v>2171</v>
      </c>
      <c r="AX307" s="114" t="s">
        <v>3165</v>
      </c>
      <c r="AY307" s="114" t="s">
        <v>2615</v>
      </c>
      <c r="AZ307" s="215">
        <v>1500</v>
      </c>
    </row>
    <row r="308" ht="20.1" customHeight="1" spans="19:52">
      <c r="S308" s="179">
        <v>12</v>
      </c>
      <c r="T308" s="179">
        <v>14</v>
      </c>
      <c r="U308" s="178" t="s">
        <v>2114</v>
      </c>
      <c r="V308" s="178" t="s">
        <v>3166</v>
      </c>
      <c r="W308" s="178" t="s">
        <v>3157</v>
      </c>
      <c r="X308" s="180">
        <v>5600</v>
      </c>
      <c r="Z308" s="114" t="s">
        <v>710</v>
      </c>
      <c r="AA308" s="114" t="s">
        <v>729</v>
      </c>
      <c r="AB308" s="114" t="s">
        <v>2203</v>
      </c>
      <c r="AC308" s="114" t="s">
        <v>1676</v>
      </c>
      <c r="AD308" s="114" t="s">
        <v>2205</v>
      </c>
      <c r="AE308" s="140">
        <v>41733</v>
      </c>
      <c r="AG308" s="114">
        <v>6</v>
      </c>
      <c r="AH308" s="115">
        <v>29</v>
      </c>
      <c r="AI308" s="114" t="s">
        <v>2148</v>
      </c>
      <c r="AJ308" s="114" t="s">
        <v>3150</v>
      </c>
      <c r="AK308" s="114" t="s">
        <v>2397</v>
      </c>
      <c r="AL308" s="215">
        <v>2080</v>
      </c>
      <c r="AN308" s="114">
        <v>8</v>
      </c>
      <c r="AO308" s="115">
        <v>16</v>
      </c>
      <c r="AP308" s="114" t="s">
        <v>2171</v>
      </c>
      <c r="AQ308" s="114" t="s">
        <v>3167</v>
      </c>
      <c r="AR308" s="114" t="s">
        <v>2546</v>
      </c>
      <c r="AS308" s="215">
        <v>2300</v>
      </c>
      <c r="AU308" s="887" t="s">
        <v>710</v>
      </c>
      <c r="AV308" s="888" t="s">
        <v>691</v>
      </c>
      <c r="AW308" s="114" t="s">
        <v>2148</v>
      </c>
      <c r="AX308" s="114" t="s">
        <v>2477</v>
      </c>
      <c r="AY308" s="114" t="s">
        <v>2397</v>
      </c>
      <c r="AZ308" s="215">
        <v>9000</v>
      </c>
    </row>
    <row r="309" ht="20.1" customHeight="1" spans="19:52">
      <c r="S309" s="179">
        <v>12</v>
      </c>
      <c r="T309" s="179">
        <v>14</v>
      </c>
      <c r="U309" s="178" t="s">
        <v>2114</v>
      </c>
      <c r="V309" s="178" t="s">
        <v>3168</v>
      </c>
      <c r="W309" s="178" t="s">
        <v>2118</v>
      </c>
      <c r="X309" s="180">
        <v>14000</v>
      </c>
      <c r="Z309" s="114" t="s">
        <v>710</v>
      </c>
      <c r="AA309" s="114" t="s">
        <v>729</v>
      </c>
      <c r="AB309" s="114" t="s">
        <v>2203</v>
      </c>
      <c r="AC309" s="114" t="s">
        <v>1676</v>
      </c>
      <c r="AD309" s="114" t="s">
        <v>2205</v>
      </c>
      <c r="AE309" s="140">
        <v>6616</v>
      </c>
      <c r="AG309" s="114">
        <v>6</v>
      </c>
      <c r="AH309" s="115">
        <v>29</v>
      </c>
      <c r="AI309" s="114" t="s">
        <v>2148</v>
      </c>
      <c r="AJ309" s="114" t="s">
        <v>3150</v>
      </c>
      <c r="AK309" s="114" t="s">
        <v>2397</v>
      </c>
      <c r="AL309" s="215">
        <v>2188</v>
      </c>
      <c r="AN309" s="114">
        <v>8</v>
      </c>
      <c r="AO309" s="115">
        <v>21</v>
      </c>
      <c r="AP309" s="114" t="s">
        <v>2171</v>
      </c>
      <c r="AQ309" s="114" t="s">
        <v>3169</v>
      </c>
      <c r="AR309" s="114" t="s">
        <v>2173</v>
      </c>
      <c r="AS309" s="215">
        <v>549</v>
      </c>
      <c r="AU309" s="887" t="s">
        <v>710</v>
      </c>
      <c r="AV309" s="888" t="s">
        <v>691</v>
      </c>
      <c r="AW309" s="114" t="s">
        <v>2148</v>
      </c>
      <c r="AX309" s="114" t="s">
        <v>2477</v>
      </c>
      <c r="AY309" s="114" t="s">
        <v>2397</v>
      </c>
      <c r="AZ309" s="215">
        <v>481</v>
      </c>
    </row>
    <row r="310" ht="20.1" customHeight="1" spans="19:52">
      <c r="S310" s="179">
        <v>12</v>
      </c>
      <c r="T310" s="179">
        <v>15</v>
      </c>
      <c r="U310" s="178" t="s">
        <v>2144</v>
      </c>
      <c r="V310" s="178" t="s">
        <v>3170</v>
      </c>
      <c r="W310" s="326" t="s">
        <v>3171</v>
      </c>
      <c r="X310" s="180">
        <v>15000</v>
      </c>
      <c r="Z310" s="114" t="s">
        <v>710</v>
      </c>
      <c r="AA310" s="114" t="s">
        <v>729</v>
      </c>
      <c r="AB310" s="114" t="s">
        <v>2171</v>
      </c>
      <c r="AC310" s="114" t="s">
        <v>3172</v>
      </c>
      <c r="AD310" s="114" t="s">
        <v>3173</v>
      </c>
      <c r="AE310" s="140">
        <v>11884.4</v>
      </c>
      <c r="AG310" s="114">
        <v>6</v>
      </c>
      <c r="AH310" s="115">
        <v>29</v>
      </c>
      <c r="AI310" s="114" t="s">
        <v>2148</v>
      </c>
      <c r="AJ310" s="114" t="s">
        <v>3150</v>
      </c>
      <c r="AK310" s="114" t="s">
        <v>2397</v>
      </c>
      <c r="AL310" s="215">
        <v>1164</v>
      </c>
      <c r="AN310" s="114">
        <v>8</v>
      </c>
      <c r="AO310" s="115">
        <v>28</v>
      </c>
      <c r="AP310" s="114" t="s">
        <v>2159</v>
      </c>
      <c r="AQ310" s="114" t="s">
        <v>3174</v>
      </c>
      <c r="AR310" s="114" t="s">
        <v>2369</v>
      </c>
      <c r="AS310" s="215">
        <v>3750</v>
      </c>
      <c r="AU310" s="887" t="s">
        <v>710</v>
      </c>
      <c r="AV310" s="888" t="s">
        <v>691</v>
      </c>
      <c r="AW310" s="114" t="s">
        <v>2148</v>
      </c>
      <c r="AX310" s="114" t="s">
        <v>2477</v>
      </c>
      <c r="AY310" s="114" t="s">
        <v>2397</v>
      </c>
      <c r="AZ310" s="215">
        <v>10915</v>
      </c>
    </row>
    <row r="311" ht="20.1" customHeight="1" spans="19:52">
      <c r="S311" s="179">
        <v>12</v>
      </c>
      <c r="T311" s="179">
        <v>15</v>
      </c>
      <c r="U311" s="462" t="s">
        <v>2189</v>
      </c>
      <c r="V311" s="178" t="s">
        <v>3175</v>
      </c>
      <c r="W311" s="326" t="s">
        <v>2191</v>
      </c>
      <c r="X311" s="180">
        <v>1295</v>
      </c>
      <c r="Z311" s="114" t="s">
        <v>710</v>
      </c>
      <c r="AA311" s="114" t="s">
        <v>729</v>
      </c>
      <c r="AB311" s="114" t="s">
        <v>2171</v>
      </c>
      <c r="AC311" s="114" t="s">
        <v>3172</v>
      </c>
      <c r="AD311" s="114" t="s">
        <v>3173</v>
      </c>
      <c r="AE311" s="140">
        <v>4360</v>
      </c>
      <c r="AG311" s="114">
        <v>6</v>
      </c>
      <c r="AH311" s="115">
        <v>29</v>
      </c>
      <c r="AI311" s="114" t="s">
        <v>2148</v>
      </c>
      <c r="AJ311" s="114" t="s">
        <v>3150</v>
      </c>
      <c r="AK311" s="114" t="s">
        <v>2397</v>
      </c>
      <c r="AL311" s="215">
        <v>24064</v>
      </c>
      <c r="AN311" s="114">
        <v>8</v>
      </c>
      <c r="AO311" s="115">
        <v>28</v>
      </c>
      <c r="AP311" s="114" t="s">
        <v>2159</v>
      </c>
      <c r="AQ311" s="114" t="s">
        <v>3176</v>
      </c>
      <c r="AR311" s="114" t="s">
        <v>2369</v>
      </c>
      <c r="AS311" s="215">
        <v>1913</v>
      </c>
      <c r="AU311" s="887" t="s">
        <v>710</v>
      </c>
      <c r="AV311" s="888" t="s">
        <v>691</v>
      </c>
      <c r="AW311" s="114" t="s">
        <v>2148</v>
      </c>
      <c r="AX311" s="114" t="s">
        <v>2477</v>
      </c>
      <c r="AY311" s="114" t="s">
        <v>2397</v>
      </c>
      <c r="AZ311" s="215">
        <v>2480</v>
      </c>
    </row>
    <row r="312" ht="20.1" customHeight="1" spans="19:52">
      <c r="S312" s="179">
        <v>12</v>
      </c>
      <c r="T312" s="469">
        <v>17</v>
      </c>
      <c r="U312" s="467" t="s">
        <v>2141</v>
      </c>
      <c r="V312" s="468" t="s">
        <v>3177</v>
      </c>
      <c r="W312" s="326" t="s">
        <v>3178</v>
      </c>
      <c r="X312" s="328">
        <v>29000</v>
      </c>
      <c r="Z312" s="114" t="s">
        <v>710</v>
      </c>
      <c r="AA312" s="114" t="s">
        <v>729</v>
      </c>
      <c r="AB312" s="114" t="s">
        <v>2171</v>
      </c>
      <c r="AC312" s="114" t="s">
        <v>3172</v>
      </c>
      <c r="AD312" s="114" t="s">
        <v>3173</v>
      </c>
      <c r="AE312" s="140">
        <v>14100</v>
      </c>
      <c r="AG312" s="114">
        <v>6</v>
      </c>
      <c r="AH312" s="115">
        <v>29</v>
      </c>
      <c r="AI312" s="114" t="s">
        <v>2148</v>
      </c>
      <c r="AJ312" s="114" t="s">
        <v>3150</v>
      </c>
      <c r="AK312" s="114" t="s">
        <v>2397</v>
      </c>
      <c r="AL312" s="215">
        <v>4306</v>
      </c>
      <c r="AN312" s="114">
        <v>8</v>
      </c>
      <c r="AO312" s="115">
        <v>28</v>
      </c>
      <c r="AP312" s="114" t="s">
        <v>2159</v>
      </c>
      <c r="AQ312" s="114" t="s">
        <v>3179</v>
      </c>
      <c r="AR312" s="114" t="s">
        <v>2369</v>
      </c>
      <c r="AS312" s="215">
        <v>458</v>
      </c>
      <c r="AU312" s="887" t="s">
        <v>710</v>
      </c>
      <c r="AV312" s="888" t="s">
        <v>691</v>
      </c>
      <c r="AW312" s="114" t="s">
        <v>2148</v>
      </c>
      <c r="AX312" s="114" t="s">
        <v>2477</v>
      </c>
      <c r="AY312" s="114" t="s">
        <v>2397</v>
      </c>
      <c r="AZ312" s="215">
        <v>108</v>
      </c>
    </row>
    <row r="313" ht="20.1" customHeight="1" spans="19:52">
      <c r="S313" s="179">
        <v>12</v>
      </c>
      <c r="T313" s="469">
        <v>18</v>
      </c>
      <c r="U313" s="305" t="s">
        <v>2114</v>
      </c>
      <c r="V313" s="305" t="s">
        <v>3180</v>
      </c>
      <c r="W313" s="305" t="s">
        <v>2260</v>
      </c>
      <c r="X313" s="215">
        <v>500</v>
      </c>
      <c r="Z313" s="114" t="s">
        <v>710</v>
      </c>
      <c r="AA313" s="114" t="s">
        <v>729</v>
      </c>
      <c r="AB313" s="114" t="s">
        <v>2171</v>
      </c>
      <c r="AC313" s="114" t="s">
        <v>3172</v>
      </c>
      <c r="AD313" s="114" t="s">
        <v>3173</v>
      </c>
      <c r="AE313" s="140">
        <v>3390</v>
      </c>
      <c r="AG313" s="114">
        <v>6</v>
      </c>
      <c r="AH313" s="115">
        <v>29</v>
      </c>
      <c r="AI313" s="114" t="s">
        <v>2148</v>
      </c>
      <c r="AJ313" s="114" t="s">
        <v>3181</v>
      </c>
      <c r="AK313" s="114" t="s">
        <v>2400</v>
      </c>
      <c r="AL313" s="215">
        <v>264.8</v>
      </c>
      <c r="AN313" s="114">
        <v>8</v>
      </c>
      <c r="AO313" s="115">
        <v>28</v>
      </c>
      <c r="AP313" s="114" t="s">
        <v>2159</v>
      </c>
      <c r="AQ313" s="114" t="s">
        <v>3127</v>
      </c>
      <c r="AR313" s="114" t="s">
        <v>2369</v>
      </c>
      <c r="AS313" s="215">
        <v>4440</v>
      </c>
      <c r="AU313" s="887" t="s">
        <v>710</v>
      </c>
      <c r="AV313" s="888" t="s">
        <v>691</v>
      </c>
      <c r="AW313" s="114" t="s">
        <v>2148</v>
      </c>
      <c r="AX313" s="114" t="s">
        <v>2477</v>
      </c>
      <c r="AY313" s="114" t="s">
        <v>2397</v>
      </c>
      <c r="AZ313" s="215">
        <v>1140</v>
      </c>
    </row>
    <row r="314" ht="20.1" customHeight="1" spans="19:52">
      <c r="S314" s="179">
        <v>12</v>
      </c>
      <c r="T314" s="469">
        <v>18</v>
      </c>
      <c r="U314" s="467" t="s">
        <v>2141</v>
      </c>
      <c r="V314" s="468" t="s">
        <v>3182</v>
      </c>
      <c r="W314" s="178" t="s">
        <v>2297</v>
      </c>
      <c r="X314" s="328">
        <v>62000</v>
      </c>
      <c r="Z314" s="114" t="s">
        <v>710</v>
      </c>
      <c r="AA314" s="114" t="s">
        <v>729</v>
      </c>
      <c r="AB314" s="114" t="s">
        <v>2171</v>
      </c>
      <c r="AC314" s="114" t="s">
        <v>3172</v>
      </c>
      <c r="AD314" s="114" t="s">
        <v>3173</v>
      </c>
      <c r="AE314" s="140">
        <v>10000</v>
      </c>
      <c r="AG314" s="114">
        <v>6</v>
      </c>
      <c r="AH314" s="115">
        <v>29</v>
      </c>
      <c r="AI314" s="114" t="s">
        <v>2148</v>
      </c>
      <c r="AJ314" s="114" t="s">
        <v>3181</v>
      </c>
      <c r="AK314" s="114" t="s">
        <v>2400</v>
      </c>
      <c r="AL314" s="215">
        <v>9600</v>
      </c>
      <c r="AN314" s="114">
        <v>8</v>
      </c>
      <c r="AO314" s="115">
        <v>30</v>
      </c>
      <c r="AP314" s="114" t="s">
        <v>2122</v>
      </c>
      <c r="AQ314" s="114" t="s">
        <v>3183</v>
      </c>
      <c r="AR314" s="114" t="s">
        <v>2575</v>
      </c>
      <c r="AS314" s="215">
        <v>49000</v>
      </c>
      <c r="AU314" s="887" t="s">
        <v>710</v>
      </c>
      <c r="AV314" s="888" t="s">
        <v>691</v>
      </c>
      <c r="AW314" s="114" t="s">
        <v>2148</v>
      </c>
      <c r="AX314" s="114" t="s">
        <v>2477</v>
      </c>
      <c r="AY314" s="114" t="s">
        <v>2397</v>
      </c>
      <c r="AZ314" s="215">
        <v>3000</v>
      </c>
    </row>
    <row r="315" ht="20.1" customHeight="1" spans="19:52">
      <c r="S315" s="179">
        <v>12</v>
      </c>
      <c r="T315" s="469">
        <v>18</v>
      </c>
      <c r="U315" s="467" t="s">
        <v>2141</v>
      </c>
      <c r="V315" s="468" t="s">
        <v>3184</v>
      </c>
      <c r="W315" s="178" t="s">
        <v>2243</v>
      </c>
      <c r="X315" s="180">
        <v>2909.5</v>
      </c>
      <c r="Z315" s="114" t="s">
        <v>710</v>
      </c>
      <c r="AA315" s="114" t="s">
        <v>729</v>
      </c>
      <c r="AB315" s="114" t="s">
        <v>2189</v>
      </c>
      <c r="AC315" s="114" t="s">
        <v>3185</v>
      </c>
      <c r="AD315" s="114" t="s">
        <v>2191</v>
      </c>
      <c r="AE315" s="140">
        <v>72500</v>
      </c>
      <c r="AG315" s="114">
        <v>6</v>
      </c>
      <c r="AH315" s="115">
        <v>29</v>
      </c>
      <c r="AI315" s="114" t="s">
        <v>2148</v>
      </c>
      <c r="AJ315" s="114" t="s">
        <v>3181</v>
      </c>
      <c r="AK315" s="114" t="s">
        <v>2400</v>
      </c>
      <c r="AL315" s="215">
        <v>60</v>
      </c>
      <c r="AN315" s="114">
        <v>8</v>
      </c>
      <c r="AO315" s="115">
        <v>30</v>
      </c>
      <c r="AP315" s="114" t="s">
        <v>2122</v>
      </c>
      <c r="AQ315" s="114" t="s">
        <v>3186</v>
      </c>
      <c r="AR315" s="114" t="s">
        <v>2333</v>
      </c>
      <c r="AS315" s="215">
        <v>550</v>
      </c>
      <c r="AU315" s="887" t="s">
        <v>710</v>
      </c>
      <c r="AV315" s="888" t="s">
        <v>691</v>
      </c>
      <c r="AW315" s="114" t="s">
        <v>3057</v>
      </c>
      <c r="AX315" s="114" t="s">
        <v>1713</v>
      </c>
      <c r="AY315" s="114" t="s">
        <v>3085</v>
      </c>
      <c r="AZ315" s="215">
        <v>530</v>
      </c>
    </row>
    <row r="316" ht="20.1" customHeight="1" spans="19:52">
      <c r="S316" s="179">
        <v>12</v>
      </c>
      <c r="T316" s="469">
        <v>18</v>
      </c>
      <c r="U316" s="467" t="s">
        <v>2141</v>
      </c>
      <c r="V316" s="468" t="s">
        <v>3184</v>
      </c>
      <c r="W316" s="178" t="s">
        <v>2243</v>
      </c>
      <c r="X316" s="180">
        <v>2982</v>
      </c>
      <c r="Z316" s="114" t="s">
        <v>710</v>
      </c>
      <c r="AA316" s="114" t="s">
        <v>729</v>
      </c>
      <c r="AB316" s="114" t="s">
        <v>2189</v>
      </c>
      <c r="AC316" s="114" t="s">
        <v>3187</v>
      </c>
      <c r="AD316" s="114" t="s">
        <v>2191</v>
      </c>
      <c r="AE316" s="140">
        <v>3450</v>
      </c>
      <c r="AG316" s="114">
        <v>6</v>
      </c>
      <c r="AH316" s="115">
        <v>29</v>
      </c>
      <c r="AI316" s="114" t="s">
        <v>2148</v>
      </c>
      <c r="AJ316" s="114" t="s">
        <v>3181</v>
      </c>
      <c r="AK316" s="114" t="s">
        <v>2400</v>
      </c>
      <c r="AL316" s="215">
        <v>7335</v>
      </c>
      <c r="AN316" s="114">
        <v>8</v>
      </c>
      <c r="AO316" s="115">
        <v>30</v>
      </c>
      <c r="AP316" s="114" t="s">
        <v>2122</v>
      </c>
      <c r="AQ316" s="114" t="s">
        <v>3186</v>
      </c>
      <c r="AR316" s="114" t="s">
        <v>2333</v>
      </c>
      <c r="AS316" s="215">
        <v>2377</v>
      </c>
      <c r="AU316" s="887" t="s">
        <v>710</v>
      </c>
      <c r="AV316" s="888" t="s">
        <v>691</v>
      </c>
      <c r="AW316" s="114" t="s">
        <v>3057</v>
      </c>
      <c r="AX316" s="114" t="s">
        <v>3188</v>
      </c>
      <c r="AY316" s="114" t="s">
        <v>3085</v>
      </c>
      <c r="AZ316" s="215">
        <v>10714.28</v>
      </c>
    </row>
    <row r="317" ht="20.1" customHeight="1" spans="19:52">
      <c r="S317" s="179">
        <v>12</v>
      </c>
      <c r="T317" s="469">
        <v>18</v>
      </c>
      <c r="U317" s="467" t="s">
        <v>2141</v>
      </c>
      <c r="V317" s="468" t="s">
        <v>3184</v>
      </c>
      <c r="W317" s="178" t="s">
        <v>2243</v>
      </c>
      <c r="X317" s="180">
        <v>19255.9</v>
      </c>
      <c r="Z317" s="114" t="s">
        <v>710</v>
      </c>
      <c r="AA317" s="114" t="s">
        <v>710</v>
      </c>
      <c r="AB317" s="114" t="s">
        <v>2189</v>
      </c>
      <c r="AC317" s="114" t="s">
        <v>3189</v>
      </c>
      <c r="AD317" s="114" t="s">
        <v>2191</v>
      </c>
      <c r="AE317" s="140">
        <v>72500</v>
      </c>
      <c r="AG317" s="114">
        <v>6</v>
      </c>
      <c r="AH317" s="115">
        <v>29</v>
      </c>
      <c r="AI317" s="114" t="s">
        <v>2122</v>
      </c>
      <c r="AJ317" s="114" t="s">
        <v>3190</v>
      </c>
      <c r="AK317" s="114" t="s">
        <v>2124</v>
      </c>
      <c r="AL317" s="215">
        <v>30000</v>
      </c>
      <c r="AN317" s="114">
        <v>8</v>
      </c>
      <c r="AO317" s="115">
        <v>30</v>
      </c>
      <c r="AP317" s="114" t="s">
        <v>2122</v>
      </c>
      <c r="AQ317" s="114" t="s">
        <v>3186</v>
      </c>
      <c r="AR317" s="114" t="s">
        <v>2333</v>
      </c>
      <c r="AS317" s="215">
        <v>405</v>
      </c>
      <c r="AU317" s="887" t="s">
        <v>710</v>
      </c>
      <c r="AV317" s="888" t="s">
        <v>716</v>
      </c>
      <c r="AW317" s="114" t="s">
        <v>3071</v>
      </c>
      <c r="AX317" s="114" t="s">
        <v>3064</v>
      </c>
      <c r="AY317" s="114" t="s">
        <v>3073</v>
      </c>
      <c r="AZ317" s="215">
        <v>9900</v>
      </c>
    </row>
    <row r="318" ht="20.1" customHeight="1" spans="19:52">
      <c r="S318" s="179">
        <v>12</v>
      </c>
      <c r="T318" s="469">
        <v>18</v>
      </c>
      <c r="U318" s="467" t="s">
        <v>2141</v>
      </c>
      <c r="V318" s="468" t="s">
        <v>3184</v>
      </c>
      <c r="W318" s="178" t="s">
        <v>2243</v>
      </c>
      <c r="X318" s="460">
        <v>940</v>
      </c>
      <c r="Z318" s="114" t="s">
        <v>710</v>
      </c>
      <c r="AA318" s="114" t="s">
        <v>710</v>
      </c>
      <c r="AB318" s="114" t="s">
        <v>2128</v>
      </c>
      <c r="AC318" s="114" t="s">
        <v>3191</v>
      </c>
      <c r="AD318" s="114" t="s">
        <v>3076</v>
      </c>
      <c r="AE318" s="140">
        <v>31690</v>
      </c>
      <c r="AG318" s="114">
        <v>6</v>
      </c>
      <c r="AH318" s="115">
        <v>29</v>
      </c>
      <c r="AI318" s="114" t="s">
        <v>2122</v>
      </c>
      <c r="AJ318" s="114" t="s">
        <v>3192</v>
      </c>
      <c r="AK318" s="114" t="s">
        <v>2966</v>
      </c>
      <c r="AL318" s="215">
        <v>8000</v>
      </c>
      <c r="AN318" s="114">
        <v>8</v>
      </c>
      <c r="AO318" s="115">
        <v>30</v>
      </c>
      <c r="AP318" s="114" t="s">
        <v>2122</v>
      </c>
      <c r="AQ318" s="114" t="s">
        <v>3186</v>
      </c>
      <c r="AR318" s="114" t="s">
        <v>2333</v>
      </c>
      <c r="AS318" s="215">
        <v>928</v>
      </c>
      <c r="AU318" s="887" t="s">
        <v>710</v>
      </c>
      <c r="AV318" s="888" t="s">
        <v>716</v>
      </c>
      <c r="AW318" s="114" t="s">
        <v>3071</v>
      </c>
      <c r="AX318" s="114" t="s">
        <v>3064</v>
      </c>
      <c r="AY318" s="114" t="s">
        <v>3073</v>
      </c>
      <c r="AZ318" s="215">
        <v>11050</v>
      </c>
    </row>
    <row r="319" ht="20.1" customHeight="1" spans="19:52">
      <c r="S319" s="179">
        <v>12</v>
      </c>
      <c r="T319" s="469">
        <v>18</v>
      </c>
      <c r="U319" s="467" t="s">
        <v>2141</v>
      </c>
      <c r="V319" s="468" t="s">
        <v>3184</v>
      </c>
      <c r="W319" s="178" t="s">
        <v>2243</v>
      </c>
      <c r="X319" s="460">
        <v>200</v>
      </c>
      <c r="Z319" s="114" t="s">
        <v>710</v>
      </c>
      <c r="AA319" s="115">
        <v>10</v>
      </c>
      <c r="AB319" s="114" t="s">
        <v>2203</v>
      </c>
      <c r="AC319" s="114" t="s">
        <v>3193</v>
      </c>
      <c r="AD319" s="114" t="s">
        <v>3194</v>
      </c>
      <c r="AE319" s="140">
        <v>71317.68</v>
      </c>
      <c r="AG319" s="114">
        <v>6</v>
      </c>
      <c r="AH319" s="115">
        <v>29</v>
      </c>
      <c r="AI319" s="114" t="s">
        <v>2122</v>
      </c>
      <c r="AJ319" s="114" t="s">
        <v>3195</v>
      </c>
      <c r="AK319" s="114" t="s">
        <v>2966</v>
      </c>
      <c r="AL319" s="215">
        <v>32000</v>
      </c>
      <c r="AN319" s="114">
        <v>8</v>
      </c>
      <c r="AO319" s="115">
        <v>30</v>
      </c>
      <c r="AP319" s="114" t="s">
        <v>2122</v>
      </c>
      <c r="AQ319" s="114" t="s">
        <v>3186</v>
      </c>
      <c r="AR319" s="114" t="s">
        <v>2333</v>
      </c>
      <c r="AS319" s="215">
        <v>779</v>
      </c>
      <c r="AU319" s="887" t="s">
        <v>710</v>
      </c>
      <c r="AV319" s="888" t="s">
        <v>716</v>
      </c>
      <c r="AW319" s="114" t="s">
        <v>3071</v>
      </c>
      <c r="AX319" s="114" t="s">
        <v>3064</v>
      </c>
      <c r="AY319" s="114" t="s">
        <v>3073</v>
      </c>
      <c r="AZ319" s="215">
        <v>17100</v>
      </c>
    </row>
    <row r="320" ht="20.1" customHeight="1" spans="19:52">
      <c r="S320" s="179">
        <v>12</v>
      </c>
      <c r="T320" s="469">
        <v>18</v>
      </c>
      <c r="U320" s="467" t="s">
        <v>2141</v>
      </c>
      <c r="V320" s="468" t="s">
        <v>3184</v>
      </c>
      <c r="W320" s="178" t="s">
        <v>2243</v>
      </c>
      <c r="X320" s="180">
        <v>3024.7</v>
      </c>
      <c r="Z320" s="114" t="s">
        <v>710</v>
      </c>
      <c r="AA320" s="115">
        <v>10</v>
      </c>
      <c r="AB320" s="114" t="s">
        <v>2189</v>
      </c>
      <c r="AC320" s="114" t="s">
        <v>3196</v>
      </c>
      <c r="AD320" s="114" t="s">
        <v>3197</v>
      </c>
      <c r="AE320" s="140">
        <v>39498.05</v>
      </c>
      <c r="AG320" s="114">
        <v>6</v>
      </c>
      <c r="AH320" s="115">
        <v>29</v>
      </c>
      <c r="AI320" s="114" t="s">
        <v>2122</v>
      </c>
      <c r="AJ320" s="114" t="s">
        <v>3198</v>
      </c>
      <c r="AK320" s="114" t="s">
        <v>3199</v>
      </c>
      <c r="AL320" s="215">
        <v>1299</v>
      </c>
      <c r="AN320" s="114">
        <v>8</v>
      </c>
      <c r="AO320" s="115">
        <v>30</v>
      </c>
      <c r="AP320" s="114" t="s">
        <v>2122</v>
      </c>
      <c r="AQ320" s="114" t="s">
        <v>3186</v>
      </c>
      <c r="AR320" s="114" t="s">
        <v>2333</v>
      </c>
      <c r="AS320" s="215">
        <v>4802</v>
      </c>
      <c r="AU320" s="887" t="s">
        <v>710</v>
      </c>
      <c r="AV320" s="888" t="s">
        <v>716</v>
      </c>
      <c r="AW320" s="114" t="s">
        <v>3071</v>
      </c>
      <c r="AX320" s="114" t="s">
        <v>2955</v>
      </c>
      <c r="AY320" s="114" t="s">
        <v>3200</v>
      </c>
      <c r="AZ320" s="215">
        <v>4000</v>
      </c>
    </row>
    <row r="321" ht="20.1" customHeight="1" spans="19:52">
      <c r="S321" s="179">
        <v>12</v>
      </c>
      <c r="T321" s="469">
        <v>18</v>
      </c>
      <c r="U321" s="467" t="s">
        <v>2141</v>
      </c>
      <c r="V321" s="468" t="s">
        <v>3184</v>
      </c>
      <c r="W321" s="178" t="s">
        <v>2243</v>
      </c>
      <c r="X321" s="180">
        <v>1188</v>
      </c>
      <c r="Z321" s="114" t="s">
        <v>710</v>
      </c>
      <c r="AA321" s="115">
        <v>10</v>
      </c>
      <c r="AB321" s="114" t="s">
        <v>2144</v>
      </c>
      <c r="AC321" s="114" t="s">
        <v>2870</v>
      </c>
      <c r="AD321" s="114" t="s">
        <v>3201</v>
      </c>
      <c r="AE321" s="140">
        <v>150721.24</v>
      </c>
      <c r="AG321" s="114">
        <v>6</v>
      </c>
      <c r="AH321" s="115">
        <v>30</v>
      </c>
      <c r="AI321" s="114" t="s">
        <v>2114</v>
      </c>
      <c r="AJ321" s="114" t="s">
        <v>3202</v>
      </c>
      <c r="AK321" s="114" t="s">
        <v>2262</v>
      </c>
      <c r="AL321" s="215">
        <v>500</v>
      </c>
      <c r="AN321" s="114">
        <v>8</v>
      </c>
      <c r="AO321" s="115">
        <v>30</v>
      </c>
      <c r="AP321" s="114" t="s">
        <v>2122</v>
      </c>
      <c r="AQ321" s="114" t="s">
        <v>3186</v>
      </c>
      <c r="AR321" s="114" t="s">
        <v>2333</v>
      </c>
      <c r="AS321" s="215">
        <v>984</v>
      </c>
      <c r="AU321" s="887" t="s">
        <v>710</v>
      </c>
      <c r="AV321" s="888" t="s">
        <v>710</v>
      </c>
      <c r="AW321" s="114" t="s">
        <v>3071</v>
      </c>
      <c r="AX321" s="114" t="s">
        <v>3075</v>
      </c>
      <c r="AY321" s="114" t="s">
        <v>3073</v>
      </c>
      <c r="AZ321" s="215">
        <v>66250</v>
      </c>
    </row>
    <row r="322" ht="20.1" customHeight="1" spans="19:52">
      <c r="S322" s="179">
        <v>12</v>
      </c>
      <c r="T322" s="179">
        <v>30</v>
      </c>
      <c r="U322" s="464" t="s">
        <v>2111</v>
      </c>
      <c r="V322" s="178" t="s">
        <v>3203</v>
      </c>
      <c r="W322" s="178" t="s">
        <v>2435</v>
      </c>
      <c r="X322" s="180">
        <v>48000</v>
      </c>
      <c r="Z322" s="114" t="s">
        <v>710</v>
      </c>
      <c r="AA322" s="115">
        <v>10</v>
      </c>
      <c r="AB322" s="114" t="s">
        <v>2144</v>
      </c>
      <c r="AC322" s="114" t="s">
        <v>911</v>
      </c>
      <c r="AD322" s="114" t="s">
        <v>3204</v>
      </c>
      <c r="AE322" s="140">
        <v>82284.81</v>
      </c>
      <c r="AG322" s="114">
        <v>7</v>
      </c>
      <c r="AH322" s="115">
        <v>7</v>
      </c>
      <c r="AI322" s="114" t="s">
        <v>2156</v>
      </c>
      <c r="AJ322" s="114" t="s">
        <v>2786</v>
      </c>
      <c r="AK322" s="114" t="s">
        <v>2437</v>
      </c>
      <c r="AL322" s="215">
        <v>18000</v>
      </c>
      <c r="AN322" s="114">
        <v>8</v>
      </c>
      <c r="AO322" s="115">
        <v>30</v>
      </c>
      <c r="AP322" s="114" t="s">
        <v>2122</v>
      </c>
      <c r="AQ322" s="114" t="s">
        <v>3186</v>
      </c>
      <c r="AR322" s="114" t="s">
        <v>2333</v>
      </c>
      <c r="AS322" s="215">
        <v>6075.5</v>
      </c>
      <c r="AU322" s="887" t="s">
        <v>710</v>
      </c>
      <c r="AV322" s="115">
        <v>10</v>
      </c>
      <c r="AW322" s="114" t="s">
        <v>2159</v>
      </c>
      <c r="AX322" s="114" t="s">
        <v>3205</v>
      </c>
      <c r="AY322" s="114" t="s">
        <v>3206</v>
      </c>
      <c r="AZ322" s="215">
        <v>800</v>
      </c>
    </row>
    <row r="323" ht="20.1" customHeight="1" spans="19:52">
      <c r="S323" s="179">
        <v>12</v>
      </c>
      <c r="T323" s="179">
        <v>30</v>
      </c>
      <c r="U323" s="178" t="s">
        <v>2111</v>
      </c>
      <c r="V323" s="178" t="s">
        <v>3207</v>
      </c>
      <c r="W323" s="178" t="s">
        <v>2320</v>
      </c>
      <c r="X323" s="180">
        <v>1500</v>
      </c>
      <c r="Z323" s="114" t="s">
        <v>710</v>
      </c>
      <c r="AA323" s="115">
        <v>10</v>
      </c>
      <c r="AB323" s="114" t="s">
        <v>2144</v>
      </c>
      <c r="AC323" s="114" t="s">
        <v>849</v>
      </c>
      <c r="AD323" s="114" t="s">
        <v>3208</v>
      </c>
      <c r="AE323" s="140">
        <v>65221.67</v>
      </c>
      <c r="AG323" s="114">
        <v>7</v>
      </c>
      <c r="AH323" s="115">
        <v>12</v>
      </c>
      <c r="AI323" s="114" t="s">
        <v>2171</v>
      </c>
      <c r="AJ323" s="114" t="s">
        <v>1704</v>
      </c>
      <c r="AK323" s="114" t="s">
        <v>2176</v>
      </c>
      <c r="AL323" s="215">
        <v>1920</v>
      </c>
      <c r="AN323" s="114">
        <v>8</v>
      </c>
      <c r="AO323" s="115">
        <v>30</v>
      </c>
      <c r="AP323" s="114" t="s">
        <v>2122</v>
      </c>
      <c r="AQ323" s="114" t="s">
        <v>3209</v>
      </c>
      <c r="AR323" s="114" t="s">
        <v>2139</v>
      </c>
      <c r="AS323" s="215">
        <v>17000</v>
      </c>
      <c r="AU323" s="887" t="s">
        <v>710</v>
      </c>
      <c r="AV323" s="115">
        <v>10</v>
      </c>
      <c r="AW323" s="114" t="s">
        <v>2159</v>
      </c>
      <c r="AX323" s="114" t="s">
        <v>2694</v>
      </c>
      <c r="AY323" s="114" t="s">
        <v>3210</v>
      </c>
      <c r="AZ323" s="215">
        <v>1716.1</v>
      </c>
    </row>
    <row r="324" ht="20.1" customHeight="1" spans="19:52">
      <c r="S324" s="179">
        <v>12</v>
      </c>
      <c r="T324" s="179">
        <v>30</v>
      </c>
      <c r="U324" s="178" t="s">
        <v>2111</v>
      </c>
      <c r="V324" s="178" t="s">
        <v>3207</v>
      </c>
      <c r="W324" s="178" t="s">
        <v>2320</v>
      </c>
      <c r="X324" s="180">
        <v>12150</v>
      </c>
      <c r="Z324" s="114" t="s">
        <v>710</v>
      </c>
      <c r="AA324" s="115">
        <v>10</v>
      </c>
      <c r="AB324" s="114" t="s">
        <v>2144</v>
      </c>
      <c r="AC324" s="114" t="s">
        <v>3211</v>
      </c>
      <c r="AD324" s="114" t="s">
        <v>3212</v>
      </c>
      <c r="AE324" s="140">
        <v>40456.54</v>
      </c>
      <c r="AG324" s="114">
        <v>7</v>
      </c>
      <c r="AH324" s="115">
        <v>12</v>
      </c>
      <c r="AI324" s="114" t="s">
        <v>2171</v>
      </c>
      <c r="AJ324" s="114" t="s">
        <v>2571</v>
      </c>
      <c r="AK324" s="114" t="s">
        <v>2176</v>
      </c>
      <c r="AL324" s="215">
        <v>3032</v>
      </c>
      <c r="AN324" s="114">
        <v>8</v>
      </c>
      <c r="AO324" s="115">
        <v>30</v>
      </c>
      <c r="AP324" s="114" t="s">
        <v>2122</v>
      </c>
      <c r="AQ324" s="114" t="s">
        <v>3213</v>
      </c>
      <c r="AR324" s="114" t="s">
        <v>2139</v>
      </c>
      <c r="AS324" s="215">
        <v>32700</v>
      </c>
      <c r="AU324" s="887" t="s">
        <v>710</v>
      </c>
      <c r="AV324" s="115">
        <v>11</v>
      </c>
      <c r="AW324" s="114" t="s">
        <v>3047</v>
      </c>
      <c r="AX324" s="114" t="s">
        <v>3214</v>
      </c>
      <c r="AY324" s="114" t="s">
        <v>3110</v>
      </c>
      <c r="AZ324" s="215">
        <v>15000</v>
      </c>
    </row>
    <row r="325" ht="20.1" customHeight="1" spans="19:52">
      <c r="S325" s="179">
        <v>12</v>
      </c>
      <c r="T325" s="179">
        <v>30</v>
      </c>
      <c r="U325" s="178" t="s">
        <v>2111</v>
      </c>
      <c r="V325" s="178" t="s">
        <v>3207</v>
      </c>
      <c r="W325" s="178" t="s">
        <v>2320</v>
      </c>
      <c r="X325" s="180">
        <v>29647.75</v>
      </c>
      <c r="Z325" s="114" t="s">
        <v>710</v>
      </c>
      <c r="AA325" s="115">
        <v>10</v>
      </c>
      <c r="AB325" s="114" t="s">
        <v>2165</v>
      </c>
      <c r="AC325" s="114" t="s">
        <v>3215</v>
      </c>
      <c r="AD325" s="114" t="s">
        <v>3216</v>
      </c>
      <c r="AE325" s="140">
        <v>183853.54</v>
      </c>
      <c r="AG325" s="114">
        <v>7</v>
      </c>
      <c r="AH325" s="115">
        <v>12</v>
      </c>
      <c r="AI325" s="114" t="s">
        <v>2171</v>
      </c>
      <c r="AJ325" s="114" t="s">
        <v>3217</v>
      </c>
      <c r="AK325" s="114" t="s">
        <v>2886</v>
      </c>
      <c r="AL325" s="215">
        <v>2075</v>
      </c>
      <c r="AN325" s="114">
        <v>8</v>
      </c>
      <c r="AO325" s="115">
        <v>31</v>
      </c>
      <c r="AP325" s="114" t="s">
        <v>2171</v>
      </c>
      <c r="AQ325" s="114" t="s">
        <v>3218</v>
      </c>
      <c r="AR325" s="114" t="s">
        <v>2176</v>
      </c>
      <c r="AS325" s="215">
        <v>458</v>
      </c>
      <c r="AU325" s="887" t="s">
        <v>710</v>
      </c>
      <c r="AV325" s="115">
        <v>11</v>
      </c>
      <c r="AW325" s="114" t="s">
        <v>3047</v>
      </c>
      <c r="AX325" s="114" t="s">
        <v>3214</v>
      </c>
      <c r="AY325" s="114" t="s">
        <v>3110</v>
      </c>
      <c r="AZ325" s="215">
        <v>37500</v>
      </c>
    </row>
    <row r="326" ht="20.1" customHeight="1" spans="19:52">
      <c r="S326" s="179">
        <v>12</v>
      </c>
      <c r="T326" s="179">
        <v>30</v>
      </c>
      <c r="U326" s="178" t="s">
        <v>2111</v>
      </c>
      <c r="V326" s="178" t="s">
        <v>3207</v>
      </c>
      <c r="W326" s="178" t="s">
        <v>2320</v>
      </c>
      <c r="X326" s="460">
        <v>800</v>
      </c>
      <c r="Z326" s="114" t="s">
        <v>710</v>
      </c>
      <c r="AA326" s="115">
        <v>10</v>
      </c>
      <c r="AB326" s="114" t="s">
        <v>2165</v>
      </c>
      <c r="AC326" s="114" t="s">
        <v>2285</v>
      </c>
      <c r="AD326" s="114" t="s">
        <v>3219</v>
      </c>
      <c r="AE326" s="140">
        <v>101915.76</v>
      </c>
      <c r="AG326" s="114">
        <v>7</v>
      </c>
      <c r="AH326" s="115">
        <v>12</v>
      </c>
      <c r="AI326" s="114" t="s">
        <v>2171</v>
      </c>
      <c r="AJ326" s="114" t="s">
        <v>3220</v>
      </c>
      <c r="AK326" s="114" t="s">
        <v>2173</v>
      </c>
      <c r="AL326" s="215">
        <v>2020</v>
      </c>
      <c r="AN326" s="114">
        <v>8</v>
      </c>
      <c r="AO326" s="115">
        <v>31</v>
      </c>
      <c r="AP326" s="114" t="s">
        <v>2171</v>
      </c>
      <c r="AQ326" s="114" t="s">
        <v>3218</v>
      </c>
      <c r="AR326" s="114" t="s">
        <v>2176</v>
      </c>
      <c r="AS326" s="215">
        <v>3000</v>
      </c>
      <c r="AU326" s="887" t="s">
        <v>710</v>
      </c>
      <c r="AV326" s="115">
        <v>12</v>
      </c>
      <c r="AW326" s="114" t="s">
        <v>3221</v>
      </c>
      <c r="AX326" s="114" t="s">
        <v>3222</v>
      </c>
      <c r="AY326" s="114" t="s">
        <v>3223</v>
      </c>
      <c r="AZ326" s="215">
        <v>20000</v>
      </c>
    </row>
    <row r="327" ht="20.1" customHeight="1" spans="19:52">
      <c r="S327" s="179">
        <v>12</v>
      </c>
      <c r="T327" s="179">
        <v>30</v>
      </c>
      <c r="U327" s="178" t="s">
        <v>2111</v>
      </c>
      <c r="V327" s="178" t="s">
        <v>3207</v>
      </c>
      <c r="W327" s="178" t="s">
        <v>2320</v>
      </c>
      <c r="X327" s="180">
        <v>3336</v>
      </c>
      <c r="Z327" s="114" t="s">
        <v>710</v>
      </c>
      <c r="AA327" s="115">
        <v>10</v>
      </c>
      <c r="AB327" s="307" t="s">
        <v>2171</v>
      </c>
      <c r="AC327" s="114" t="s">
        <v>3224</v>
      </c>
      <c r="AD327" s="114" t="s">
        <v>3087</v>
      </c>
      <c r="AE327" s="140">
        <v>6000</v>
      </c>
      <c r="AG327" s="114">
        <v>7</v>
      </c>
      <c r="AH327" s="115">
        <v>12</v>
      </c>
      <c r="AI327" s="114" t="s">
        <v>2171</v>
      </c>
      <c r="AJ327" s="114" t="s">
        <v>3220</v>
      </c>
      <c r="AK327" s="114" t="s">
        <v>2173</v>
      </c>
      <c r="AL327" s="215">
        <v>3000</v>
      </c>
      <c r="AN327" s="114">
        <v>9</v>
      </c>
      <c r="AO327" s="115">
        <v>7</v>
      </c>
      <c r="AP327" s="114" t="s">
        <v>2171</v>
      </c>
      <c r="AQ327" s="114" t="s">
        <v>3225</v>
      </c>
      <c r="AR327" s="114" t="s">
        <v>2173</v>
      </c>
      <c r="AS327" s="215">
        <v>10000</v>
      </c>
      <c r="AU327" s="887" t="s">
        <v>710</v>
      </c>
      <c r="AV327" s="115">
        <v>12</v>
      </c>
      <c r="AW327" s="114" t="s">
        <v>3071</v>
      </c>
      <c r="AX327" s="114" t="s">
        <v>2855</v>
      </c>
      <c r="AY327" s="114" t="s">
        <v>3073</v>
      </c>
      <c r="AZ327" s="215">
        <v>18900</v>
      </c>
    </row>
    <row r="328" ht="36" spans="19:52">
      <c r="S328" s="179">
        <v>12</v>
      </c>
      <c r="T328" s="179">
        <v>30</v>
      </c>
      <c r="U328" s="178" t="s">
        <v>2111</v>
      </c>
      <c r="V328" s="178" t="s">
        <v>3207</v>
      </c>
      <c r="W328" s="178" t="s">
        <v>2320</v>
      </c>
      <c r="X328" s="180">
        <v>4400</v>
      </c>
      <c r="Z328" s="205" t="s">
        <v>710</v>
      </c>
      <c r="AA328" s="440">
        <v>10</v>
      </c>
      <c r="AB328" s="482" t="s">
        <v>2171</v>
      </c>
      <c r="AC328" s="205" t="s">
        <v>3224</v>
      </c>
      <c r="AD328" s="205" t="s">
        <v>3087</v>
      </c>
      <c r="AE328" s="206">
        <v>30730.03</v>
      </c>
      <c r="AG328" s="114">
        <v>7</v>
      </c>
      <c r="AH328" s="115">
        <v>12</v>
      </c>
      <c r="AI328" s="114" t="s">
        <v>2171</v>
      </c>
      <c r="AJ328" s="114" t="s">
        <v>3220</v>
      </c>
      <c r="AK328" s="114" t="s">
        <v>2173</v>
      </c>
      <c r="AL328" s="215">
        <v>8300</v>
      </c>
      <c r="AN328" s="114">
        <v>9</v>
      </c>
      <c r="AO328" s="115">
        <v>11</v>
      </c>
      <c r="AP328" s="114" t="s">
        <v>2159</v>
      </c>
      <c r="AQ328" s="114" t="s">
        <v>3226</v>
      </c>
      <c r="AR328" s="114" t="s">
        <v>2240</v>
      </c>
      <c r="AS328" s="215">
        <v>1500</v>
      </c>
      <c r="AU328" s="887" t="s">
        <v>710</v>
      </c>
      <c r="AV328" s="115">
        <v>12</v>
      </c>
      <c r="AW328" s="114" t="s">
        <v>3071</v>
      </c>
      <c r="AX328" s="114" t="s">
        <v>2855</v>
      </c>
      <c r="AY328" s="114" t="s">
        <v>3073</v>
      </c>
      <c r="AZ328" s="215">
        <v>16000</v>
      </c>
    </row>
    <row r="329" ht="36" spans="19:52">
      <c r="S329" s="179">
        <v>12</v>
      </c>
      <c r="T329" s="179">
        <v>31</v>
      </c>
      <c r="U329" s="178" t="s">
        <v>2111</v>
      </c>
      <c r="V329" s="178" t="s">
        <v>3227</v>
      </c>
      <c r="W329" s="178" t="s">
        <v>2320</v>
      </c>
      <c r="X329" s="180">
        <v>1438</v>
      </c>
      <c r="Z329" s="483"/>
      <c r="AA329" s="484"/>
      <c r="AB329" s="485"/>
      <c r="AC329" s="483"/>
      <c r="AD329" s="483" t="s">
        <v>1585</v>
      </c>
      <c r="AE329" s="486">
        <f>SUM(AE28:AE328)</f>
        <v>4716195.72</v>
      </c>
      <c r="AG329" s="114">
        <v>7</v>
      </c>
      <c r="AH329" s="115">
        <v>12</v>
      </c>
      <c r="AI329" s="114" t="s">
        <v>2156</v>
      </c>
      <c r="AJ329" s="114" t="s">
        <v>2336</v>
      </c>
      <c r="AK329" s="114" t="s">
        <v>2531</v>
      </c>
      <c r="AL329" s="215">
        <v>16000</v>
      </c>
      <c r="AN329" s="114">
        <v>9</v>
      </c>
      <c r="AO329" s="115">
        <v>11</v>
      </c>
      <c r="AP329" s="114" t="s">
        <v>2148</v>
      </c>
      <c r="AQ329" s="114" t="s">
        <v>2483</v>
      </c>
      <c r="AR329" s="114" t="s">
        <v>2150</v>
      </c>
      <c r="AS329" s="215">
        <v>6000</v>
      </c>
      <c r="AU329" s="887" t="s">
        <v>710</v>
      </c>
      <c r="AV329" s="115">
        <v>12</v>
      </c>
      <c r="AW329" s="114" t="s">
        <v>3071</v>
      </c>
      <c r="AX329" s="114" t="s">
        <v>2855</v>
      </c>
      <c r="AY329" s="114" t="s">
        <v>3073</v>
      </c>
      <c r="AZ329" s="215">
        <v>6544</v>
      </c>
    </row>
    <row r="330" ht="36" spans="19:52">
      <c r="S330" s="179">
        <v>12</v>
      </c>
      <c r="T330" s="179">
        <v>31</v>
      </c>
      <c r="U330" s="178" t="s">
        <v>2111</v>
      </c>
      <c r="V330" s="178" t="s">
        <v>3227</v>
      </c>
      <c r="W330" s="178" t="s">
        <v>2320</v>
      </c>
      <c r="X330" s="180">
        <v>4070</v>
      </c>
      <c r="Z330" s="479"/>
      <c r="AA330" s="479"/>
      <c r="AB330" s="487" t="s">
        <v>3228</v>
      </c>
      <c r="AC330" s="479"/>
      <c r="AD330" s="479"/>
      <c r="AE330" s="479"/>
      <c r="AG330" s="114">
        <v>7</v>
      </c>
      <c r="AH330" s="115">
        <v>13</v>
      </c>
      <c r="AI330" s="114" t="s">
        <v>2148</v>
      </c>
      <c r="AJ330" s="114" t="s">
        <v>3229</v>
      </c>
      <c r="AK330" s="114" t="s">
        <v>2400</v>
      </c>
      <c r="AL330" s="215">
        <v>92700</v>
      </c>
      <c r="AN330" s="114">
        <v>9</v>
      </c>
      <c r="AO330" s="115">
        <v>14</v>
      </c>
      <c r="AP330" s="114" t="s">
        <v>2122</v>
      </c>
      <c r="AQ330" s="114" t="s">
        <v>2384</v>
      </c>
      <c r="AR330" s="114" t="s">
        <v>3230</v>
      </c>
      <c r="AS330" s="215">
        <v>36857.45</v>
      </c>
      <c r="AU330" s="887" t="s">
        <v>710</v>
      </c>
      <c r="AV330" s="115">
        <v>12</v>
      </c>
      <c r="AW330" s="114" t="s">
        <v>3071</v>
      </c>
      <c r="AX330" s="114" t="s">
        <v>2855</v>
      </c>
      <c r="AY330" s="114" t="s">
        <v>3073</v>
      </c>
      <c r="AZ330" s="215">
        <v>8052</v>
      </c>
    </row>
    <row r="331" ht="36" spans="19:52">
      <c r="S331" s="179">
        <v>12</v>
      </c>
      <c r="T331" s="179">
        <v>31</v>
      </c>
      <c r="U331" s="178" t="s">
        <v>2111</v>
      </c>
      <c r="V331" s="178" t="s">
        <v>3227</v>
      </c>
      <c r="W331" s="178" t="s">
        <v>2320</v>
      </c>
      <c r="X331" s="460">
        <v>600</v>
      </c>
      <c r="Z331" s="488" t="s">
        <v>710</v>
      </c>
      <c r="AA331" s="489">
        <v>10</v>
      </c>
      <c r="AB331" s="490" t="s">
        <v>2171</v>
      </c>
      <c r="AC331" s="488" t="s">
        <v>3224</v>
      </c>
      <c r="AD331" s="488" t="s">
        <v>3087</v>
      </c>
      <c r="AE331" s="491">
        <v>7549.97</v>
      </c>
      <c r="AG331" s="114">
        <v>7</v>
      </c>
      <c r="AH331" s="115">
        <v>18</v>
      </c>
      <c r="AI331" s="114" t="s">
        <v>2148</v>
      </c>
      <c r="AJ331" s="114" t="s">
        <v>2831</v>
      </c>
      <c r="AK331" s="114" t="s">
        <v>2397</v>
      </c>
      <c r="AL331" s="215">
        <v>2580</v>
      </c>
      <c r="AN331" s="114">
        <v>9</v>
      </c>
      <c r="AO331" s="115">
        <v>15</v>
      </c>
      <c r="AP331" s="114" t="s">
        <v>2171</v>
      </c>
      <c r="AQ331" s="114" t="s">
        <v>1855</v>
      </c>
      <c r="AR331" s="114" t="s">
        <v>2546</v>
      </c>
      <c r="AS331" s="215">
        <v>1000</v>
      </c>
      <c r="AU331" s="887" t="s">
        <v>710</v>
      </c>
      <c r="AV331" s="115">
        <v>12</v>
      </c>
      <c r="AW331" s="114" t="s">
        <v>3071</v>
      </c>
      <c r="AX331" s="114" t="s">
        <v>3231</v>
      </c>
      <c r="AY331" s="114" t="s">
        <v>3073</v>
      </c>
      <c r="AZ331" s="215">
        <v>33908</v>
      </c>
    </row>
    <row r="332" ht="36" spans="19:52">
      <c r="S332" s="179">
        <v>12</v>
      </c>
      <c r="T332" s="179">
        <v>31</v>
      </c>
      <c r="U332" s="178" t="s">
        <v>2111</v>
      </c>
      <c r="V332" s="178" t="s">
        <v>3227</v>
      </c>
      <c r="W332" s="178" t="s">
        <v>2320</v>
      </c>
      <c r="X332" s="460">
        <v>979.09</v>
      </c>
      <c r="Z332" s="144" t="s">
        <v>710</v>
      </c>
      <c r="AA332" s="146">
        <v>10</v>
      </c>
      <c r="AB332" s="158" t="s">
        <v>2171</v>
      </c>
      <c r="AC332" s="144" t="s">
        <v>3224</v>
      </c>
      <c r="AD332" s="144" t="s">
        <v>3087</v>
      </c>
      <c r="AE332" s="157">
        <v>900</v>
      </c>
      <c r="AG332" s="114">
        <v>7</v>
      </c>
      <c r="AH332" s="115">
        <v>18</v>
      </c>
      <c r="AI332" s="114" t="s">
        <v>2159</v>
      </c>
      <c r="AJ332" s="114" t="s">
        <v>930</v>
      </c>
      <c r="AK332" s="114" t="s">
        <v>2369</v>
      </c>
      <c r="AL332" s="215">
        <v>29080</v>
      </c>
      <c r="AN332" s="114">
        <v>9</v>
      </c>
      <c r="AO332" s="115">
        <v>15</v>
      </c>
      <c r="AP332" s="114" t="s">
        <v>2128</v>
      </c>
      <c r="AQ332" s="114" t="s">
        <v>3232</v>
      </c>
      <c r="AR332" s="114" t="s">
        <v>2293</v>
      </c>
      <c r="AS332" s="215">
        <v>20000</v>
      </c>
      <c r="AU332" s="887" t="s">
        <v>710</v>
      </c>
      <c r="AV332" s="115">
        <v>13</v>
      </c>
      <c r="AW332" s="114" t="s">
        <v>3152</v>
      </c>
      <c r="AX332" s="114" t="s">
        <v>3233</v>
      </c>
      <c r="AY332" s="114" t="s">
        <v>3234</v>
      </c>
      <c r="AZ332" s="215">
        <v>10000</v>
      </c>
    </row>
    <row r="333" ht="36" spans="19:52">
      <c r="S333" s="179">
        <v>12</v>
      </c>
      <c r="T333" s="179">
        <v>31</v>
      </c>
      <c r="U333" s="178" t="s">
        <v>2111</v>
      </c>
      <c r="V333" s="178" t="s">
        <v>3227</v>
      </c>
      <c r="W333" s="178" t="s">
        <v>2320</v>
      </c>
      <c r="X333" s="180">
        <v>21562</v>
      </c>
      <c r="Z333" s="144" t="s">
        <v>710</v>
      </c>
      <c r="AA333" s="146">
        <v>10</v>
      </c>
      <c r="AB333" s="158" t="s">
        <v>2171</v>
      </c>
      <c r="AC333" s="144" t="s">
        <v>3224</v>
      </c>
      <c r="AD333" s="144" t="s">
        <v>3087</v>
      </c>
      <c r="AE333" s="145">
        <v>47370</v>
      </c>
      <c r="AG333" s="114">
        <v>7</v>
      </c>
      <c r="AH333" s="115">
        <v>18</v>
      </c>
      <c r="AI333" s="114" t="s">
        <v>2159</v>
      </c>
      <c r="AJ333" s="114" t="s">
        <v>930</v>
      </c>
      <c r="AK333" s="114" t="s">
        <v>2369</v>
      </c>
      <c r="AL333" s="215">
        <v>14217</v>
      </c>
      <c r="AN333" s="242">
        <v>9</v>
      </c>
      <c r="AO333" s="243">
        <v>18</v>
      </c>
      <c r="AP333" s="242" t="s">
        <v>2159</v>
      </c>
      <c r="AQ333" s="242" t="s">
        <v>3235</v>
      </c>
      <c r="AR333" s="242" t="s">
        <v>3236</v>
      </c>
      <c r="AS333" s="473">
        <v>14827.97</v>
      </c>
      <c r="AU333" s="887" t="s">
        <v>710</v>
      </c>
      <c r="AV333" s="115">
        <v>19</v>
      </c>
      <c r="AW333" s="114" t="s">
        <v>3047</v>
      </c>
      <c r="AX333" s="114" t="s">
        <v>3237</v>
      </c>
      <c r="AY333" s="114" t="s">
        <v>3110</v>
      </c>
      <c r="AZ333" s="215">
        <v>37500</v>
      </c>
    </row>
    <row r="334" ht="36" spans="19:52">
      <c r="S334" s="179">
        <v>12</v>
      </c>
      <c r="T334" s="179">
        <v>31</v>
      </c>
      <c r="U334" s="178" t="s">
        <v>2111</v>
      </c>
      <c r="V334" s="178" t="s">
        <v>3238</v>
      </c>
      <c r="W334" s="178" t="s">
        <v>2435</v>
      </c>
      <c r="X334" s="460">
        <v>172</v>
      </c>
      <c r="Z334" s="144" t="s">
        <v>710</v>
      </c>
      <c r="AA334" s="146">
        <v>10</v>
      </c>
      <c r="AB334" s="158" t="s">
        <v>2171</v>
      </c>
      <c r="AC334" s="144" t="s">
        <v>3224</v>
      </c>
      <c r="AD334" s="144" t="s">
        <v>3087</v>
      </c>
      <c r="AE334" s="157">
        <v>760</v>
      </c>
      <c r="AG334" s="114">
        <v>7</v>
      </c>
      <c r="AH334" s="115">
        <v>19</v>
      </c>
      <c r="AI334" s="114" t="s">
        <v>2156</v>
      </c>
      <c r="AJ334" s="114" t="s">
        <v>3239</v>
      </c>
      <c r="AK334" s="114" t="s">
        <v>2158</v>
      </c>
      <c r="AL334" s="215">
        <v>5200</v>
      </c>
      <c r="AN334" s="116" t="s">
        <v>389</v>
      </c>
      <c r="AO334" s="117"/>
      <c r="AP334" s="117"/>
      <c r="AQ334" s="117"/>
      <c r="AR334" s="118"/>
      <c r="AS334" s="215">
        <f>SUM(AL444:AL556,AS28:AS333)</f>
        <v>5000000</v>
      </c>
      <c r="AU334" s="887" t="s">
        <v>710</v>
      </c>
      <c r="AV334" s="115">
        <v>20</v>
      </c>
      <c r="AW334" s="114" t="s">
        <v>2128</v>
      </c>
      <c r="AX334" s="114" t="s">
        <v>3240</v>
      </c>
      <c r="AY334" s="114" t="s">
        <v>2293</v>
      </c>
      <c r="AZ334" s="215">
        <v>23809.52</v>
      </c>
    </row>
    <row r="335" ht="36" spans="19:52">
      <c r="S335" s="179">
        <v>12</v>
      </c>
      <c r="T335" s="179">
        <v>31</v>
      </c>
      <c r="U335" s="178" t="s">
        <v>2111</v>
      </c>
      <c r="V335" s="178" t="s">
        <v>3238</v>
      </c>
      <c r="W335" s="178" t="s">
        <v>2435</v>
      </c>
      <c r="X335" s="180">
        <v>36000</v>
      </c>
      <c r="Z335" s="144" t="s">
        <v>710</v>
      </c>
      <c r="AA335" s="146">
        <v>13</v>
      </c>
      <c r="AB335" s="158" t="s">
        <v>2156</v>
      </c>
      <c r="AC335" s="144" t="s">
        <v>900</v>
      </c>
      <c r="AD335" s="144" t="s">
        <v>3241</v>
      </c>
      <c r="AE335" s="145">
        <v>41250</v>
      </c>
      <c r="AG335" s="114">
        <v>7</v>
      </c>
      <c r="AH335" s="115">
        <v>20</v>
      </c>
      <c r="AI335" s="114" t="s">
        <v>2171</v>
      </c>
      <c r="AJ335" s="114" t="s">
        <v>3242</v>
      </c>
      <c r="AK335" s="114" t="s">
        <v>2546</v>
      </c>
      <c r="AL335" s="215">
        <v>10500</v>
      </c>
      <c r="AU335" s="887" t="s">
        <v>710</v>
      </c>
      <c r="AV335" s="115">
        <v>20</v>
      </c>
      <c r="AW335" s="114" t="s">
        <v>3057</v>
      </c>
      <c r="AX335" s="114" t="s">
        <v>3243</v>
      </c>
      <c r="AY335" s="114" t="s">
        <v>3085</v>
      </c>
      <c r="AZ335" s="215">
        <v>4803.57</v>
      </c>
    </row>
    <row r="336" ht="36" spans="19:52">
      <c r="S336" s="179">
        <v>12</v>
      </c>
      <c r="T336" s="179">
        <v>31</v>
      </c>
      <c r="U336" s="178" t="s">
        <v>2141</v>
      </c>
      <c r="V336" s="178" t="s">
        <v>3244</v>
      </c>
      <c r="W336" s="178" t="s">
        <v>2243</v>
      </c>
      <c r="X336" s="180">
        <v>7786</v>
      </c>
      <c r="Z336" s="144" t="s">
        <v>710</v>
      </c>
      <c r="AA336" s="146">
        <v>13</v>
      </c>
      <c r="AB336" s="158" t="s">
        <v>2156</v>
      </c>
      <c r="AC336" s="144" t="s">
        <v>900</v>
      </c>
      <c r="AD336" s="144" t="s">
        <v>3241</v>
      </c>
      <c r="AE336" s="145">
        <v>25100</v>
      </c>
      <c r="AG336" s="114">
        <v>7</v>
      </c>
      <c r="AH336" s="115">
        <v>20</v>
      </c>
      <c r="AI336" s="114" t="s">
        <v>2171</v>
      </c>
      <c r="AJ336" s="114" t="s">
        <v>3245</v>
      </c>
      <c r="AK336" s="114" t="s">
        <v>2176</v>
      </c>
      <c r="AL336" s="215">
        <v>72</v>
      </c>
      <c r="AU336" s="887" t="s">
        <v>710</v>
      </c>
      <c r="AV336" s="115">
        <v>20</v>
      </c>
      <c r="AW336" s="114" t="s">
        <v>2171</v>
      </c>
      <c r="AX336" s="114" t="s">
        <v>2885</v>
      </c>
      <c r="AY336" s="114" t="s">
        <v>2176</v>
      </c>
      <c r="AZ336" s="215">
        <v>140</v>
      </c>
    </row>
    <row r="337" ht="36" spans="19:52">
      <c r="S337" s="179">
        <v>12</v>
      </c>
      <c r="T337" s="179">
        <v>31</v>
      </c>
      <c r="U337" s="178" t="s">
        <v>2141</v>
      </c>
      <c r="V337" s="178" t="s">
        <v>3244</v>
      </c>
      <c r="W337" s="178" t="s">
        <v>2243</v>
      </c>
      <c r="X337" s="180">
        <v>1170</v>
      </c>
      <c r="Z337" s="144" t="s">
        <v>710</v>
      </c>
      <c r="AA337" s="146">
        <v>14</v>
      </c>
      <c r="AB337" s="144" t="s">
        <v>2171</v>
      </c>
      <c r="AC337" s="144" t="s">
        <v>3246</v>
      </c>
      <c r="AD337" s="144" t="s">
        <v>3247</v>
      </c>
      <c r="AE337" s="145">
        <v>53208.85</v>
      </c>
      <c r="AG337" s="114">
        <v>7</v>
      </c>
      <c r="AH337" s="115">
        <v>20</v>
      </c>
      <c r="AI337" s="114" t="s">
        <v>2171</v>
      </c>
      <c r="AJ337" s="114" t="s">
        <v>3245</v>
      </c>
      <c r="AK337" s="114" t="s">
        <v>2176</v>
      </c>
      <c r="AL337" s="215">
        <v>5657</v>
      </c>
      <c r="AN337" s="887" t="s">
        <v>710</v>
      </c>
      <c r="AO337" s="115">
        <v>18</v>
      </c>
      <c r="AP337" s="114" t="s">
        <v>2159</v>
      </c>
      <c r="AQ337" s="114" t="s">
        <v>3235</v>
      </c>
      <c r="AR337" s="114" t="s">
        <v>2182</v>
      </c>
      <c r="AS337" s="215">
        <f>43500-AS333</f>
        <v>28672.03</v>
      </c>
      <c r="AU337" s="887" t="s">
        <v>710</v>
      </c>
      <c r="AV337" s="115">
        <v>20</v>
      </c>
      <c r="AW337" s="114" t="s">
        <v>2122</v>
      </c>
      <c r="AX337" s="114" t="s">
        <v>3248</v>
      </c>
      <c r="AY337" s="114" t="s">
        <v>2333</v>
      </c>
      <c r="AZ337" s="215">
        <v>16800</v>
      </c>
    </row>
    <row r="338" ht="36" spans="19:52">
      <c r="S338" s="179">
        <v>12</v>
      </c>
      <c r="T338" s="179">
        <v>31</v>
      </c>
      <c r="U338" s="178" t="s">
        <v>2141</v>
      </c>
      <c r="V338" s="178" t="s">
        <v>3244</v>
      </c>
      <c r="W338" s="178" t="s">
        <v>2243</v>
      </c>
      <c r="X338" s="460">
        <v>72</v>
      </c>
      <c r="Z338" s="144" t="s">
        <v>710</v>
      </c>
      <c r="AA338" s="146">
        <v>14</v>
      </c>
      <c r="AB338" s="144" t="s">
        <v>2119</v>
      </c>
      <c r="AC338" s="144" t="s">
        <v>3249</v>
      </c>
      <c r="AD338" s="144" t="s">
        <v>3250</v>
      </c>
      <c r="AE338" s="145">
        <v>161711.4</v>
      </c>
      <c r="AG338" s="114">
        <v>7</v>
      </c>
      <c r="AH338" s="115">
        <v>20</v>
      </c>
      <c r="AI338" s="114" t="s">
        <v>2171</v>
      </c>
      <c r="AJ338" s="114" t="s">
        <v>3245</v>
      </c>
      <c r="AK338" s="114" t="s">
        <v>2176</v>
      </c>
      <c r="AL338" s="215">
        <v>3198</v>
      </c>
      <c r="AN338" s="887" t="s">
        <v>710</v>
      </c>
      <c r="AO338" s="115">
        <v>18</v>
      </c>
      <c r="AP338" s="114" t="s">
        <v>2122</v>
      </c>
      <c r="AQ338" s="114" t="s">
        <v>3251</v>
      </c>
      <c r="AR338" s="114" t="s">
        <v>2139</v>
      </c>
      <c r="AS338" s="215">
        <v>17000</v>
      </c>
      <c r="AU338" s="887" t="s">
        <v>710</v>
      </c>
      <c r="AV338" s="115">
        <v>20</v>
      </c>
      <c r="AW338" s="114" t="s">
        <v>2122</v>
      </c>
      <c r="AX338" s="114" t="s">
        <v>3248</v>
      </c>
      <c r="AY338" s="114" t="s">
        <v>2333</v>
      </c>
      <c r="AZ338" s="215">
        <v>23200</v>
      </c>
    </row>
    <row r="339" ht="36" spans="19:52">
      <c r="S339" s="179">
        <v>12</v>
      </c>
      <c r="T339" s="179">
        <v>31</v>
      </c>
      <c r="U339" s="178" t="s">
        <v>2141</v>
      </c>
      <c r="V339" s="178" t="s">
        <v>3244</v>
      </c>
      <c r="W339" s="178" t="s">
        <v>2243</v>
      </c>
      <c r="X339" s="460">
        <v>237.96</v>
      </c>
      <c r="Z339" s="144" t="s">
        <v>710</v>
      </c>
      <c r="AA339" s="146">
        <v>14</v>
      </c>
      <c r="AB339" s="158" t="s">
        <v>2189</v>
      </c>
      <c r="AC339" s="144" t="s">
        <v>2621</v>
      </c>
      <c r="AD339" s="144" t="s">
        <v>2497</v>
      </c>
      <c r="AE339" s="145">
        <v>46000</v>
      </c>
      <c r="AG339" s="114">
        <v>7</v>
      </c>
      <c r="AH339" s="115">
        <v>29</v>
      </c>
      <c r="AI339" s="114" t="s">
        <v>2114</v>
      </c>
      <c r="AJ339" s="114" t="s">
        <v>3252</v>
      </c>
      <c r="AK339" s="114" t="s">
        <v>2262</v>
      </c>
      <c r="AL339" s="215">
        <v>500</v>
      </c>
      <c r="AN339" s="887" t="s">
        <v>710</v>
      </c>
      <c r="AO339" s="115">
        <v>20</v>
      </c>
      <c r="AP339" s="114" t="s">
        <v>2171</v>
      </c>
      <c r="AQ339" s="114" t="s">
        <v>2335</v>
      </c>
      <c r="AR339" s="114" t="s">
        <v>2546</v>
      </c>
      <c r="AS339" s="215">
        <v>5100</v>
      </c>
      <c r="AU339" s="887" t="s">
        <v>710</v>
      </c>
      <c r="AV339" s="115">
        <v>25</v>
      </c>
      <c r="AW339" s="114" t="s">
        <v>2159</v>
      </c>
      <c r="AX339" s="114" t="s">
        <v>3253</v>
      </c>
      <c r="AY339" s="114" t="s">
        <v>2240</v>
      </c>
      <c r="AZ339" s="215">
        <v>5300</v>
      </c>
    </row>
    <row r="340" ht="36" spans="19:52">
      <c r="S340" s="179">
        <v>12</v>
      </c>
      <c r="T340" s="179">
        <v>31</v>
      </c>
      <c r="U340" s="178" t="s">
        <v>2141</v>
      </c>
      <c r="V340" s="178" t="s">
        <v>3244</v>
      </c>
      <c r="W340" s="178" t="s">
        <v>2243</v>
      </c>
      <c r="X340" s="460">
        <v>122</v>
      </c>
      <c r="Z340" s="144" t="s">
        <v>710</v>
      </c>
      <c r="AA340" s="146">
        <v>14</v>
      </c>
      <c r="AB340" s="158" t="s">
        <v>2189</v>
      </c>
      <c r="AC340" s="144" t="s">
        <v>2621</v>
      </c>
      <c r="AD340" s="144" t="s">
        <v>2497</v>
      </c>
      <c r="AE340" s="157">
        <v>645.2</v>
      </c>
      <c r="AG340" s="114">
        <v>8</v>
      </c>
      <c r="AH340" s="115">
        <v>2</v>
      </c>
      <c r="AI340" s="114" t="s">
        <v>2135</v>
      </c>
      <c r="AJ340" s="114" t="s">
        <v>3254</v>
      </c>
      <c r="AK340" s="114" t="s">
        <v>2147</v>
      </c>
      <c r="AL340" s="215">
        <v>44500</v>
      </c>
      <c r="AN340" s="887" t="s">
        <v>710</v>
      </c>
      <c r="AO340" s="115">
        <v>20</v>
      </c>
      <c r="AP340" s="114" t="s">
        <v>2171</v>
      </c>
      <c r="AQ340" s="114" t="s">
        <v>3255</v>
      </c>
      <c r="AR340" s="114" t="s">
        <v>2176</v>
      </c>
      <c r="AS340" s="215">
        <v>3089.5</v>
      </c>
      <c r="AU340" s="887" t="s">
        <v>710</v>
      </c>
      <c r="AV340" s="115">
        <v>27</v>
      </c>
      <c r="AW340" s="114" t="s">
        <v>2171</v>
      </c>
      <c r="AX340" s="114" t="s">
        <v>2814</v>
      </c>
      <c r="AY340" s="114" t="s">
        <v>2176</v>
      </c>
      <c r="AZ340" s="215">
        <v>240</v>
      </c>
    </row>
    <row r="341" ht="36" spans="19:52">
      <c r="S341" s="179">
        <v>12</v>
      </c>
      <c r="T341" s="179">
        <v>31</v>
      </c>
      <c r="U341" s="178" t="s">
        <v>2141</v>
      </c>
      <c r="V341" s="178" t="s">
        <v>3244</v>
      </c>
      <c r="W341" s="178" t="s">
        <v>2243</v>
      </c>
      <c r="X341" s="180">
        <v>1053</v>
      </c>
      <c r="Z341" s="144" t="s">
        <v>710</v>
      </c>
      <c r="AA341" s="146">
        <v>14</v>
      </c>
      <c r="AB341" s="158" t="s">
        <v>2144</v>
      </c>
      <c r="AC341" s="144" t="s">
        <v>835</v>
      </c>
      <c r="AD341" s="144" t="s">
        <v>2741</v>
      </c>
      <c r="AE341" s="145">
        <v>16340</v>
      </c>
      <c r="AG341" s="114">
        <v>8</v>
      </c>
      <c r="AH341" s="115">
        <v>3</v>
      </c>
      <c r="AI341" s="114" t="s">
        <v>2135</v>
      </c>
      <c r="AJ341" s="114" t="s">
        <v>3138</v>
      </c>
      <c r="AK341" s="114" t="s">
        <v>3256</v>
      </c>
      <c r="AL341" s="215">
        <v>4706</v>
      </c>
      <c r="AN341" s="887" t="s">
        <v>710</v>
      </c>
      <c r="AO341" s="115">
        <v>20</v>
      </c>
      <c r="AP341" s="114" t="s">
        <v>2171</v>
      </c>
      <c r="AQ341" s="114" t="s">
        <v>3255</v>
      </c>
      <c r="AR341" s="114" t="s">
        <v>2176</v>
      </c>
      <c r="AS341" s="215">
        <v>950</v>
      </c>
      <c r="AU341" s="887" t="s">
        <v>710</v>
      </c>
      <c r="AV341" s="115">
        <v>30</v>
      </c>
      <c r="AW341" s="114" t="s">
        <v>3047</v>
      </c>
      <c r="AX341" s="114" t="s">
        <v>3257</v>
      </c>
      <c r="AY341" s="114" t="s">
        <v>3110</v>
      </c>
      <c r="AZ341" s="215">
        <v>15000</v>
      </c>
    </row>
    <row r="342" ht="36" spans="19:52">
      <c r="S342" s="478">
        <v>12</v>
      </c>
      <c r="T342" s="478">
        <v>31</v>
      </c>
      <c r="U342" s="462" t="s">
        <v>2141</v>
      </c>
      <c r="V342" s="462" t="s">
        <v>3244</v>
      </c>
      <c r="W342" s="462" t="s">
        <v>2243</v>
      </c>
      <c r="X342" s="474">
        <v>930</v>
      </c>
      <c r="Z342" s="144" t="s">
        <v>710</v>
      </c>
      <c r="AA342" s="146">
        <v>14</v>
      </c>
      <c r="AB342" s="158" t="s">
        <v>2144</v>
      </c>
      <c r="AC342" s="144" t="s">
        <v>835</v>
      </c>
      <c r="AD342" s="144" t="s">
        <v>2741</v>
      </c>
      <c r="AE342" s="145">
        <v>35915</v>
      </c>
      <c r="AG342" s="114">
        <v>8</v>
      </c>
      <c r="AH342" s="115">
        <v>8</v>
      </c>
      <c r="AI342" s="114" t="s">
        <v>2128</v>
      </c>
      <c r="AJ342" s="114" t="s">
        <v>2276</v>
      </c>
      <c r="AK342" s="114" t="s">
        <v>2130</v>
      </c>
      <c r="AL342" s="215">
        <v>7890</v>
      </c>
      <c r="AN342" s="887" t="s">
        <v>710</v>
      </c>
      <c r="AO342" s="115">
        <v>20</v>
      </c>
      <c r="AP342" s="114" t="s">
        <v>2171</v>
      </c>
      <c r="AQ342" s="114" t="s">
        <v>3258</v>
      </c>
      <c r="AR342" s="114" t="s">
        <v>2176</v>
      </c>
      <c r="AS342" s="215">
        <v>49400</v>
      </c>
      <c r="AU342" s="887" t="s">
        <v>710</v>
      </c>
      <c r="AV342" s="115">
        <v>30</v>
      </c>
      <c r="AW342" s="114" t="s">
        <v>3047</v>
      </c>
      <c r="AX342" s="114" t="s">
        <v>3257</v>
      </c>
      <c r="AY342" s="114" t="s">
        <v>3110</v>
      </c>
      <c r="AZ342" s="215">
        <v>37500</v>
      </c>
    </row>
    <row r="343" ht="36" spans="19:52">
      <c r="S343" s="479"/>
      <c r="T343" s="479"/>
      <c r="U343" s="479"/>
      <c r="V343" s="479"/>
      <c r="W343" s="480" t="s">
        <v>389</v>
      </c>
      <c r="X343" s="481">
        <f>SUM(X28:X342)</f>
        <v>5654765.73</v>
      </c>
      <c r="Z343" s="144" t="s">
        <v>710</v>
      </c>
      <c r="AA343" s="146">
        <v>14</v>
      </c>
      <c r="AB343" s="158" t="s">
        <v>2144</v>
      </c>
      <c r="AC343" s="144" t="s">
        <v>835</v>
      </c>
      <c r="AD343" s="144" t="s">
        <v>2741</v>
      </c>
      <c r="AE343" s="145">
        <v>7325</v>
      </c>
      <c r="AG343" s="114">
        <v>8</v>
      </c>
      <c r="AH343" s="115">
        <v>8</v>
      </c>
      <c r="AI343" s="114" t="s">
        <v>2148</v>
      </c>
      <c r="AJ343" s="114" t="s">
        <v>3259</v>
      </c>
      <c r="AK343" s="114" t="s">
        <v>2150</v>
      </c>
      <c r="AL343" s="215">
        <v>3000</v>
      </c>
      <c r="AN343" s="887" t="s">
        <v>710</v>
      </c>
      <c r="AO343" s="115">
        <v>20</v>
      </c>
      <c r="AP343" s="114" t="s">
        <v>2171</v>
      </c>
      <c r="AQ343" s="114" t="s">
        <v>3260</v>
      </c>
      <c r="AR343" s="114" t="s">
        <v>2176</v>
      </c>
      <c r="AS343" s="215">
        <v>377.4</v>
      </c>
      <c r="AU343" s="887" t="s">
        <v>710</v>
      </c>
      <c r="AV343" s="115">
        <v>30</v>
      </c>
      <c r="AW343" s="114" t="s">
        <v>2171</v>
      </c>
      <c r="AX343" s="114" t="s">
        <v>3261</v>
      </c>
      <c r="AY343" s="114" t="s">
        <v>2615</v>
      </c>
      <c r="AZ343" s="215">
        <v>1500</v>
      </c>
    </row>
    <row r="344" ht="36" spans="26:52">
      <c r="Z344" s="144" t="s">
        <v>710</v>
      </c>
      <c r="AA344" s="146">
        <v>14</v>
      </c>
      <c r="AB344" s="158" t="s">
        <v>2144</v>
      </c>
      <c r="AC344" s="144" t="s">
        <v>835</v>
      </c>
      <c r="AD344" s="144" t="s">
        <v>2741</v>
      </c>
      <c r="AE344" s="145">
        <v>3386</v>
      </c>
      <c r="AG344" s="114">
        <v>8</v>
      </c>
      <c r="AH344" s="115">
        <v>9</v>
      </c>
      <c r="AI344" s="114" t="s">
        <v>2128</v>
      </c>
      <c r="AJ344" s="114" t="s">
        <v>3262</v>
      </c>
      <c r="AK344" s="114" t="s">
        <v>3263</v>
      </c>
      <c r="AL344" s="215">
        <v>8799.57</v>
      </c>
      <c r="AN344" s="887" t="s">
        <v>710</v>
      </c>
      <c r="AO344" s="115">
        <v>25</v>
      </c>
      <c r="AP344" s="114" t="s">
        <v>2128</v>
      </c>
      <c r="AQ344" s="114" t="s">
        <v>3264</v>
      </c>
      <c r="AR344" s="114" t="s">
        <v>2293</v>
      </c>
      <c r="AS344" s="215">
        <v>9000</v>
      </c>
      <c r="AU344" s="114">
        <v>10</v>
      </c>
      <c r="AV344" s="888" t="s">
        <v>729</v>
      </c>
      <c r="AW344" s="114" t="s">
        <v>3265</v>
      </c>
      <c r="AX344" s="114" t="s">
        <v>3109</v>
      </c>
      <c r="AY344" s="114" t="s">
        <v>3266</v>
      </c>
      <c r="AZ344" s="215">
        <v>5000</v>
      </c>
    </row>
    <row r="345" ht="36" spans="26:52">
      <c r="Z345" s="144" t="s">
        <v>710</v>
      </c>
      <c r="AA345" s="146">
        <v>14</v>
      </c>
      <c r="AB345" s="158" t="s">
        <v>2144</v>
      </c>
      <c r="AC345" s="144" t="s">
        <v>835</v>
      </c>
      <c r="AD345" s="144" t="s">
        <v>2741</v>
      </c>
      <c r="AE345" s="145">
        <v>8613</v>
      </c>
      <c r="AG345" s="114">
        <v>8</v>
      </c>
      <c r="AH345" s="115">
        <v>10</v>
      </c>
      <c r="AI345" s="114" t="s">
        <v>2156</v>
      </c>
      <c r="AJ345" s="114" t="s">
        <v>2154</v>
      </c>
      <c r="AK345" s="114" t="s">
        <v>2170</v>
      </c>
      <c r="AL345" s="215">
        <v>4276</v>
      </c>
      <c r="AN345" s="887" t="s">
        <v>710</v>
      </c>
      <c r="AO345" s="115">
        <v>26</v>
      </c>
      <c r="AP345" s="114" t="s">
        <v>2148</v>
      </c>
      <c r="AQ345" s="114" t="s">
        <v>3267</v>
      </c>
      <c r="AR345" s="114" t="s">
        <v>2400</v>
      </c>
      <c r="AS345" s="215">
        <v>5100</v>
      </c>
      <c r="AU345" s="114">
        <v>10</v>
      </c>
      <c r="AV345" s="888" t="s">
        <v>729</v>
      </c>
      <c r="AW345" s="114" t="s">
        <v>3057</v>
      </c>
      <c r="AX345" s="114" t="s">
        <v>2919</v>
      </c>
      <c r="AY345" s="114" t="s">
        <v>3085</v>
      </c>
      <c r="AZ345" s="215">
        <v>925</v>
      </c>
    </row>
    <row r="346" ht="36" spans="26:52">
      <c r="Z346" s="144" t="s">
        <v>710</v>
      </c>
      <c r="AA346" s="146">
        <v>14</v>
      </c>
      <c r="AB346" s="158" t="s">
        <v>2144</v>
      </c>
      <c r="AC346" s="144" t="s">
        <v>835</v>
      </c>
      <c r="AD346" s="144" t="s">
        <v>2741</v>
      </c>
      <c r="AE346" s="145">
        <v>25500</v>
      </c>
      <c r="AG346" s="114">
        <v>8</v>
      </c>
      <c r="AH346" s="115">
        <v>10</v>
      </c>
      <c r="AI346" s="114" t="s">
        <v>2156</v>
      </c>
      <c r="AJ346" s="114" t="s">
        <v>2937</v>
      </c>
      <c r="AK346" s="114" t="s">
        <v>2170</v>
      </c>
      <c r="AL346" s="215">
        <v>450</v>
      </c>
      <c r="AN346" s="887" t="s">
        <v>710</v>
      </c>
      <c r="AO346" s="115">
        <v>26</v>
      </c>
      <c r="AP346" s="114" t="s">
        <v>2148</v>
      </c>
      <c r="AQ346" s="114" t="s">
        <v>3267</v>
      </c>
      <c r="AR346" s="114" t="s">
        <v>2400</v>
      </c>
      <c r="AS346" s="215">
        <v>2000</v>
      </c>
      <c r="AU346" s="114">
        <v>10</v>
      </c>
      <c r="AV346" s="888" t="s">
        <v>710</v>
      </c>
      <c r="AW346" s="114" t="s">
        <v>3057</v>
      </c>
      <c r="AX346" s="114" t="s">
        <v>3268</v>
      </c>
      <c r="AY346" s="114" t="s">
        <v>3085</v>
      </c>
      <c r="AZ346" s="215">
        <v>600</v>
      </c>
    </row>
    <row r="347" ht="36" spans="26:52">
      <c r="Z347" s="144" t="s">
        <v>710</v>
      </c>
      <c r="AA347" s="146">
        <v>15</v>
      </c>
      <c r="AB347" s="158" t="s">
        <v>2162</v>
      </c>
      <c r="AC347" s="144" t="s">
        <v>3269</v>
      </c>
      <c r="AD347" s="144" t="s">
        <v>3270</v>
      </c>
      <c r="AE347" s="145">
        <v>279186.6</v>
      </c>
      <c r="AG347" s="114">
        <v>8</v>
      </c>
      <c r="AH347" s="115">
        <v>10</v>
      </c>
      <c r="AI347" s="114" t="s">
        <v>2156</v>
      </c>
      <c r="AJ347" s="114" t="s">
        <v>2951</v>
      </c>
      <c r="AK347" s="114" t="s">
        <v>2170</v>
      </c>
      <c r="AL347" s="215">
        <v>39</v>
      </c>
      <c r="AN347" s="887" t="s">
        <v>710</v>
      </c>
      <c r="AO347" s="115">
        <v>26</v>
      </c>
      <c r="AP347" s="114" t="s">
        <v>2148</v>
      </c>
      <c r="AQ347" s="114" t="s">
        <v>1825</v>
      </c>
      <c r="AR347" s="114" t="s">
        <v>2397</v>
      </c>
      <c r="AS347" s="215">
        <v>2430</v>
      </c>
      <c r="AU347" s="114">
        <v>10</v>
      </c>
      <c r="AV347" s="888" t="s">
        <v>710</v>
      </c>
      <c r="AW347" s="114" t="s">
        <v>3057</v>
      </c>
      <c r="AX347" s="114" t="s">
        <v>3271</v>
      </c>
      <c r="AY347" s="114" t="s">
        <v>3085</v>
      </c>
      <c r="AZ347" s="215">
        <v>10714.28</v>
      </c>
    </row>
    <row r="348" ht="36" spans="26:52">
      <c r="Z348" s="144" t="s">
        <v>710</v>
      </c>
      <c r="AA348" s="146">
        <v>15</v>
      </c>
      <c r="AB348" s="158" t="s">
        <v>2162</v>
      </c>
      <c r="AC348" s="144" t="s">
        <v>2811</v>
      </c>
      <c r="AD348" s="144" t="s">
        <v>3272</v>
      </c>
      <c r="AE348" s="145">
        <v>294970.7</v>
      </c>
      <c r="AG348" s="114">
        <v>8</v>
      </c>
      <c r="AH348" s="115">
        <v>10</v>
      </c>
      <c r="AI348" s="114" t="s">
        <v>2156</v>
      </c>
      <c r="AJ348" s="114" t="s">
        <v>3273</v>
      </c>
      <c r="AK348" s="114" t="s">
        <v>2170</v>
      </c>
      <c r="AL348" s="215">
        <v>134.49</v>
      </c>
      <c r="AN348" s="887" t="s">
        <v>710</v>
      </c>
      <c r="AO348" s="115">
        <v>26</v>
      </c>
      <c r="AP348" s="114" t="s">
        <v>2148</v>
      </c>
      <c r="AQ348" s="114" t="s">
        <v>1825</v>
      </c>
      <c r="AR348" s="114" t="s">
        <v>2405</v>
      </c>
      <c r="AS348" s="215">
        <v>5810</v>
      </c>
      <c r="AU348" s="114">
        <v>10</v>
      </c>
      <c r="AV348" s="888" t="s">
        <v>710</v>
      </c>
      <c r="AW348" s="114" t="s">
        <v>3152</v>
      </c>
      <c r="AX348" s="114" t="s">
        <v>3274</v>
      </c>
      <c r="AY348" s="114" t="s">
        <v>3275</v>
      </c>
      <c r="AZ348" s="215">
        <v>4575</v>
      </c>
    </row>
    <row r="349" ht="36" spans="26:52">
      <c r="Z349" s="144" t="s">
        <v>710</v>
      </c>
      <c r="AA349" s="146">
        <v>16</v>
      </c>
      <c r="AB349" s="158" t="s">
        <v>2189</v>
      </c>
      <c r="AC349" s="144" t="s">
        <v>3276</v>
      </c>
      <c r="AD349" s="144" t="s">
        <v>2497</v>
      </c>
      <c r="AE349" s="145">
        <v>45000</v>
      </c>
      <c r="AG349" s="114">
        <v>8</v>
      </c>
      <c r="AH349" s="115">
        <v>10</v>
      </c>
      <c r="AI349" s="114" t="s">
        <v>2156</v>
      </c>
      <c r="AJ349" s="114" t="s">
        <v>2138</v>
      </c>
      <c r="AK349" s="114" t="s">
        <v>2170</v>
      </c>
      <c r="AL349" s="215">
        <v>1000</v>
      </c>
      <c r="AN349" s="887" t="s">
        <v>710</v>
      </c>
      <c r="AO349" s="115">
        <v>26</v>
      </c>
      <c r="AP349" s="114" t="s">
        <v>2148</v>
      </c>
      <c r="AQ349" s="114" t="s">
        <v>1825</v>
      </c>
      <c r="AR349" s="114" t="s">
        <v>2397</v>
      </c>
      <c r="AS349" s="215">
        <v>2664</v>
      </c>
      <c r="AU349" s="114">
        <v>10</v>
      </c>
      <c r="AV349" s="888" t="s">
        <v>710</v>
      </c>
      <c r="AW349" s="114" t="s">
        <v>3152</v>
      </c>
      <c r="AX349" s="114" t="s">
        <v>3274</v>
      </c>
      <c r="AY349" s="114" t="s">
        <v>3275</v>
      </c>
      <c r="AZ349" s="215">
        <v>325</v>
      </c>
    </row>
    <row r="350" ht="36" spans="26:52">
      <c r="Z350" s="144" t="s">
        <v>710</v>
      </c>
      <c r="AA350" s="146">
        <v>16</v>
      </c>
      <c r="AB350" s="158" t="s">
        <v>2189</v>
      </c>
      <c r="AC350" s="144" t="s">
        <v>3277</v>
      </c>
      <c r="AD350" s="144" t="s">
        <v>2191</v>
      </c>
      <c r="AE350" s="145">
        <v>3460</v>
      </c>
      <c r="AG350" s="114">
        <v>8</v>
      </c>
      <c r="AH350" s="115">
        <v>10</v>
      </c>
      <c r="AI350" s="114" t="s">
        <v>2156</v>
      </c>
      <c r="AJ350" s="114" t="s">
        <v>3278</v>
      </c>
      <c r="AK350" s="114" t="s">
        <v>2170</v>
      </c>
      <c r="AL350" s="215">
        <v>2322</v>
      </c>
      <c r="AN350" s="887" t="s">
        <v>710</v>
      </c>
      <c r="AO350" s="115">
        <v>26</v>
      </c>
      <c r="AP350" s="114" t="s">
        <v>2148</v>
      </c>
      <c r="AQ350" s="114" t="s">
        <v>1825</v>
      </c>
      <c r="AR350" s="114" t="s">
        <v>2397</v>
      </c>
      <c r="AS350" s="215">
        <v>31955</v>
      </c>
      <c r="AU350" s="114">
        <v>10</v>
      </c>
      <c r="AV350" s="115">
        <v>10</v>
      </c>
      <c r="AW350" s="114" t="s">
        <v>3279</v>
      </c>
      <c r="AX350" s="114" t="s">
        <v>3280</v>
      </c>
      <c r="AY350" s="114" t="s">
        <v>3281</v>
      </c>
      <c r="AZ350" s="215">
        <v>1490</v>
      </c>
    </row>
    <row r="351" ht="36" spans="26:52">
      <c r="Z351" s="144" t="s">
        <v>710</v>
      </c>
      <c r="AA351" s="146">
        <v>16</v>
      </c>
      <c r="AB351" s="158" t="s">
        <v>2189</v>
      </c>
      <c r="AC351" s="144" t="s">
        <v>3277</v>
      </c>
      <c r="AD351" s="144" t="s">
        <v>2191</v>
      </c>
      <c r="AE351" s="145">
        <v>51000</v>
      </c>
      <c r="AG351" s="114">
        <v>8</v>
      </c>
      <c r="AH351" s="115">
        <v>10</v>
      </c>
      <c r="AI351" s="114" t="s">
        <v>2156</v>
      </c>
      <c r="AJ351" s="114" t="s">
        <v>3282</v>
      </c>
      <c r="AK351" s="114" t="s">
        <v>2170</v>
      </c>
      <c r="AL351" s="215">
        <v>5508</v>
      </c>
      <c r="AN351" s="887" t="s">
        <v>710</v>
      </c>
      <c r="AO351" s="115">
        <v>26</v>
      </c>
      <c r="AP351" s="114" t="s">
        <v>2148</v>
      </c>
      <c r="AQ351" s="114" t="s">
        <v>3077</v>
      </c>
      <c r="AR351" s="114" t="s">
        <v>2397</v>
      </c>
      <c r="AS351" s="215">
        <v>20435</v>
      </c>
      <c r="AU351" s="114">
        <v>10</v>
      </c>
      <c r="AV351" s="115">
        <v>10</v>
      </c>
      <c r="AW351" s="114" t="s">
        <v>3279</v>
      </c>
      <c r="AX351" s="114" t="s">
        <v>3280</v>
      </c>
      <c r="AY351" s="114" t="s">
        <v>3281</v>
      </c>
      <c r="AZ351" s="215">
        <v>3998</v>
      </c>
    </row>
    <row r="352" ht="36" spans="26:52">
      <c r="Z352" s="144" t="s">
        <v>710</v>
      </c>
      <c r="AA352" s="146">
        <v>16</v>
      </c>
      <c r="AB352" s="144" t="s">
        <v>2171</v>
      </c>
      <c r="AC352" s="144" t="s">
        <v>3283</v>
      </c>
      <c r="AD352" s="144" t="s">
        <v>3284</v>
      </c>
      <c r="AE352" s="145">
        <v>1600</v>
      </c>
      <c r="AG352" s="114">
        <v>8</v>
      </c>
      <c r="AH352" s="115">
        <v>10</v>
      </c>
      <c r="AI352" s="114" t="s">
        <v>2156</v>
      </c>
      <c r="AJ352" s="114" t="s">
        <v>3285</v>
      </c>
      <c r="AK352" s="114" t="s">
        <v>2170</v>
      </c>
      <c r="AL352" s="215">
        <v>2762.94</v>
      </c>
      <c r="AN352" s="887" t="s">
        <v>710</v>
      </c>
      <c r="AO352" s="115">
        <v>26</v>
      </c>
      <c r="AP352" s="114" t="s">
        <v>2148</v>
      </c>
      <c r="AQ352" s="114" t="s">
        <v>3077</v>
      </c>
      <c r="AR352" s="114" t="s">
        <v>2397</v>
      </c>
      <c r="AS352" s="215">
        <v>28519.25</v>
      </c>
      <c r="AU352" s="114">
        <v>10</v>
      </c>
      <c r="AV352" s="115">
        <v>10</v>
      </c>
      <c r="AW352" s="114" t="s">
        <v>3279</v>
      </c>
      <c r="AX352" s="114" t="s">
        <v>3280</v>
      </c>
      <c r="AY352" s="114" t="s">
        <v>3281</v>
      </c>
      <c r="AZ352" s="215">
        <v>720</v>
      </c>
    </row>
    <row r="353" ht="36" spans="26:52">
      <c r="Z353" s="144" t="s">
        <v>710</v>
      </c>
      <c r="AA353" s="146">
        <v>16</v>
      </c>
      <c r="AB353" s="158" t="s">
        <v>2119</v>
      </c>
      <c r="AC353" s="144" t="s">
        <v>927</v>
      </c>
      <c r="AD353" s="144" t="s">
        <v>2721</v>
      </c>
      <c r="AE353" s="145">
        <v>5500</v>
      </c>
      <c r="AG353" s="114">
        <v>8</v>
      </c>
      <c r="AH353" s="115">
        <v>10</v>
      </c>
      <c r="AI353" s="114" t="s">
        <v>2125</v>
      </c>
      <c r="AJ353" s="114" t="s">
        <v>3286</v>
      </c>
      <c r="AK353" s="114" t="s">
        <v>3287</v>
      </c>
      <c r="AL353" s="215">
        <v>4709</v>
      </c>
      <c r="AN353" s="887" t="s">
        <v>710</v>
      </c>
      <c r="AO353" s="115">
        <v>27</v>
      </c>
      <c r="AP353" s="114" t="s">
        <v>2171</v>
      </c>
      <c r="AQ353" s="114" t="s">
        <v>2941</v>
      </c>
      <c r="AR353" s="114" t="s">
        <v>2176</v>
      </c>
      <c r="AS353" s="215">
        <v>9500</v>
      </c>
      <c r="AU353" s="114">
        <v>10</v>
      </c>
      <c r="AV353" s="115">
        <v>11</v>
      </c>
      <c r="AW353" s="114" t="s">
        <v>3288</v>
      </c>
      <c r="AX353" s="114" t="s">
        <v>3289</v>
      </c>
      <c r="AY353" s="114" t="s">
        <v>3290</v>
      </c>
      <c r="AZ353" s="215">
        <v>5000</v>
      </c>
    </row>
    <row r="354" ht="36" spans="26:52">
      <c r="Z354" s="144" t="s">
        <v>710</v>
      </c>
      <c r="AA354" s="146">
        <v>16</v>
      </c>
      <c r="AB354" s="158" t="s">
        <v>2119</v>
      </c>
      <c r="AC354" s="144" t="s">
        <v>927</v>
      </c>
      <c r="AD354" s="144" t="s">
        <v>2721</v>
      </c>
      <c r="AE354" s="157">
        <v>324</v>
      </c>
      <c r="AG354" s="114">
        <v>8</v>
      </c>
      <c r="AH354" s="115">
        <v>12</v>
      </c>
      <c r="AI354" s="114" t="s">
        <v>2148</v>
      </c>
      <c r="AJ354" s="114" t="s">
        <v>3291</v>
      </c>
      <c r="AK354" s="114" t="s">
        <v>2400</v>
      </c>
      <c r="AL354" s="215">
        <v>2450</v>
      </c>
      <c r="AN354" s="887" t="s">
        <v>710</v>
      </c>
      <c r="AO354" s="115">
        <v>28</v>
      </c>
      <c r="AP354" s="114" t="s">
        <v>2128</v>
      </c>
      <c r="AQ354" s="114" t="s">
        <v>3292</v>
      </c>
      <c r="AR354" s="114" t="s">
        <v>2130</v>
      </c>
      <c r="AS354" s="215">
        <v>37500</v>
      </c>
      <c r="AU354" s="114">
        <v>10</v>
      </c>
      <c r="AV354" s="115">
        <v>11</v>
      </c>
      <c r="AW354" s="114" t="s">
        <v>3047</v>
      </c>
      <c r="AX354" s="114" t="s">
        <v>3064</v>
      </c>
      <c r="AY354" s="114" t="s">
        <v>3110</v>
      </c>
      <c r="AZ354" s="215">
        <v>37500</v>
      </c>
    </row>
    <row r="355" ht="36" spans="26:52">
      <c r="Z355" s="144" t="s">
        <v>710</v>
      </c>
      <c r="AA355" s="146">
        <v>21</v>
      </c>
      <c r="AB355" s="144" t="s">
        <v>2114</v>
      </c>
      <c r="AC355" s="144" t="s">
        <v>3293</v>
      </c>
      <c r="AD355" s="144" t="s">
        <v>2262</v>
      </c>
      <c r="AE355" s="157">
        <v>500</v>
      </c>
      <c r="AG355" s="114">
        <v>8</v>
      </c>
      <c r="AH355" s="115">
        <v>12</v>
      </c>
      <c r="AI355" s="114" t="s">
        <v>2171</v>
      </c>
      <c r="AJ355" s="114" t="s">
        <v>922</v>
      </c>
      <c r="AK355" s="114" t="s">
        <v>2546</v>
      </c>
      <c r="AL355" s="215">
        <v>12000</v>
      </c>
      <c r="AN355" s="887" t="s">
        <v>710</v>
      </c>
      <c r="AO355" s="115">
        <v>28</v>
      </c>
      <c r="AP355" s="114" t="s">
        <v>2128</v>
      </c>
      <c r="AQ355" s="114" t="s">
        <v>3292</v>
      </c>
      <c r="AR355" s="114" t="s">
        <v>2130</v>
      </c>
      <c r="AS355" s="215">
        <v>44000</v>
      </c>
      <c r="AU355" s="114">
        <v>10</v>
      </c>
      <c r="AV355" s="115">
        <v>11</v>
      </c>
      <c r="AW355" s="114" t="s">
        <v>3265</v>
      </c>
      <c r="AX355" s="114" t="s">
        <v>3294</v>
      </c>
      <c r="AY355" s="114" t="s">
        <v>3295</v>
      </c>
      <c r="AZ355" s="215">
        <v>1421.44</v>
      </c>
    </row>
    <row r="356" ht="36" spans="26:52">
      <c r="Z356" s="144" t="s">
        <v>710</v>
      </c>
      <c r="AA356" s="146">
        <v>22</v>
      </c>
      <c r="AB356" s="144" t="s">
        <v>2159</v>
      </c>
      <c r="AC356" s="144" t="s">
        <v>3296</v>
      </c>
      <c r="AD356" s="144" t="s">
        <v>3297</v>
      </c>
      <c r="AE356" s="145">
        <v>15400</v>
      </c>
      <c r="AG356" s="114">
        <v>8</v>
      </c>
      <c r="AH356" s="115">
        <v>12</v>
      </c>
      <c r="AI356" s="114" t="s">
        <v>2171</v>
      </c>
      <c r="AJ356" s="114" t="s">
        <v>1726</v>
      </c>
      <c r="AK356" s="114" t="s">
        <v>2173</v>
      </c>
      <c r="AL356" s="215">
        <v>570</v>
      </c>
      <c r="AN356" s="887" t="s">
        <v>710</v>
      </c>
      <c r="AO356" s="115">
        <v>28</v>
      </c>
      <c r="AP356" s="114" t="s">
        <v>2128</v>
      </c>
      <c r="AQ356" s="114" t="s">
        <v>3292</v>
      </c>
      <c r="AR356" s="114" t="s">
        <v>2130</v>
      </c>
      <c r="AS356" s="215">
        <v>3200</v>
      </c>
      <c r="AU356" s="114">
        <v>10</v>
      </c>
      <c r="AV356" s="115">
        <v>12</v>
      </c>
      <c r="AW356" s="114" t="s">
        <v>2128</v>
      </c>
      <c r="AX356" s="114" t="s">
        <v>3298</v>
      </c>
      <c r="AY356" s="114" t="s">
        <v>2293</v>
      </c>
      <c r="AZ356" s="215">
        <v>23809.52</v>
      </c>
    </row>
    <row r="357" ht="36" spans="26:52">
      <c r="Z357" s="144" t="s">
        <v>710</v>
      </c>
      <c r="AA357" s="146">
        <v>22</v>
      </c>
      <c r="AB357" s="144" t="s">
        <v>2189</v>
      </c>
      <c r="AC357" s="144" t="s">
        <v>2904</v>
      </c>
      <c r="AD357" s="144" t="s">
        <v>2497</v>
      </c>
      <c r="AE357" s="145">
        <v>48300</v>
      </c>
      <c r="AG357" s="114">
        <v>8</v>
      </c>
      <c r="AH357" s="115">
        <v>12</v>
      </c>
      <c r="AI357" s="114" t="s">
        <v>2171</v>
      </c>
      <c r="AJ357" s="114" t="s">
        <v>2855</v>
      </c>
      <c r="AK357" s="114" t="s">
        <v>2176</v>
      </c>
      <c r="AL357" s="215">
        <v>7085</v>
      </c>
      <c r="AN357" s="887" t="s">
        <v>710</v>
      </c>
      <c r="AO357" s="115">
        <v>28</v>
      </c>
      <c r="AP357" s="114" t="s">
        <v>2128</v>
      </c>
      <c r="AQ357" s="114" t="s">
        <v>3292</v>
      </c>
      <c r="AR357" s="114" t="s">
        <v>2130</v>
      </c>
      <c r="AS357" s="215">
        <v>2678.72</v>
      </c>
      <c r="AU357" s="114">
        <v>10</v>
      </c>
      <c r="AV357" s="115">
        <v>17</v>
      </c>
      <c r="AW357" s="114" t="s">
        <v>2156</v>
      </c>
      <c r="AX357" s="114" t="s">
        <v>2350</v>
      </c>
      <c r="AY357" s="114" t="s">
        <v>2531</v>
      </c>
      <c r="AZ357" s="215">
        <v>46000</v>
      </c>
    </row>
    <row r="358" ht="36" spans="26:52">
      <c r="Z358" s="144" t="s">
        <v>710</v>
      </c>
      <c r="AA358" s="146">
        <v>28</v>
      </c>
      <c r="AB358" s="144" t="s">
        <v>2165</v>
      </c>
      <c r="AC358" s="144" t="s">
        <v>3299</v>
      </c>
      <c r="AD358" s="144" t="s">
        <v>3300</v>
      </c>
      <c r="AE358" s="145">
        <v>7000</v>
      </c>
      <c r="AG358" s="114">
        <v>8</v>
      </c>
      <c r="AH358" s="115">
        <v>12</v>
      </c>
      <c r="AI358" s="114" t="s">
        <v>2171</v>
      </c>
      <c r="AJ358" s="114" t="s">
        <v>2855</v>
      </c>
      <c r="AK358" s="114" t="s">
        <v>2176</v>
      </c>
      <c r="AL358" s="215">
        <v>7422</v>
      </c>
      <c r="AN358" s="114">
        <v>10</v>
      </c>
      <c r="AO358" s="888" t="s">
        <v>721</v>
      </c>
      <c r="AP358" s="114" t="s">
        <v>2122</v>
      </c>
      <c r="AQ358" s="114" t="s">
        <v>2691</v>
      </c>
      <c r="AR358" s="114" t="s">
        <v>3230</v>
      </c>
      <c r="AS358" s="215">
        <v>22865.57</v>
      </c>
      <c r="AU358" s="114">
        <v>10</v>
      </c>
      <c r="AV358" s="115">
        <v>17</v>
      </c>
      <c r="AW358" s="114" t="s">
        <v>3057</v>
      </c>
      <c r="AX358" s="114" t="s">
        <v>840</v>
      </c>
      <c r="AY358" s="114" t="s">
        <v>3085</v>
      </c>
      <c r="AZ358" s="215">
        <v>800</v>
      </c>
    </row>
    <row r="359" ht="36" spans="26:52">
      <c r="Z359" s="144" t="s">
        <v>710</v>
      </c>
      <c r="AA359" s="146">
        <v>28</v>
      </c>
      <c r="AB359" s="144" t="s">
        <v>2171</v>
      </c>
      <c r="AC359" s="144" t="s">
        <v>2328</v>
      </c>
      <c r="AD359" s="144" t="s">
        <v>3173</v>
      </c>
      <c r="AE359" s="145">
        <v>2000</v>
      </c>
      <c r="AG359" s="114">
        <v>8</v>
      </c>
      <c r="AH359" s="115">
        <v>12</v>
      </c>
      <c r="AI359" s="114" t="s">
        <v>2171</v>
      </c>
      <c r="AJ359" s="114" t="s">
        <v>2855</v>
      </c>
      <c r="AK359" s="114" t="s">
        <v>2176</v>
      </c>
      <c r="AL359" s="215">
        <v>5800</v>
      </c>
      <c r="AN359" s="114">
        <v>10</v>
      </c>
      <c r="AO359" s="888" t="s">
        <v>729</v>
      </c>
      <c r="AP359" s="114" t="s">
        <v>2128</v>
      </c>
      <c r="AQ359" s="114" t="s">
        <v>3301</v>
      </c>
      <c r="AR359" s="114" t="s">
        <v>2130</v>
      </c>
      <c r="AS359" s="215">
        <v>31000</v>
      </c>
      <c r="AU359" s="114">
        <v>10</v>
      </c>
      <c r="AV359" s="115">
        <v>21</v>
      </c>
      <c r="AW359" s="114" t="s">
        <v>3152</v>
      </c>
      <c r="AX359" s="114" t="s">
        <v>898</v>
      </c>
      <c r="AY359" s="114" t="s">
        <v>3154</v>
      </c>
      <c r="AZ359" s="215">
        <v>9864</v>
      </c>
    </row>
    <row r="360" ht="36" spans="26:52">
      <c r="Z360" s="144" t="s">
        <v>710</v>
      </c>
      <c r="AA360" s="146">
        <v>29</v>
      </c>
      <c r="AB360" s="158" t="s">
        <v>2111</v>
      </c>
      <c r="AC360" s="144" t="s">
        <v>3302</v>
      </c>
      <c r="AD360" s="144" t="s">
        <v>2320</v>
      </c>
      <c r="AE360" s="145">
        <v>2846</v>
      </c>
      <c r="AG360" s="114">
        <v>8</v>
      </c>
      <c r="AH360" s="115">
        <v>12</v>
      </c>
      <c r="AI360" s="114" t="s">
        <v>2171</v>
      </c>
      <c r="AJ360" s="114" t="s">
        <v>3303</v>
      </c>
      <c r="AK360" s="114" t="s">
        <v>2176</v>
      </c>
      <c r="AL360" s="215">
        <v>979.25</v>
      </c>
      <c r="AN360" s="114">
        <v>10</v>
      </c>
      <c r="AO360" s="888" t="s">
        <v>729</v>
      </c>
      <c r="AP360" s="114" t="s">
        <v>2128</v>
      </c>
      <c r="AQ360" s="114" t="s">
        <v>3301</v>
      </c>
      <c r="AR360" s="114" t="s">
        <v>2130</v>
      </c>
      <c r="AS360" s="215">
        <v>44000</v>
      </c>
      <c r="AU360" s="114">
        <v>10</v>
      </c>
      <c r="AV360" s="115">
        <v>21</v>
      </c>
      <c r="AW360" s="114" t="s">
        <v>3152</v>
      </c>
      <c r="AX360" s="114" t="s">
        <v>898</v>
      </c>
      <c r="AY360" s="114" t="s">
        <v>3154</v>
      </c>
      <c r="AZ360" s="215">
        <v>49500</v>
      </c>
    </row>
    <row r="361" ht="36" spans="26:52">
      <c r="Z361" s="144" t="s">
        <v>710</v>
      </c>
      <c r="AA361" s="146">
        <v>29</v>
      </c>
      <c r="AB361" s="158" t="s">
        <v>2111</v>
      </c>
      <c r="AC361" s="144" t="s">
        <v>3302</v>
      </c>
      <c r="AD361" s="144" t="s">
        <v>2320</v>
      </c>
      <c r="AE361" s="157">
        <v>120</v>
      </c>
      <c r="AG361" s="114">
        <v>8</v>
      </c>
      <c r="AH361" s="115">
        <v>12</v>
      </c>
      <c r="AI361" s="114" t="s">
        <v>2171</v>
      </c>
      <c r="AJ361" s="114" t="s">
        <v>3303</v>
      </c>
      <c r="AK361" s="114" t="s">
        <v>2176</v>
      </c>
      <c r="AL361" s="215">
        <v>49011</v>
      </c>
      <c r="AN361" s="114">
        <v>10</v>
      </c>
      <c r="AO361" s="888" t="s">
        <v>729</v>
      </c>
      <c r="AP361" s="114" t="s">
        <v>2122</v>
      </c>
      <c r="AQ361" s="114" t="s">
        <v>3304</v>
      </c>
      <c r="AR361" s="114" t="s">
        <v>2333</v>
      </c>
      <c r="AS361" s="215">
        <v>3899</v>
      </c>
      <c r="AU361" s="114">
        <v>10</v>
      </c>
      <c r="AV361" s="115">
        <v>23</v>
      </c>
      <c r="AW361" s="114" t="s">
        <v>3139</v>
      </c>
      <c r="AX361" s="114" t="s">
        <v>2499</v>
      </c>
      <c r="AY361" s="114" t="s">
        <v>3140</v>
      </c>
      <c r="AZ361" s="215">
        <v>3600</v>
      </c>
    </row>
    <row r="362" ht="36" spans="26:52">
      <c r="Z362" s="144" t="s">
        <v>710</v>
      </c>
      <c r="AA362" s="146">
        <v>29</v>
      </c>
      <c r="AB362" s="158" t="s">
        <v>2111</v>
      </c>
      <c r="AC362" s="144" t="s">
        <v>3302</v>
      </c>
      <c r="AD362" s="144" t="s">
        <v>2320</v>
      </c>
      <c r="AE362" s="145">
        <v>43233</v>
      </c>
      <c r="AG362" s="114">
        <v>8</v>
      </c>
      <c r="AH362" s="115">
        <v>12</v>
      </c>
      <c r="AI362" s="114" t="s">
        <v>2171</v>
      </c>
      <c r="AJ362" s="114" t="s">
        <v>3303</v>
      </c>
      <c r="AK362" s="114" t="s">
        <v>2176</v>
      </c>
      <c r="AL362" s="215">
        <v>1389</v>
      </c>
      <c r="AN362" s="114">
        <v>10</v>
      </c>
      <c r="AO362" s="888" t="s">
        <v>729</v>
      </c>
      <c r="AP362" s="114" t="s">
        <v>2122</v>
      </c>
      <c r="AQ362" s="114" t="s">
        <v>3304</v>
      </c>
      <c r="AR362" s="114" t="s">
        <v>2333</v>
      </c>
      <c r="AS362" s="215">
        <v>987</v>
      </c>
      <c r="AU362" s="114">
        <v>10</v>
      </c>
      <c r="AV362" s="115">
        <v>23</v>
      </c>
      <c r="AW362" s="114" t="s">
        <v>3139</v>
      </c>
      <c r="AX362" s="114" t="s">
        <v>2499</v>
      </c>
      <c r="AY362" s="114" t="s">
        <v>3140</v>
      </c>
      <c r="AZ362" s="215">
        <v>244</v>
      </c>
    </row>
    <row r="363" ht="36" spans="26:52">
      <c r="Z363" s="144" t="s">
        <v>710</v>
      </c>
      <c r="AA363" s="146">
        <v>29</v>
      </c>
      <c r="AB363" s="158" t="s">
        <v>2111</v>
      </c>
      <c r="AC363" s="144" t="s">
        <v>3302</v>
      </c>
      <c r="AD363" s="144" t="s">
        <v>2320</v>
      </c>
      <c r="AE363" s="145">
        <v>33016</v>
      </c>
      <c r="AG363" s="114">
        <v>8</v>
      </c>
      <c r="AH363" s="115">
        <v>15</v>
      </c>
      <c r="AI363" s="114" t="s">
        <v>2135</v>
      </c>
      <c r="AJ363" s="114" t="s">
        <v>3305</v>
      </c>
      <c r="AK363" s="114" t="s">
        <v>2147</v>
      </c>
      <c r="AL363" s="215">
        <v>5000</v>
      </c>
      <c r="AN363" s="114">
        <v>10</v>
      </c>
      <c r="AO363" s="888" t="s">
        <v>729</v>
      </c>
      <c r="AP363" s="114" t="s">
        <v>2122</v>
      </c>
      <c r="AQ363" s="114" t="s">
        <v>3304</v>
      </c>
      <c r="AR363" s="114" t="s">
        <v>2333</v>
      </c>
      <c r="AS363" s="215">
        <v>70002</v>
      </c>
      <c r="AU363" s="114">
        <v>10</v>
      </c>
      <c r="AV363" s="115">
        <v>23</v>
      </c>
      <c r="AW363" s="114" t="s">
        <v>3139</v>
      </c>
      <c r="AX363" s="114" t="s">
        <v>3306</v>
      </c>
      <c r="AY363" s="114" t="s">
        <v>3307</v>
      </c>
      <c r="AZ363" s="215">
        <v>1816.75</v>
      </c>
    </row>
    <row r="364" ht="36" spans="26:52">
      <c r="Z364" s="144" t="s">
        <v>710</v>
      </c>
      <c r="AA364" s="146">
        <v>29</v>
      </c>
      <c r="AB364" s="158" t="s">
        <v>2111</v>
      </c>
      <c r="AC364" s="144" t="s">
        <v>3302</v>
      </c>
      <c r="AD364" s="144" t="s">
        <v>2320</v>
      </c>
      <c r="AE364" s="157">
        <v>150</v>
      </c>
      <c r="AG364" s="114">
        <v>8</v>
      </c>
      <c r="AH364" s="115">
        <v>19</v>
      </c>
      <c r="AI364" s="114" t="s">
        <v>2122</v>
      </c>
      <c r="AJ364" s="114" t="s">
        <v>3308</v>
      </c>
      <c r="AK364" s="114" t="s">
        <v>3309</v>
      </c>
      <c r="AL364" s="215">
        <v>47560.1</v>
      </c>
      <c r="AN364" s="114">
        <v>10</v>
      </c>
      <c r="AO364" s="888" t="s">
        <v>729</v>
      </c>
      <c r="AP364" s="114" t="s">
        <v>2122</v>
      </c>
      <c r="AQ364" s="114" t="s">
        <v>3304</v>
      </c>
      <c r="AR364" s="114" t="s">
        <v>2333</v>
      </c>
      <c r="AS364" s="215">
        <v>1118</v>
      </c>
      <c r="AU364" s="114">
        <v>10</v>
      </c>
      <c r="AV364" s="115">
        <v>25</v>
      </c>
      <c r="AW364" s="114" t="s">
        <v>3152</v>
      </c>
      <c r="AX364" s="114" t="s">
        <v>3310</v>
      </c>
      <c r="AY364" s="114" t="s">
        <v>3311</v>
      </c>
      <c r="AZ364" s="215">
        <v>20000</v>
      </c>
    </row>
    <row r="365" ht="36" spans="26:52">
      <c r="Z365" s="144" t="s">
        <v>710</v>
      </c>
      <c r="AA365" s="146">
        <v>29</v>
      </c>
      <c r="AB365" s="158" t="s">
        <v>2111</v>
      </c>
      <c r="AC365" s="144" t="s">
        <v>3302</v>
      </c>
      <c r="AD365" s="144" t="s">
        <v>2320</v>
      </c>
      <c r="AE365" s="145">
        <v>9027.2</v>
      </c>
      <c r="AG365" s="114">
        <v>8</v>
      </c>
      <c r="AH365" s="115">
        <v>19</v>
      </c>
      <c r="AI365" s="114" t="s">
        <v>2171</v>
      </c>
      <c r="AJ365" s="114" t="s">
        <v>3312</v>
      </c>
      <c r="AK365" s="114" t="s">
        <v>2176</v>
      </c>
      <c r="AL365" s="215">
        <v>1440</v>
      </c>
      <c r="AN365" s="114">
        <v>10</v>
      </c>
      <c r="AO365" s="888" t="s">
        <v>729</v>
      </c>
      <c r="AP365" s="114" t="s">
        <v>2122</v>
      </c>
      <c r="AQ365" s="114" t="s">
        <v>3313</v>
      </c>
      <c r="AR365" s="114" t="s">
        <v>2362</v>
      </c>
      <c r="AS365" s="215">
        <v>5195.8</v>
      </c>
      <c r="AU365" s="114">
        <v>10</v>
      </c>
      <c r="AV365" s="115">
        <v>25</v>
      </c>
      <c r="AW365" s="114" t="s">
        <v>3152</v>
      </c>
      <c r="AX365" s="114" t="s">
        <v>3314</v>
      </c>
      <c r="AY365" s="114" t="s">
        <v>3315</v>
      </c>
      <c r="AZ365" s="215">
        <v>20000</v>
      </c>
    </row>
    <row r="366" ht="36" spans="26:52">
      <c r="Z366" s="144" t="s">
        <v>710</v>
      </c>
      <c r="AA366" s="146">
        <v>29</v>
      </c>
      <c r="AB366" s="158" t="s">
        <v>2111</v>
      </c>
      <c r="AC366" s="144" t="s">
        <v>3302</v>
      </c>
      <c r="AD366" s="144" t="s">
        <v>2320</v>
      </c>
      <c r="AE366" s="145">
        <v>3252</v>
      </c>
      <c r="AG366" s="114">
        <v>8</v>
      </c>
      <c r="AH366" s="115">
        <v>19</v>
      </c>
      <c r="AI366" s="114" t="s">
        <v>2171</v>
      </c>
      <c r="AJ366" s="114" t="s">
        <v>3312</v>
      </c>
      <c r="AK366" s="114" t="s">
        <v>2176</v>
      </c>
      <c r="AL366" s="215">
        <v>48972</v>
      </c>
      <c r="AN366" s="114">
        <v>10</v>
      </c>
      <c r="AO366" s="888" t="s">
        <v>729</v>
      </c>
      <c r="AP366" s="114" t="s">
        <v>2122</v>
      </c>
      <c r="AQ366" s="114" t="s">
        <v>3316</v>
      </c>
      <c r="AR366" s="114" t="s">
        <v>2362</v>
      </c>
      <c r="AS366" s="215">
        <v>3000</v>
      </c>
      <c r="AU366" s="114">
        <v>10</v>
      </c>
      <c r="AV366" s="115">
        <v>25</v>
      </c>
      <c r="AW366" s="114" t="s">
        <v>3057</v>
      </c>
      <c r="AX366" s="114" t="s">
        <v>3317</v>
      </c>
      <c r="AY366" s="114" t="s">
        <v>3318</v>
      </c>
      <c r="AZ366" s="215">
        <v>386</v>
      </c>
    </row>
    <row r="367" ht="36" spans="26:52">
      <c r="Z367" s="144" t="s">
        <v>710</v>
      </c>
      <c r="AA367" s="146">
        <v>29</v>
      </c>
      <c r="AB367" s="158" t="s">
        <v>2111</v>
      </c>
      <c r="AC367" s="144" t="s">
        <v>3302</v>
      </c>
      <c r="AD367" s="144" t="s">
        <v>2320</v>
      </c>
      <c r="AE367" s="157">
        <v>96</v>
      </c>
      <c r="AG367" s="114">
        <v>8</v>
      </c>
      <c r="AH367" s="115">
        <v>19</v>
      </c>
      <c r="AI367" s="114" t="s">
        <v>2171</v>
      </c>
      <c r="AJ367" s="114" t="s">
        <v>3312</v>
      </c>
      <c r="AK367" s="114" t="s">
        <v>2176</v>
      </c>
      <c r="AL367" s="215">
        <v>15092.81</v>
      </c>
      <c r="AN367" s="114">
        <v>10</v>
      </c>
      <c r="AO367" s="888" t="s">
        <v>729</v>
      </c>
      <c r="AP367" s="114" t="s">
        <v>2122</v>
      </c>
      <c r="AQ367" s="114" t="s">
        <v>2487</v>
      </c>
      <c r="AR367" s="114" t="s">
        <v>2139</v>
      </c>
      <c r="AS367" s="215">
        <v>31600</v>
      </c>
      <c r="AU367" s="114">
        <v>10</v>
      </c>
      <c r="AV367" s="115">
        <v>25</v>
      </c>
      <c r="AW367" s="114" t="s">
        <v>3057</v>
      </c>
      <c r="AX367" s="114" t="s">
        <v>3317</v>
      </c>
      <c r="AY367" s="114" t="s">
        <v>3318</v>
      </c>
      <c r="AZ367" s="215">
        <v>6900</v>
      </c>
    </row>
    <row r="368" ht="36" spans="26:52">
      <c r="Z368" s="144" t="s">
        <v>710</v>
      </c>
      <c r="AA368" s="146">
        <v>29</v>
      </c>
      <c r="AB368" s="158" t="s">
        <v>2111</v>
      </c>
      <c r="AC368" s="144" t="s">
        <v>3302</v>
      </c>
      <c r="AD368" s="144" t="s">
        <v>2320</v>
      </c>
      <c r="AE368" s="145">
        <v>7345</v>
      </c>
      <c r="AG368" s="114">
        <v>8</v>
      </c>
      <c r="AH368" s="115">
        <v>23</v>
      </c>
      <c r="AI368" s="114" t="s">
        <v>2148</v>
      </c>
      <c r="AJ368" s="114" t="s">
        <v>3319</v>
      </c>
      <c r="AK368" s="114" t="s">
        <v>2150</v>
      </c>
      <c r="AL368" s="215">
        <v>7000</v>
      </c>
      <c r="AN368" s="114">
        <v>10</v>
      </c>
      <c r="AO368" s="888" t="s">
        <v>729</v>
      </c>
      <c r="AP368" s="114" t="s">
        <v>2122</v>
      </c>
      <c r="AQ368" s="114" t="s">
        <v>3320</v>
      </c>
      <c r="AR368" s="114" t="s">
        <v>2362</v>
      </c>
      <c r="AS368" s="215">
        <v>99000</v>
      </c>
      <c r="AU368" s="114">
        <v>10</v>
      </c>
      <c r="AV368" s="115">
        <v>29</v>
      </c>
      <c r="AW368" s="114" t="s">
        <v>2171</v>
      </c>
      <c r="AX368" s="114" t="s">
        <v>3321</v>
      </c>
      <c r="AY368" s="114" t="s">
        <v>2176</v>
      </c>
      <c r="AZ368" s="215">
        <v>1840</v>
      </c>
    </row>
    <row r="369" ht="36" spans="26:52">
      <c r="Z369" s="144" t="s">
        <v>710</v>
      </c>
      <c r="AA369" s="146">
        <v>29</v>
      </c>
      <c r="AB369" s="144" t="s">
        <v>2156</v>
      </c>
      <c r="AC369" s="144" t="s">
        <v>3322</v>
      </c>
      <c r="AD369" s="144" t="s">
        <v>3323</v>
      </c>
      <c r="AE369" s="145">
        <v>48000</v>
      </c>
      <c r="AG369" s="114">
        <v>8</v>
      </c>
      <c r="AH369" s="115">
        <v>23</v>
      </c>
      <c r="AI369" s="114" t="s">
        <v>2148</v>
      </c>
      <c r="AJ369" s="114" t="s">
        <v>3324</v>
      </c>
      <c r="AK369" s="114" t="s">
        <v>2397</v>
      </c>
      <c r="AL369" s="215">
        <v>3075.98</v>
      </c>
      <c r="AN369" s="114">
        <v>10</v>
      </c>
      <c r="AO369" s="888" t="s">
        <v>729</v>
      </c>
      <c r="AP369" s="114" t="s">
        <v>2122</v>
      </c>
      <c r="AQ369" s="114" t="s">
        <v>3325</v>
      </c>
      <c r="AR369" s="114" t="s">
        <v>2362</v>
      </c>
      <c r="AS369" s="215">
        <v>9300</v>
      </c>
      <c r="AU369" s="114">
        <v>10</v>
      </c>
      <c r="AV369" s="115">
        <v>30</v>
      </c>
      <c r="AW369" s="114" t="s">
        <v>3047</v>
      </c>
      <c r="AX369" s="114" t="s">
        <v>3326</v>
      </c>
      <c r="AY369" s="114" t="s">
        <v>3110</v>
      </c>
      <c r="AZ369" s="215">
        <v>3600</v>
      </c>
    </row>
    <row r="370" ht="36" spans="26:52">
      <c r="Z370" s="146">
        <v>10</v>
      </c>
      <c r="AA370" s="146">
        <v>11</v>
      </c>
      <c r="AB370" s="144" t="s">
        <v>2171</v>
      </c>
      <c r="AC370" s="144" t="s">
        <v>3327</v>
      </c>
      <c r="AD370" s="144" t="s">
        <v>3173</v>
      </c>
      <c r="AE370" s="145">
        <v>10000</v>
      </c>
      <c r="AG370" s="114">
        <v>8</v>
      </c>
      <c r="AH370" s="115">
        <v>23</v>
      </c>
      <c r="AI370" s="114" t="s">
        <v>2148</v>
      </c>
      <c r="AJ370" s="114" t="s">
        <v>3324</v>
      </c>
      <c r="AK370" s="114" t="s">
        <v>2397</v>
      </c>
      <c r="AL370" s="215">
        <v>3699</v>
      </c>
      <c r="AN370" s="114">
        <v>10</v>
      </c>
      <c r="AO370" s="888" t="s">
        <v>729</v>
      </c>
      <c r="AP370" s="114" t="s">
        <v>2122</v>
      </c>
      <c r="AQ370" s="114" t="s">
        <v>3325</v>
      </c>
      <c r="AR370" s="114" t="s">
        <v>2362</v>
      </c>
      <c r="AS370" s="215">
        <v>18000</v>
      </c>
      <c r="AU370" s="114">
        <v>10</v>
      </c>
      <c r="AV370" s="115">
        <v>30</v>
      </c>
      <c r="AW370" s="114" t="s">
        <v>3047</v>
      </c>
      <c r="AX370" s="114" t="s">
        <v>3326</v>
      </c>
      <c r="AY370" s="114" t="s">
        <v>3110</v>
      </c>
      <c r="AZ370" s="215">
        <v>1380</v>
      </c>
    </row>
    <row r="371" ht="36" spans="26:52">
      <c r="Z371" s="146">
        <v>10</v>
      </c>
      <c r="AA371" s="146">
        <v>15</v>
      </c>
      <c r="AB371" s="144" t="s">
        <v>2162</v>
      </c>
      <c r="AC371" s="144" t="s">
        <v>2336</v>
      </c>
      <c r="AD371" s="144" t="s">
        <v>3328</v>
      </c>
      <c r="AE371" s="145">
        <v>2252.22</v>
      </c>
      <c r="AG371" s="114">
        <v>8</v>
      </c>
      <c r="AH371" s="115">
        <v>23</v>
      </c>
      <c r="AI371" s="114" t="s">
        <v>2148</v>
      </c>
      <c r="AJ371" s="114" t="s">
        <v>3324</v>
      </c>
      <c r="AK371" s="114" t="s">
        <v>2397</v>
      </c>
      <c r="AL371" s="215">
        <v>4900</v>
      </c>
      <c r="AN371" s="114">
        <v>10</v>
      </c>
      <c r="AO371" s="888" t="s">
        <v>729</v>
      </c>
      <c r="AP371" s="114" t="s">
        <v>2122</v>
      </c>
      <c r="AQ371" s="114" t="s">
        <v>3325</v>
      </c>
      <c r="AR371" s="114" t="s">
        <v>2362</v>
      </c>
      <c r="AS371" s="215">
        <v>33900</v>
      </c>
      <c r="AU371" s="114">
        <v>10</v>
      </c>
      <c r="AV371" s="115">
        <v>30</v>
      </c>
      <c r="AW371" s="114" t="s">
        <v>2171</v>
      </c>
      <c r="AX371" s="114" t="s">
        <v>3329</v>
      </c>
      <c r="AY371" s="114" t="s">
        <v>2615</v>
      </c>
      <c r="AZ371" s="215">
        <v>1500</v>
      </c>
    </row>
    <row r="372" ht="36" spans="26:52">
      <c r="Z372" s="146">
        <v>10</v>
      </c>
      <c r="AA372" s="146">
        <v>15</v>
      </c>
      <c r="AB372" s="144" t="s">
        <v>2128</v>
      </c>
      <c r="AC372" s="144" t="s">
        <v>890</v>
      </c>
      <c r="AD372" s="144" t="s">
        <v>3330</v>
      </c>
      <c r="AE372" s="145">
        <v>30000</v>
      </c>
      <c r="AG372" s="114">
        <v>8</v>
      </c>
      <c r="AH372" s="115">
        <v>23</v>
      </c>
      <c r="AI372" s="114" t="s">
        <v>2148</v>
      </c>
      <c r="AJ372" s="114" t="s">
        <v>3324</v>
      </c>
      <c r="AK372" s="114" t="s">
        <v>2397</v>
      </c>
      <c r="AL372" s="215">
        <v>17490</v>
      </c>
      <c r="AN372" s="114">
        <v>10</v>
      </c>
      <c r="AO372" s="115">
        <v>10</v>
      </c>
      <c r="AP372" s="114" t="s">
        <v>2171</v>
      </c>
      <c r="AQ372" s="114" t="s">
        <v>3331</v>
      </c>
      <c r="AR372" s="114" t="s">
        <v>2173</v>
      </c>
      <c r="AS372" s="215">
        <v>3000</v>
      </c>
      <c r="AU372" s="114">
        <v>10</v>
      </c>
      <c r="AV372" s="115">
        <v>31</v>
      </c>
      <c r="AW372" s="114" t="s">
        <v>3332</v>
      </c>
      <c r="AX372" s="114" t="s">
        <v>1766</v>
      </c>
      <c r="AY372" s="114" t="s">
        <v>3333</v>
      </c>
      <c r="AZ372" s="215">
        <v>38900</v>
      </c>
    </row>
    <row r="373" ht="36" spans="26:52">
      <c r="Z373" s="146">
        <v>10</v>
      </c>
      <c r="AA373" s="146">
        <v>16</v>
      </c>
      <c r="AB373" s="144" t="s">
        <v>2156</v>
      </c>
      <c r="AC373" s="144" t="s">
        <v>3334</v>
      </c>
      <c r="AD373" s="144" t="s">
        <v>3323</v>
      </c>
      <c r="AE373" s="145">
        <v>40000</v>
      </c>
      <c r="AG373" s="114">
        <v>8</v>
      </c>
      <c r="AH373" s="115">
        <v>23</v>
      </c>
      <c r="AI373" s="114" t="s">
        <v>2148</v>
      </c>
      <c r="AJ373" s="114" t="s">
        <v>3324</v>
      </c>
      <c r="AK373" s="114" t="s">
        <v>2397</v>
      </c>
      <c r="AL373" s="215">
        <v>12715</v>
      </c>
      <c r="AN373" s="114">
        <v>10</v>
      </c>
      <c r="AO373" s="115">
        <v>10</v>
      </c>
      <c r="AP373" s="114" t="s">
        <v>2159</v>
      </c>
      <c r="AQ373" s="114" t="s">
        <v>3335</v>
      </c>
      <c r="AR373" s="114" t="s">
        <v>2240</v>
      </c>
      <c r="AS373" s="215">
        <v>98700</v>
      </c>
      <c r="AU373" s="114">
        <v>11</v>
      </c>
      <c r="AV373" s="888" t="s">
        <v>665</v>
      </c>
      <c r="AW373" s="114" t="s">
        <v>3139</v>
      </c>
      <c r="AX373" s="114" t="s">
        <v>3336</v>
      </c>
      <c r="AY373" s="114" t="s">
        <v>3307</v>
      </c>
      <c r="AZ373" s="215">
        <v>4344</v>
      </c>
    </row>
    <row r="374" ht="36" spans="26:52">
      <c r="Z374" s="146">
        <v>10</v>
      </c>
      <c r="AA374" s="146">
        <v>16</v>
      </c>
      <c r="AB374" s="144" t="s">
        <v>2162</v>
      </c>
      <c r="AC374" s="144" t="s">
        <v>3337</v>
      </c>
      <c r="AD374" s="144" t="s">
        <v>2202</v>
      </c>
      <c r="AE374" s="145">
        <v>38160</v>
      </c>
      <c r="AG374" s="114">
        <v>8</v>
      </c>
      <c r="AH374" s="115">
        <v>23</v>
      </c>
      <c r="AI374" s="114" t="s">
        <v>2148</v>
      </c>
      <c r="AJ374" s="114" t="s">
        <v>3338</v>
      </c>
      <c r="AK374" s="114" t="s">
        <v>2397</v>
      </c>
      <c r="AL374" s="215">
        <v>3450</v>
      </c>
      <c r="AN374" s="114">
        <v>10</v>
      </c>
      <c r="AO374" s="115">
        <v>10</v>
      </c>
      <c r="AP374" s="114" t="s">
        <v>2159</v>
      </c>
      <c r="AQ374" s="114" t="s">
        <v>829</v>
      </c>
      <c r="AR374" s="114" t="s">
        <v>2240</v>
      </c>
      <c r="AS374" s="215">
        <v>16570</v>
      </c>
      <c r="AU374" s="114">
        <v>11</v>
      </c>
      <c r="AV374" s="888" t="s">
        <v>716</v>
      </c>
      <c r="AW374" s="114" t="s">
        <v>3288</v>
      </c>
      <c r="AX374" s="114" t="s">
        <v>3339</v>
      </c>
      <c r="AY374" s="114" t="s">
        <v>3340</v>
      </c>
      <c r="AZ374" s="215">
        <v>33250</v>
      </c>
    </row>
    <row r="375" ht="36" spans="26:52">
      <c r="Z375" s="146">
        <v>10</v>
      </c>
      <c r="AA375" s="146">
        <v>16</v>
      </c>
      <c r="AB375" s="158" t="s">
        <v>2171</v>
      </c>
      <c r="AC375" s="144" t="s">
        <v>3341</v>
      </c>
      <c r="AD375" s="144" t="s">
        <v>3173</v>
      </c>
      <c r="AE375" s="145">
        <v>10000</v>
      </c>
      <c r="AG375" s="114">
        <v>8</v>
      </c>
      <c r="AH375" s="115">
        <v>23</v>
      </c>
      <c r="AI375" s="114" t="s">
        <v>2148</v>
      </c>
      <c r="AJ375" s="114" t="s">
        <v>2674</v>
      </c>
      <c r="AK375" s="114" t="s">
        <v>2400</v>
      </c>
      <c r="AL375" s="215">
        <v>243.2</v>
      </c>
      <c r="AN375" s="114">
        <v>10</v>
      </c>
      <c r="AO375" s="115">
        <v>11</v>
      </c>
      <c r="AP375" s="114" t="s">
        <v>2122</v>
      </c>
      <c r="AQ375" s="114" t="s">
        <v>3342</v>
      </c>
      <c r="AR375" s="114" t="s">
        <v>2362</v>
      </c>
      <c r="AS375" s="215">
        <v>90000</v>
      </c>
      <c r="AU375" s="114">
        <v>11</v>
      </c>
      <c r="AV375" s="888" t="s">
        <v>716</v>
      </c>
      <c r="AW375" s="114" t="s">
        <v>3288</v>
      </c>
      <c r="AX375" s="114" t="s">
        <v>3339</v>
      </c>
      <c r="AY375" s="114" t="s">
        <v>3340</v>
      </c>
      <c r="AZ375" s="215">
        <v>32200</v>
      </c>
    </row>
    <row r="376" ht="36" spans="26:52">
      <c r="Z376" s="146">
        <v>10</v>
      </c>
      <c r="AA376" s="146">
        <v>16</v>
      </c>
      <c r="AB376" s="158" t="s">
        <v>2171</v>
      </c>
      <c r="AC376" s="144" t="s">
        <v>3343</v>
      </c>
      <c r="AD376" s="144" t="s">
        <v>3087</v>
      </c>
      <c r="AE376" s="145">
        <v>39539</v>
      </c>
      <c r="AG376" s="114">
        <v>8</v>
      </c>
      <c r="AH376" s="115">
        <v>23</v>
      </c>
      <c r="AI376" s="114" t="s">
        <v>2148</v>
      </c>
      <c r="AJ376" s="114" t="s">
        <v>2674</v>
      </c>
      <c r="AK376" s="114" t="s">
        <v>2400</v>
      </c>
      <c r="AL376" s="215">
        <v>23650</v>
      </c>
      <c r="AN376" s="114">
        <v>10</v>
      </c>
      <c r="AO376" s="115">
        <v>11</v>
      </c>
      <c r="AP376" s="114" t="s">
        <v>2122</v>
      </c>
      <c r="AQ376" s="114" t="s">
        <v>3344</v>
      </c>
      <c r="AR376" s="114" t="s">
        <v>2333</v>
      </c>
      <c r="AS376" s="215">
        <v>123.72</v>
      </c>
      <c r="AU376" s="114">
        <v>11</v>
      </c>
      <c r="AV376" s="888" t="s">
        <v>716</v>
      </c>
      <c r="AW376" s="114" t="s">
        <v>3288</v>
      </c>
      <c r="AX376" s="114" t="s">
        <v>2239</v>
      </c>
      <c r="AY376" s="114" t="s">
        <v>3290</v>
      </c>
      <c r="AZ376" s="215">
        <v>5000</v>
      </c>
    </row>
    <row r="377" ht="36" spans="26:52">
      <c r="Z377" s="146">
        <v>10</v>
      </c>
      <c r="AA377" s="146">
        <v>16</v>
      </c>
      <c r="AB377" s="158" t="s">
        <v>2203</v>
      </c>
      <c r="AC377" s="144" t="s">
        <v>3345</v>
      </c>
      <c r="AD377" s="144" t="s">
        <v>2356</v>
      </c>
      <c r="AE377" s="145">
        <v>38800</v>
      </c>
      <c r="AG377" s="114">
        <v>8</v>
      </c>
      <c r="AH377" s="115">
        <v>23</v>
      </c>
      <c r="AI377" s="114" t="s">
        <v>2156</v>
      </c>
      <c r="AJ377" s="114" t="s">
        <v>3169</v>
      </c>
      <c r="AK377" s="114" t="s">
        <v>2158</v>
      </c>
      <c r="AL377" s="215">
        <v>3500</v>
      </c>
      <c r="AN377" s="114">
        <v>10</v>
      </c>
      <c r="AO377" s="115">
        <v>11</v>
      </c>
      <c r="AP377" s="114" t="s">
        <v>2122</v>
      </c>
      <c r="AQ377" s="114" t="s">
        <v>3344</v>
      </c>
      <c r="AR377" s="114" t="s">
        <v>2333</v>
      </c>
      <c r="AS377" s="215">
        <v>1379</v>
      </c>
      <c r="AU377" s="114">
        <v>11</v>
      </c>
      <c r="AV377" s="888" t="s">
        <v>716</v>
      </c>
      <c r="AW377" s="114" t="s">
        <v>3288</v>
      </c>
      <c r="AX377" s="114" t="s">
        <v>2246</v>
      </c>
      <c r="AY377" s="114" t="s">
        <v>3340</v>
      </c>
      <c r="AZ377" s="215">
        <v>35600</v>
      </c>
    </row>
    <row r="378" ht="36" spans="26:52">
      <c r="Z378" s="146">
        <v>10</v>
      </c>
      <c r="AA378" s="146">
        <v>16</v>
      </c>
      <c r="AB378" s="158" t="s">
        <v>2203</v>
      </c>
      <c r="AC378" s="144" t="s">
        <v>3231</v>
      </c>
      <c r="AD378" s="144" t="s">
        <v>2212</v>
      </c>
      <c r="AE378" s="145">
        <v>9631.65</v>
      </c>
      <c r="AG378" s="114">
        <v>8</v>
      </c>
      <c r="AH378" s="115">
        <v>23</v>
      </c>
      <c r="AI378" s="114" t="s">
        <v>2156</v>
      </c>
      <c r="AJ378" s="114" t="s">
        <v>3346</v>
      </c>
      <c r="AK378" s="114" t="s">
        <v>2170</v>
      </c>
      <c r="AL378" s="215">
        <v>183.8</v>
      </c>
      <c r="AN378" s="114">
        <v>10</v>
      </c>
      <c r="AO378" s="115">
        <v>11</v>
      </c>
      <c r="AP378" s="114" t="s">
        <v>2122</v>
      </c>
      <c r="AQ378" s="114" t="s">
        <v>3344</v>
      </c>
      <c r="AR378" s="114" t="s">
        <v>2333</v>
      </c>
      <c r="AS378" s="215">
        <v>38800</v>
      </c>
      <c r="AU378" s="114">
        <v>11</v>
      </c>
      <c r="AV378" s="888" t="s">
        <v>716</v>
      </c>
      <c r="AW378" s="114" t="s">
        <v>3288</v>
      </c>
      <c r="AX378" s="114" t="s">
        <v>2246</v>
      </c>
      <c r="AY378" s="114" t="s">
        <v>3340</v>
      </c>
      <c r="AZ378" s="215">
        <v>24200</v>
      </c>
    </row>
    <row r="379" ht="36" spans="26:52">
      <c r="Z379" s="146">
        <v>10</v>
      </c>
      <c r="AA379" s="146">
        <v>16</v>
      </c>
      <c r="AB379" s="158" t="s">
        <v>2203</v>
      </c>
      <c r="AC379" s="144" t="s">
        <v>3231</v>
      </c>
      <c r="AD379" s="144" t="s">
        <v>2212</v>
      </c>
      <c r="AE379" s="157">
        <v>630</v>
      </c>
      <c r="AG379" s="114">
        <v>8</v>
      </c>
      <c r="AH379" s="115">
        <v>23</v>
      </c>
      <c r="AI379" s="114" t="s">
        <v>2156</v>
      </c>
      <c r="AJ379" s="114" t="s">
        <v>3347</v>
      </c>
      <c r="AK379" s="114" t="s">
        <v>2170</v>
      </c>
      <c r="AL379" s="215">
        <v>555</v>
      </c>
      <c r="AN379" s="114">
        <v>10</v>
      </c>
      <c r="AO379" s="115">
        <v>11</v>
      </c>
      <c r="AP379" s="114" t="s">
        <v>2122</v>
      </c>
      <c r="AQ379" s="114" t="s">
        <v>3344</v>
      </c>
      <c r="AR379" s="114" t="s">
        <v>2333</v>
      </c>
      <c r="AS379" s="215">
        <v>750</v>
      </c>
      <c r="AU379" s="114">
        <v>11</v>
      </c>
      <c r="AV379" s="888" t="s">
        <v>716</v>
      </c>
      <c r="AW379" s="114" t="s">
        <v>2128</v>
      </c>
      <c r="AX379" s="114" t="s">
        <v>3348</v>
      </c>
      <c r="AY379" s="114" t="s">
        <v>2184</v>
      </c>
      <c r="AZ379" s="215">
        <v>3422</v>
      </c>
    </row>
    <row r="380" ht="36" spans="26:52">
      <c r="Z380" s="146">
        <v>10</v>
      </c>
      <c r="AA380" s="146">
        <v>16</v>
      </c>
      <c r="AB380" s="158" t="s">
        <v>2203</v>
      </c>
      <c r="AC380" s="144" t="s">
        <v>3303</v>
      </c>
      <c r="AD380" s="144" t="s">
        <v>2205</v>
      </c>
      <c r="AE380" s="145">
        <v>41733</v>
      </c>
      <c r="AG380" s="114">
        <v>8</v>
      </c>
      <c r="AH380" s="115">
        <v>23</v>
      </c>
      <c r="AI380" s="114" t="s">
        <v>2156</v>
      </c>
      <c r="AJ380" s="114" t="s">
        <v>3349</v>
      </c>
      <c r="AK380" s="114" t="s">
        <v>2170</v>
      </c>
      <c r="AL380" s="215">
        <v>28200</v>
      </c>
      <c r="AN380" s="114">
        <v>10</v>
      </c>
      <c r="AO380" s="115">
        <v>11</v>
      </c>
      <c r="AP380" s="114" t="s">
        <v>2122</v>
      </c>
      <c r="AQ380" s="114" t="s">
        <v>3344</v>
      </c>
      <c r="AR380" s="114" t="s">
        <v>2333</v>
      </c>
      <c r="AS380" s="215">
        <v>3757</v>
      </c>
      <c r="AU380" s="114">
        <v>11</v>
      </c>
      <c r="AV380" s="888" t="s">
        <v>708</v>
      </c>
      <c r="AW380" s="114" t="s">
        <v>3047</v>
      </c>
      <c r="AX380" s="114" t="s">
        <v>3350</v>
      </c>
      <c r="AY380" s="114" t="s">
        <v>3351</v>
      </c>
      <c r="AZ380" s="215">
        <v>85000</v>
      </c>
    </row>
    <row r="381" ht="36" spans="26:52">
      <c r="Z381" s="146">
        <v>10</v>
      </c>
      <c r="AA381" s="146">
        <v>16</v>
      </c>
      <c r="AB381" s="158" t="s">
        <v>2189</v>
      </c>
      <c r="AC381" s="144" t="s">
        <v>3352</v>
      </c>
      <c r="AD381" s="144" t="s">
        <v>2497</v>
      </c>
      <c r="AE381" s="145">
        <v>38800</v>
      </c>
      <c r="AG381" s="114">
        <v>8</v>
      </c>
      <c r="AH381" s="115">
        <v>23</v>
      </c>
      <c r="AI381" s="114" t="s">
        <v>2156</v>
      </c>
      <c r="AJ381" s="114" t="s">
        <v>783</v>
      </c>
      <c r="AK381" s="114" t="s">
        <v>2170</v>
      </c>
      <c r="AL381" s="215">
        <v>420</v>
      </c>
      <c r="AN381" s="114">
        <v>10</v>
      </c>
      <c r="AO381" s="115">
        <v>11</v>
      </c>
      <c r="AP381" s="114" t="s">
        <v>2122</v>
      </c>
      <c r="AQ381" s="114" t="s">
        <v>3344</v>
      </c>
      <c r="AR381" s="114" t="s">
        <v>2333</v>
      </c>
      <c r="AS381" s="215">
        <v>270.4</v>
      </c>
      <c r="AU381" s="114">
        <v>11</v>
      </c>
      <c r="AV381" s="888" t="s">
        <v>708</v>
      </c>
      <c r="AW381" s="114" t="s">
        <v>3265</v>
      </c>
      <c r="AX381" s="114" t="s">
        <v>3353</v>
      </c>
      <c r="AY381" s="114" t="s">
        <v>3266</v>
      </c>
      <c r="AZ381" s="215">
        <v>10000</v>
      </c>
    </row>
    <row r="382" ht="36" spans="26:52">
      <c r="Z382" s="146">
        <v>10</v>
      </c>
      <c r="AA382" s="146">
        <v>16</v>
      </c>
      <c r="AB382" s="158" t="s">
        <v>2189</v>
      </c>
      <c r="AC382" s="144" t="s">
        <v>3352</v>
      </c>
      <c r="AD382" s="144" t="s">
        <v>2497</v>
      </c>
      <c r="AE382" s="145">
        <v>20000</v>
      </c>
      <c r="AG382" s="114">
        <v>8</v>
      </c>
      <c r="AH382" s="115">
        <v>23</v>
      </c>
      <c r="AI382" s="114" t="s">
        <v>2156</v>
      </c>
      <c r="AJ382" s="114" t="s">
        <v>783</v>
      </c>
      <c r="AK382" s="114" t="s">
        <v>2170</v>
      </c>
      <c r="AL382" s="215">
        <v>1230</v>
      </c>
      <c r="AN382" s="114">
        <v>10</v>
      </c>
      <c r="AO382" s="115">
        <v>11</v>
      </c>
      <c r="AP382" s="114" t="s">
        <v>2122</v>
      </c>
      <c r="AQ382" s="114" t="s">
        <v>3344</v>
      </c>
      <c r="AR382" s="114" t="s">
        <v>2333</v>
      </c>
      <c r="AS382" s="215">
        <v>130</v>
      </c>
      <c r="AU382" s="114">
        <v>11</v>
      </c>
      <c r="AV382" s="888" t="s">
        <v>708</v>
      </c>
      <c r="AW382" s="114" t="s">
        <v>3265</v>
      </c>
      <c r="AX382" s="114" t="s">
        <v>3353</v>
      </c>
      <c r="AY382" s="114" t="s">
        <v>3266</v>
      </c>
      <c r="AZ382" s="215">
        <v>5000</v>
      </c>
    </row>
    <row r="383" ht="36" spans="26:52">
      <c r="Z383" s="146">
        <v>10</v>
      </c>
      <c r="AA383" s="146">
        <v>18</v>
      </c>
      <c r="AB383" s="158" t="s">
        <v>2189</v>
      </c>
      <c r="AC383" s="144" t="s">
        <v>3354</v>
      </c>
      <c r="AD383" s="144" t="s">
        <v>2497</v>
      </c>
      <c r="AE383" s="145">
        <v>45000</v>
      </c>
      <c r="AG383" s="114">
        <v>8</v>
      </c>
      <c r="AH383" s="115">
        <v>23</v>
      </c>
      <c r="AI383" s="114" t="s">
        <v>2156</v>
      </c>
      <c r="AJ383" s="114" t="s">
        <v>783</v>
      </c>
      <c r="AK383" s="114" t="s">
        <v>2170</v>
      </c>
      <c r="AL383" s="215">
        <v>220</v>
      </c>
      <c r="AN383" s="114">
        <v>10</v>
      </c>
      <c r="AO383" s="115">
        <v>11</v>
      </c>
      <c r="AP383" s="114" t="s">
        <v>2122</v>
      </c>
      <c r="AQ383" s="114" t="s">
        <v>3344</v>
      </c>
      <c r="AR383" s="114" t="s">
        <v>2333</v>
      </c>
      <c r="AS383" s="215">
        <v>100</v>
      </c>
      <c r="AU383" s="114">
        <v>11</v>
      </c>
      <c r="AV383" s="888" t="s">
        <v>729</v>
      </c>
      <c r="AW383" s="114" t="s">
        <v>3279</v>
      </c>
      <c r="AX383" s="114" t="s">
        <v>3355</v>
      </c>
      <c r="AY383" s="114" t="s">
        <v>3281</v>
      </c>
      <c r="AZ383" s="215">
        <v>307</v>
      </c>
    </row>
    <row r="384" ht="36" spans="26:52">
      <c r="Z384" s="146">
        <v>10</v>
      </c>
      <c r="AA384" s="146">
        <v>18</v>
      </c>
      <c r="AB384" s="158" t="s">
        <v>2189</v>
      </c>
      <c r="AC384" s="144" t="s">
        <v>3354</v>
      </c>
      <c r="AD384" s="144" t="s">
        <v>2497</v>
      </c>
      <c r="AE384" s="145">
        <v>45000</v>
      </c>
      <c r="AG384" s="114">
        <v>8</v>
      </c>
      <c r="AH384" s="115">
        <v>23</v>
      </c>
      <c r="AI384" s="114" t="s">
        <v>2156</v>
      </c>
      <c r="AJ384" s="114" t="s">
        <v>3356</v>
      </c>
      <c r="AK384" s="114" t="s">
        <v>2170</v>
      </c>
      <c r="AL384" s="215">
        <v>690</v>
      </c>
      <c r="AN384" s="114">
        <v>10</v>
      </c>
      <c r="AO384" s="115">
        <v>16</v>
      </c>
      <c r="AP384" s="114" t="s">
        <v>2171</v>
      </c>
      <c r="AQ384" s="114" t="s">
        <v>3357</v>
      </c>
      <c r="AR384" s="114" t="s">
        <v>2546</v>
      </c>
      <c r="AS384" s="215">
        <v>1000</v>
      </c>
      <c r="AU384" s="114">
        <v>11</v>
      </c>
      <c r="AV384" s="888" t="s">
        <v>729</v>
      </c>
      <c r="AW384" s="114" t="s">
        <v>3279</v>
      </c>
      <c r="AX384" s="114" t="s">
        <v>3355</v>
      </c>
      <c r="AY384" s="114" t="s">
        <v>3281</v>
      </c>
      <c r="AZ384" s="215">
        <v>1027.5</v>
      </c>
    </row>
    <row r="385" ht="36" spans="26:52">
      <c r="Z385" s="146">
        <v>10</v>
      </c>
      <c r="AA385" s="146">
        <v>18</v>
      </c>
      <c r="AB385" s="144" t="s">
        <v>2114</v>
      </c>
      <c r="AC385" s="144" t="s">
        <v>893</v>
      </c>
      <c r="AD385" s="144" t="s">
        <v>2262</v>
      </c>
      <c r="AE385" s="157">
        <v>500</v>
      </c>
      <c r="AG385" s="114">
        <v>8</v>
      </c>
      <c r="AH385" s="115">
        <v>23</v>
      </c>
      <c r="AI385" s="114" t="s">
        <v>2156</v>
      </c>
      <c r="AJ385" s="114" t="s">
        <v>3356</v>
      </c>
      <c r="AK385" s="114" t="s">
        <v>2170</v>
      </c>
      <c r="AL385" s="215">
        <v>30.4</v>
      </c>
      <c r="AN385" s="114">
        <v>10</v>
      </c>
      <c r="AO385" s="115">
        <v>16</v>
      </c>
      <c r="AP385" s="114" t="s">
        <v>2159</v>
      </c>
      <c r="AQ385" s="114" t="s">
        <v>3358</v>
      </c>
      <c r="AR385" s="114" t="s">
        <v>2240</v>
      </c>
      <c r="AS385" s="215">
        <v>2800</v>
      </c>
      <c r="AU385" s="114">
        <v>11</v>
      </c>
      <c r="AV385" s="888" t="s">
        <v>729</v>
      </c>
      <c r="AW385" s="114" t="s">
        <v>3279</v>
      </c>
      <c r="AX385" s="114" t="s">
        <v>3355</v>
      </c>
      <c r="AY385" s="114" t="s">
        <v>3281</v>
      </c>
      <c r="AZ385" s="215">
        <v>17333</v>
      </c>
    </row>
    <row r="386" ht="36" spans="26:52">
      <c r="Z386" s="146">
        <v>10</v>
      </c>
      <c r="AA386" s="146">
        <v>19</v>
      </c>
      <c r="AB386" s="158" t="s">
        <v>2111</v>
      </c>
      <c r="AC386" s="144" t="s">
        <v>895</v>
      </c>
      <c r="AD386" s="144" t="s">
        <v>2320</v>
      </c>
      <c r="AE386" s="145">
        <v>27000</v>
      </c>
      <c r="AG386" s="114">
        <v>8</v>
      </c>
      <c r="AH386" s="115">
        <v>23</v>
      </c>
      <c r="AI386" s="114" t="s">
        <v>2156</v>
      </c>
      <c r="AJ386" s="114" t="s">
        <v>3356</v>
      </c>
      <c r="AK386" s="114" t="s">
        <v>2170</v>
      </c>
      <c r="AL386" s="215">
        <v>59</v>
      </c>
      <c r="AN386" s="114">
        <v>10</v>
      </c>
      <c r="AO386" s="115">
        <v>18</v>
      </c>
      <c r="AP386" s="114" t="s">
        <v>2148</v>
      </c>
      <c r="AQ386" s="114" t="s">
        <v>3359</v>
      </c>
      <c r="AR386" s="114" t="s">
        <v>2150</v>
      </c>
      <c r="AS386" s="215">
        <v>6000</v>
      </c>
      <c r="AU386" s="114">
        <v>11</v>
      </c>
      <c r="AV386" s="888" t="s">
        <v>729</v>
      </c>
      <c r="AW386" s="114" t="s">
        <v>3279</v>
      </c>
      <c r="AX386" s="114" t="s">
        <v>3355</v>
      </c>
      <c r="AY386" s="114" t="s">
        <v>3281</v>
      </c>
      <c r="AZ386" s="215">
        <v>538</v>
      </c>
    </row>
    <row r="387" ht="36" spans="26:52">
      <c r="Z387" s="146">
        <v>10</v>
      </c>
      <c r="AA387" s="146">
        <v>19</v>
      </c>
      <c r="AB387" s="158" t="s">
        <v>2111</v>
      </c>
      <c r="AC387" s="144" t="s">
        <v>895</v>
      </c>
      <c r="AD387" s="144" t="s">
        <v>2320</v>
      </c>
      <c r="AE387" s="145">
        <v>3862.8</v>
      </c>
      <c r="AG387" s="114">
        <v>8</v>
      </c>
      <c r="AH387" s="115">
        <v>23</v>
      </c>
      <c r="AI387" s="114" t="s">
        <v>2156</v>
      </c>
      <c r="AJ387" s="114" t="s">
        <v>3360</v>
      </c>
      <c r="AK387" s="114" t="s">
        <v>2170</v>
      </c>
      <c r="AL387" s="215">
        <v>28800</v>
      </c>
      <c r="AN387" s="114">
        <v>10</v>
      </c>
      <c r="AO387" s="115">
        <v>19</v>
      </c>
      <c r="AP387" s="114" t="s">
        <v>2128</v>
      </c>
      <c r="AQ387" s="114" t="s">
        <v>3361</v>
      </c>
      <c r="AR387" s="114" t="s">
        <v>2130</v>
      </c>
      <c r="AS387" s="215">
        <v>36000</v>
      </c>
      <c r="AU387" s="114">
        <v>11</v>
      </c>
      <c r="AV387" s="888" t="s">
        <v>729</v>
      </c>
      <c r="AW387" s="114" t="s">
        <v>3279</v>
      </c>
      <c r="AX387" s="114" t="s">
        <v>3355</v>
      </c>
      <c r="AY387" s="114" t="s">
        <v>3281</v>
      </c>
      <c r="AZ387" s="215">
        <v>100</v>
      </c>
    </row>
    <row r="388" ht="36" spans="26:52">
      <c r="Z388" s="146">
        <v>10</v>
      </c>
      <c r="AA388" s="146">
        <v>19</v>
      </c>
      <c r="AB388" s="158" t="s">
        <v>2111</v>
      </c>
      <c r="AC388" s="144" t="s">
        <v>895</v>
      </c>
      <c r="AD388" s="144" t="s">
        <v>2320</v>
      </c>
      <c r="AE388" s="145">
        <v>40213</v>
      </c>
      <c r="AG388" s="114">
        <v>8</v>
      </c>
      <c r="AH388" s="115">
        <v>29</v>
      </c>
      <c r="AI388" s="114" t="s">
        <v>2128</v>
      </c>
      <c r="AJ388" s="114" t="s">
        <v>3362</v>
      </c>
      <c r="AK388" s="114" t="s">
        <v>2130</v>
      </c>
      <c r="AL388" s="215">
        <v>46000</v>
      </c>
      <c r="AN388" s="114">
        <v>10</v>
      </c>
      <c r="AO388" s="115">
        <v>19</v>
      </c>
      <c r="AP388" s="114" t="s">
        <v>2128</v>
      </c>
      <c r="AQ388" s="114" t="s">
        <v>3361</v>
      </c>
      <c r="AR388" s="114" t="s">
        <v>2130</v>
      </c>
      <c r="AS388" s="215">
        <v>48000</v>
      </c>
      <c r="AU388" s="114">
        <v>11</v>
      </c>
      <c r="AV388" s="888" t="s">
        <v>729</v>
      </c>
      <c r="AW388" s="114" t="s">
        <v>3279</v>
      </c>
      <c r="AX388" s="114" t="s">
        <v>3355</v>
      </c>
      <c r="AY388" s="114" t="s">
        <v>3281</v>
      </c>
      <c r="AZ388" s="215">
        <v>1250</v>
      </c>
    </row>
    <row r="389" ht="36" spans="26:52">
      <c r="Z389" s="146">
        <v>10</v>
      </c>
      <c r="AA389" s="146">
        <v>19</v>
      </c>
      <c r="AB389" s="158" t="s">
        <v>2111</v>
      </c>
      <c r="AC389" s="144" t="s">
        <v>895</v>
      </c>
      <c r="AD389" s="144" t="s">
        <v>2320</v>
      </c>
      <c r="AE389" s="157">
        <v>950</v>
      </c>
      <c r="AG389" s="114">
        <v>8</v>
      </c>
      <c r="AH389" s="115">
        <v>29</v>
      </c>
      <c r="AI389" s="114" t="s">
        <v>2128</v>
      </c>
      <c r="AJ389" s="114" t="s">
        <v>3362</v>
      </c>
      <c r="AK389" s="114" t="s">
        <v>2130</v>
      </c>
      <c r="AL389" s="215">
        <v>8350</v>
      </c>
      <c r="AN389" s="114">
        <v>10</v>
      </c>
      <c r="AO389" s="115">
        <v>19</v>
      </c>
      <c r="AP389" s="114" t="s">
        <v>2128</v>
      </c>
      <c r="AQ389" s="114" t="s">
        <v>3363</v>
      </c>
      <c r="AR389" s="114" t="s">
        <v>2293</v>
      </c>
      <c r="AS389" s="215">
        <v>30263.16</v>
      </c>
      <c r="AU389" s="114">
        <v>11</v>
      </c>
      <c r="AV389" s="888" t="s">
        <v>729</v>
      </c>
      <c r="AW389" s="114" t="s">
        <v>3279</v>
      </c>
      <c r="AX389" s="114" t="s">
        <v>3364</v>
      </c>
      <c r="AY389" s="114" t="s">
        <v>3281</v>
      </c>
      <c r="AZ389" s="215">
        <v>18800</v>
      </c>
    </row>
    <row r="390" ht="36" spans="26:52">
      <c r="Z390" s="146">
        <v>10</v>
      </c>
      <c r="AA390" s="146">
        <v>19</v>
      </c>
      <c r="AB390" s="158" t="s">
        <v>2111</v>
      </c>
      <c r="AC390" s="144" t="s">
        <v>895</v>
      </c>
      <c r="AD390" s="144" t="s">
        <v>2320</v>
      </c>
      <c r="AE390" s="157">
        <v>140</v>
      </c>
      <c r="AG390" s="114">
        <v>8</v>
      </c>
      <c r="AH390" s="115">
        <v>29</v>
      </c>
      <c r="AI390" s="114" t="s">
        <v>2128</v>
      </c>
      <c r="AJ390" s="114" t="s">
        <v>3362</v>
      </c>
      <c r="AK390" s="114" t="s">
        <v>2130</v>
      </c>
      <c r="AL390" s="215">
        <v>18000</v>
      </c>
      <c r="AN390" s="114">
        <v>10</v>
      </c>
      <c r="AO390" s="115">
        <v>20</v>
      </c>
      <c r="AP390" s="114" t="s">
        <v>2159</v>
      </c>
      <c r="AQ390" s="114" t="s">
        <v>3365</v>
      </c>
      <c r="AR390" s="114" t="s">
        <v>3366</v>
      </c>
      <c r="AS390" s="215">
        <v>10000</v>
      </c>
      <c r="AU390" s="114">
        <v>11</v>
      </c>
      <c r="AV390" s="115">
        <v>11</v>
      </c>
      <c r="AW390" s="114" t="s">
        <v>2171</v>
      </c>
      <c r="AX390" s="114" t="s">
        <v>3367</v>
      </c>
      <c r="AY390" s="114" t="s">
        <v>2176</v>
      </c>
      <c r="AZ390" s="215">
        <v>96.1</v>
      </c>
    </row>
    <row r="391" ht="36" spans="26:52">
      <c r="Z391" s="146">
        <v>10</v>
      </c>
      <c r="AA391" s="146">
        <v>19</v>
      </c>
      <c r="AB391" s="158" t="s">
        <v>2111</v>
      </c>
      <c r="AC391" s="144" t="s">
        <v>895</v>
      </c>
      <c r="AD391" s="144" t="s">
        <v>2320</v>
      </c>
      <c r="AE391" s="145">
        <v>1503.45</v>
      </c>
      <c r="AG391" s="114">
        <v>8</v>
      </c>
      <c r="AH391" s="115">
        <v>30</v>
      </c>
      <c r="AI391" s="114" t="s">
        <v>2171</v>
      </c>
      <c r="AJ391" s="114" t="s">
        <v>856</v>
      </c>
      <c r="AK391" s="114" t="s">
        <v>2176</v>
      </c>
      <c r="AL391" s="215">
        <v>4485</v>
      </c>
      <c r="AN391" s="114">
        <v>10</v>
      </c>
      <c r="AO391" s="115">
        <v>20</v>
      </c>
      <c r="AP391" s="114" t="s">
        <v>2159</v>
      </c>
      <c r="AQ391" s="114" t="s">
        <v>3368</v>
      </c>
      <c r="AR391" s="114" t="s">
        <v>2369</v>
      </c>
      <c r="AS391" s="215">
        <v>7500</v>
      </c>
      <c r="AU391" s="114">
        <v>11</v>
      </c>
      <c r="AV391" s="115">
        <v>13</v>
      </c>
      <c r="AW391" s="114" t="s">
        <v>2171</v>
      </c>
      <c r="AX391" s="114" t="s">
        <v>3369</v>
      </c>
      <c r="AY391" s="114" t="s">
        <v>2176</v>
      </c>
      <c r="AZ391" s="215">
        <v>2025</v>
      </c>
    </row>
    <row r="392" ht="36" spans="26:52">
      <c r="Z392" s="146">
        <v>10</v>
      </c>
      <c r="AA392" s="146">
        <v>19</v>
      </c>
      <c r="AB392" s="158" t="s">
        <v>2111</v>
      </c>
      <c r="AC392" s="144" t="s">
        <v>895</v>
      </c>
      <c r="AD392" s="144" t="s">
        <v>2320</v>
      </c>
      <c r="AE392" s="145">
        <v>25000</v>
      </c>
      <c r="AG392" s="114">
        <v>8</v>
      </c>
      <c r="AH392" s="115">
        <v>30</v>
      </c>
      <c r="AI392" s="114" t="s">
        <v>2171</v>
      </c>
      <c r="AJ392" s="114" t="s">
        <v>856</v>
      </c>
      <c r="AK392" s="114" t="s">
        <v>2176</v>
      </c>
      <c r="AL392" s="215">
        <v>2800</v>
      </c>
      <c r="AN392" s="114">
        <v>10</v>
      </c>
      <c r="AO392" s="115">
        <v>20</v>
      </c>
      <c r="AP392" s="114" t="s">
        <v>2159</v>
      </c>
      <c r="AQ392" s="114" t="s">
        <v>2563</v>
      </c>
      <c r="AR392" s="114" t="s">
        <v>2369</v>
      </c>
      <c r="AS392" s="215">
        <v>2590</v>
      </c>
      <c r="AU392" s="114">
        <v>11</v>
      </c>
      <c r="AV392" s="115">
        <v>19</v>
      </c>
      <c r="AW392" s="114" t="s">
        <v>3288</v>
      </c>
      <c r="AX392" s="114" t="s">
        <v>3370</v>
      </c>
      <c r="AY392" s="114" t="s">
        <v>3340</v>
      </c>
      <c r="AZ392" s="215">
        <v>98100</v>
      </c>
    </row>
    <row r="393" ht="36" spans="26:52">
      <c r="Z393" s="146">
        <v>10</v>
      </c>
      <c r="AA393" s="146">
        <v>19</v>
      </c>
      <c r="AB393" s="158" t="s">
        <v>2111</v>
      </c>
      <c r="AC393" s="144" t="s">
        <v>2414</v>
      </c>
      <c r="AD393" s="144" t="s">
        <v>2279</v>
      </c>
      <c r="AE393" s="145">
        <v>12000</v>
      </c>
      <c r="AG393" s="114">
        <v>8</v>
      </c>
      <c r="AH393" s="115">
        <v>30</v>
      </c>
      <c r="AI393" s="114" t="s">
        <v>2171</v>
      </c>
      <c r="AJ393" s="114" t="s">
        <v>856</v>
      </c>
      <c r="AK393" s="114" t="s">
        <v>2176</v>
      </c>
      <c r="AL393" s="215">
        <v>5029</v>
      </c>
      <c r="AN393" s="114">
        <v>10</v>
      </c>
      <c r="AO393" s="115">
        <v>23</v>
      </c>
      <c r="AP393" s="114" t="s">
        <v>2171</v>
      </c>
      <c r="AQ393" s="114" t="s">
        <v>3371</v>
      </c>
      <c r="AR393" s="114" t="s">
        <v>2176</v>
      </c>
      <c r="AS393" s="215">
        <v>43148.5</v>
      </c>
      <c r="AU393" s="114">
        <v>11</v>
      </c>
      <c r="AV393" s="115">
        <v>20</v>
      </c>
      <c r="AW393" s="114" t="s">
        <v>3139</v>
      </c>
      <c r="AX393" s="114" t="s">
        <v>3372</v>
      </c>
      <c r="AY393" s="114" t="s">
        <v>3373</v>
      </c>
      <c r="AZ393" s="215">
        <v>20000</v>
      </c>
    </row>
    <row r="394" ht="36" spans="26:52">
      <c r="Z394" s="146">
        <v>10</v>
      </c>
      <c r="AA394" s="146">
        <v>19</v>
      </c>
      <c r="AB394" s="158" t="s">
        <v>2111</v>
      </c>
      <c r="AC394" s="144" t="s">
        <v>3374</v>
      </c>
      <c r="AD394" s="144" t="s">
        <v>2435</v>
      </c>
      <c r="AE394" s="145">
        <v>19818</v>
      </c>
      <c r="AG394" s="114">
        <v>8</v>
      </c>
      <c r="AH394" s="115">
        <v>30</v>
      </c>
      <c r="AI394" s="114" t="s">
        <v>2171</v>
      </c>
      <c r="AJ394" s="114" t="s">
        <v>856</v>
      </c>
      <c r="AK394" s="114" t="s">
        <v>2176</v>
      </c>
      <c r="AL394" s="215">
        <v>2939.43</v>
      </c>
      <c r="AN394" s="114">
        <v>10</v>
      </c>
      <c r="AO394" s="115">
        <v>23</v>
      </c>
      <c r="AP394" s="114" t="s">
        <v>2171</v>
      </c>
      <c r="AQ394" s="114" t="s">
        <v>3375</v>
      </c>
      <c r="AR394" s="114" t="s">
        <v>2176</v>
      </c>
      <c r="AS394" s="215">
        <v>2400</v>
      </c>
      <c r="AU394" s="114">
        <v>11</v>
      </c>
      <c r="AV394" s="115">
        <v>20</v>
      </c>
      <c r="AW394" s="114" t="s">
        <v>3057</v>
      </c>
      <c r="AX394" s="114" t="s">
        <v>3376</v>
      </c>
      <c r="AY394" s="114" t="s">
        <v>3085</v>
      </c>
      <c r="AZ394" s="215">
        <v>5952.38</v>
      </c>
    </row>
    <row r="395" ht="36" spans="26:52">
      <c r="Z395" s="146">
        <v>10</v>
      </c>
      <c r="AA395" s="146">
        <v>19</v>
      </c>
      <c r="AB395" s="158" t="s">
        <v>2111</v>
      </c>
      <c r="AC395" s="144" t="s">
        <v>901</v>
      </c>
      <c r="AD395" s="144" t="s">
        <v>2320</v>
      </c>
      <c r="AE395" s="157">
        <v>317</v>
      </c>
      <c r="AG395" s="114">
        <v>8</v>
      </c>
      <c r="AH395" s="115">
        <v>30</v>
      </c>
      <c r="AI395" s="114" t="s">
        <v>2171</v>
      </c>
      <c r="AJ395" s="114" t="s">
        <v>856</v>
      </c>
      <c r="AK395" s="114" t="s">
        <v>2176</v>
      </c>
      <c r="AL395" s="215">
        <v>4358</v>
      </c>
      <c r="AN395" s="114">
        <v>10</v>
      </c>
      <c r="AO395" s="115">
        <v>23</v>
      </c>
      <c r="AP395" s="114" t="s">
        <v>2171</v>
      </c>
      <c r="AQ395" s="114" t="s">
        <v>1878</v>
      </c>
      <c r="AR395" s="114" t="s">
        <v>2173</v>
      </c>
      <c r="AS395" s="215">
        <v>6000</v>
      </c>
      <c r="AU395" s="114">
        <v>11</v>
      </c>
      <c r="AV395" s="115">
        <v>21</v>
      </c>
      <c r="AW395" s="114" t="s">
        <v>3152</v>
      </c>
      <c r="AX395" s="114" t="s">
        <v>3377</v>
      </c>
      <c r="AY395" s="114" t="s">
        <v>3154</v>
      </c>
      <c r="AZ395" s="215">
        <v>91500</v>
      </c>
    </row>
    <row r="396" ht="36" spans="26:52">
      <c r="Z396" s="146">
        <v>10</v>
      </c>
      <c r="AA396" s="146">
        <v>19</v>
      </c>
      <c r="AB396" s="158" t="s">
        <v>2111</v>
      </c>
      <c r="AC396" s="144" t="s">
        <v>901</v>
      </c>
      <c r="AD396" s="144" t="s">
        <v>2320</v>
      </c>
      <c r="AE396" s="157">
        <v>400</v>
      </c>
      <c r="AG396" s="114">
        <v>8</v>
      </c>
      <c r="AH396" s="115">
        <v>30</v>
      </c>
      <c r="AI396" s="114" t="s">
        <v>2171</v>
      </c>
      <c r="AJ396" s="114" t="s">
        <v>856</v>
      </c>
      <c r="AK396" s="114" t="s">
        <v>2176</v>
      </c>
      <c r="AL396" s="215">
        <v>517.6</v>
      </c>
      <c r="AN396" s="114">
        <v>10</v>
      </c>
      <c r="AO396" s="115">
        <v>23</v>
      </c>
      <c r="AP396" s="114" t="s">
        <v>2148</v>
      </c>
      <c r="AQ396" s="114" t="s">
        <v>3299</v>
      </c>
      <c r="AR396" s="114" t="s">
        <v>3378</v>
      </c>
      <c r="AS396" s="215">
        <v>197073.2</v>
      </c>
      <c r="AU396" s="114">
        <v>11</v>
      </c>
      <c r="AV396" s="115">
        <v>25</v>
      </c>
      <c r="AW396" s="114" t="s">
        <v>3279</v>
      </c>
      <c r="AX396" s="114" t="s">
        <v>3379</v>
      </c>
      <c r="AY396" s="114" t="s">
        <v>3281</v>
      </c>
      <c r="AZ396" s="215">
        <v>775</v>
      </c>
    </row>
    <row r="397" ht="36" spans="26:52">
      <c r="Z397" s="146">
        <v>10</v>
      </c>
      <c r="AA397" s="146">
        <v>19</v>
      </c>
      <c r="AB397" s="158" t="s">
        <v>2111</v>
      </c>
      <c r="AC397" s="144" t="s">
        <v>901</v>
      </c>
      <c r="AD397" s="144" t="s">
        <v>2320</v>
      </c>
      <c r="AE397" s="145">
        <v>1700</v>
      </c>
      <c r="AG397" s="114">
        <v>8</v>
      </c>
      <c r="AH397" s="115">
        <v>30</v>
      </c>
      <c r="AI397" s="114" t="s">
        <v>2171</v>
      </c>
      <c r="AJ397" s="114" t="s">
        <v>856</v>
      </c>
      <c r="AK397" s="114" t="s">
        <v>2176</v>
      </c>
      <c r="AL397" s="215">
        <v>2046</v>
      </c>
      <c r="AN397" s="114">
        <v>10</v>
      </c>
      <c r="AO397" s="115">
        <v>30</v>
      </c>
      <c r="AP397" s="114" t="s">
        <v>2128</v>
      </c>
      <c r="AQ397" s="114" t="s">
        <v>3380</v>
      </c>
      <c r="AR397" s="114" t="s">
        <v>2293</v>
      </c>
      <c r="AS397" s="215">
        <v>30263.16</v>
      </c>
      <c r="AU397" s="114">
        <v>11</v>
      </c>
      <c r="AV397" s="115">
        <v>25</v>
      </c>
      <c r="AW397" s="114" t="s">
        <v>3279</v>
      </c>
      <c r="AX397" s="114" t="s">
        <v>3379</v>
      </c>
      <c r="AY397" s="114" t="s">
        <v>3281</v>
      </c>
      <c r="AZ397" s="215">
        <v>300</v>
      </c>
    </row>
    <row r="398" ht="36" spans="26:52">
      <c r="Z398" s="146">
        <v>10</v>
      </c>
      <c r="AA398" s="146">
        <v>19</v>
      </c>
      <c r="AB398" s="158" t="s">
        <v>2111</v>
      </c>
      <c r="AC398" s="144" t="s">
        <v>901</v>
      </c>
      <c r="AD398" s="144" t="s">
        <v>2320</v>
      </c>
      <c r="AE398" s="157">
        <v>850</v>
      </c>
      <c r="AG398" s="114">
        <v>8</v>
      </c>
      <c r="AH398" s="115">
        <v>30</v>
      </c>
      <c r="AI398" s="114" t="s">
        <v>2171</v>
      </c>
      <c r="AJ398" s="114" t="s">
        <v>856</v>
      </c>
      <c r="AK398" s="114" t="s">
        <v>2176</v>
      </c>
      <c r="AL398" s="215">
        <v>19425.22</v>
      </c>
      <c r="AN398" s="114">
        <v>10</v>
      </c>
      <c r="AO398" s="115">
        <v>30</v>
      </c>
      <c r="AP398" s="114" t="s">
        <v>2122</v>
      </c>
      <c r="AQ398" s="114" t="s">
        <v>3381</v>
      </c>
      <c r="AR398" s="114" t="s">
        <v>2362</v>
      </c>
      <c r="AS398" s="215">
        <v>5679.8</v>
      </c>
      <c r="AU398" s="114">
        <v>11</v>
      </c>
      <c r="AV398" s="115">
        <v>25</v>
      </c>
      <c r="AW398" s="114" t="s">
        <v>3279</v>
      </c>
      <c r="AX398" s="114" t="s">
        <v>3379</v>
      </c>
      <c r="AY398" s="114" t="s">
        <v>3281</v>
      </c>
      <c r="AZ398" s="215">
        <v>460</v>
      </c>
    </row>
    <row r="399" ht="36" spans="26:52">
      <c r="Z399" s="146">
        <v>10</v>
      </c>
      <c r="AA399" s="146">
        <v>19</v>
      </c>
      <c r="AB399" s="158" t="s">
        <v>2111</v>
      </c>
      <c r="AC399" s="144" t="s">
        <v>901</v>
      </c>
      <c r="AD399" s="144" t="s">
        <v>2320</v>
      </c>
      <c r="AE399" s="145">
        <v>26861</v>
      </c>
      <c r="AG399" s="114">
        <v>8</v>
      </c>
      <c r="AH399" s="115">
        <v>30</v>
      </c>
      <c r="AI399" s="114" t="s">
        <v>2171</v>
      </c>
      <c r="AJ399" s="114" t="s">
        <v>856</v>
      </c>
      <c r="AK399" s="114" t="s">
        <v>2176</v>
      </c>
      <c r="AL399" s="215">
        <v>7000</v>
      </c>
      <c r="AN399" s="114">
        <v>10</v>
      </c>
      <c r="AO399" s="115">
        <v>30</v>
      </c>
      <c r="AP399" s="114" t="s">
        <v>2122</v>
      </c>
      <c r="AQ399" s="114" t="s">
        <v>3382</v>
      </c>
      <c r="AR399" s="114" t="s">
        <v>2139</v>
      </c>
      <c r="AS399" s="215">
        <v>5000</v>
      </c>
      <c r="AU399" s="114">
        <v>11</v>
      </c>
      <c r="AV399" s="115">
        <v>25</v>
      </c>
      <c r="AW399" s="114" t="s">
        <v>3279</v>
      </c>
      <c r="AX399" s="114" t="s">
        <v>3379</v>
      </c>
      <c r="AY399" s="114" t="s">
        <v>3281</v>
      </c>
      <c r="AZ399" s="215">
        <v>311</v>
      </c>
    </row>
    <row r="400" ht="36" spans="26:52">
      <c r="Z400" s="146">
        <v>10</v>
      </c>
      <c r="AA400" s="146">
        <v>19</v>
      </c>
      <c r="AB400" s="158" t="s">
        <v>2111</v>
      </c>
      <c r="AC400" s="144" t="s">
        <v>901</v>
      </c>
      <c r="AD400" s="144" t="s">
        <v>2320</v>
      </c>
      <c r="AE400" s="145">
        <v>33000</v>
      </c>
      <c r="AG400" s="114">
        <v>8</v>
      </c>
      <c r="AH400" s="115">
        <v>30</v>
      </c>
      <c r="AI400" s="114" t="s">
        <v>2171</v>
      </c>
      <c r="AJ400" s="114" t="s">
        <v>856</v>
      </c>
      <c r="AK400" s="114" t="s">
        <v>2176</v>
      </c>
      <c r="AL400" s="215">
        <v>3825</v>
      </c>
      <c r="AN400" s="114">
        <v>10</v>
      </c>
      <c r="AO400" s="115">
        <v>30</v>
      </c>
      <c r="AP400" s="114" t="s">
        <v>2122</v>
      </c>
      <c r="AQ400" s="114" t="s">
        <v>3383</v>
      </c>
      <c r="AR400" s="114" t="s">
        <v>2139</v>
      </c>
      <c r="AS400" s="215">
        <v>8500</v>
      </c>
      <c r="AU400" s="114">
        <v>11</v>
      </c>
      <c r="AV400" s="115">
        <v>25</v>
      </c>
      <c r="AW400" s="114" t="s">
        <v>3279</v>
      </c>
      <c r="AX400" s="114" t="s">
        <v>3379</v>
      </c>
      <c r="AY400" s="114" t="s">
        <v>3281</v>
      </c>
      <c r="AZ400" s="215">
        <v>480</v>
      </c>
    </row>
    <row r="401" ht="36" spans="26:52">
      <c r="Z401" s="146">
        <v>10</v>
      </c>
      <c r="AA401" s="146">
        <v>19</v>
      </c>
      <c r="AB401" s="158" t="s">
        <v>2111</v>
      </c>
      <c r="AC401" s="144" t="s">
        <v>901</v>
      </c>
      <c r="AD401" s="144" t="s">
        <v>2320</v>
      </c>
      <c r="AE401" s="145">
        <v>1500</v>
      </c>
      <c r="AG401" s="114">
        <v>8</v>
      </c>
      <c r="AH401" s="115">
        <v>31</v>
      </c>
      <c r="AI401" s="114" t="s">
        <v>2114</v>
      </c>
      <c r="AJ401" s="114" t="s">
        <v>3384</v>
      </c>
      <c r="AK401" s="114" t="s">
        <v>2262</v>
      </c>
      <c r="AL401" s="215">
        <v>500</v>
      </c>
      <c r="AN401" s="114">
        <v>10</v>
      </c>
      <c r="AO401" s="115">
        <v>30</v>
      </c>
      <c r="AP401" s="114" t="s">
        <v>2122</v>
      </c>
      <c r="AQ401" s="114" t="s">
        <v>3385</v>
      </c>
      <c r="AR401" s="114" t="s">
        <v>2333</v>
      </c>
      <c r="AS401" s="215">
        <v>82.5</v>
      </c>
      <c r="AU401" s="114">
        <v>11</v>
      </c>
      <c r="AV401" s="115">
        <v>25</v>
      </c>
      <c r="AW401" s="114" t="s">
        <v>3279</v>
      </c>
      <c r="AX401" s="114" t="s">
        <v>3379</v>
      </c>
      <c r="AY401" s="114" t="s">
        <v>3281</v>
      </c>
      <c r="AZ401" s="215">
        <v>1642.05</v>
      </c>
    </row>
    <row r="402" ht="36" spans="26:52">
      <c r="Z402" s="146">
        <v>10</v>
      </c>
      <c r="AA402" s="146">
        <v>19</v>
      </c>
      <c r="AB402" s="158" t="s">
        <v>2111</v>
      </c>
      <c r="AC402" s="144" t="s">
        <v>901</v>
      </c>
      <c r="AD402" s="144" t="s">
        <v>2320</v>
      </c>
      <c r="AE402" s="145">
        <v>1250</v>
      </c>
      <c r="AG402" s="114">
        <v>9</v>
      </c>
      <c r="AH402" s="115">
        <v>5</v>
      </c>
      <c r="AI402" s="114" t="s">
        <v>2135</v>
      </c>
      <c r="AJ402" s="114" t="s">
        <v>3131</v>
      </c>
      <c r="AK402" s="114" t="s">
        <v>2147</v>
      </c>
      <c r="AL402" s="215">
        <v>8000</v>
      </c>
      <c r="AN402" s="114">
        <v>10</v>
      </c>
      <c r="AO402" s="115">
        <v>30</v>
      </c>
      <c r="AP402" s="114" t="s">
        <v>2122</v>
      </c>
      <c r="AQ402" s="114" t="s">
        <v>3385</v>
      </c>
      <c r="AR402" s="114" t="s">
        <v>2333</v>
      </c>
      <c r="AS402" s="215">
        <v>3620</v>
      </c>
      <c r="AU402" s="114">
        <v>11</v>
      </c>
      <c r="AV402" s="115">
        <v>29</v>
      </c>
      <c r="AW402" s="114" t="s">
        <v>2125</v>
      </c>
      <c r="AX402" s="114" t="s">
        <v>3386</v>
      </c>
      <c r="AY402" s="114" t="s">
        <v>2611</v>
      </c>
      <c r="AZ402" s="215">
        <v>29100</v>
      </c>
    </row>
    <row r="403" ht="36" spans="26:52">
      <c r="Z403" s="146">
        <v>10</v>
      </c>
      <c r="AA403" s="146">
        <v>20</v>
      </c>
      <c r="AB403" s="158" t="s">
        <v>2189</v>
      </c>
      <c r="AC403" s="144" t="s">
        <v>928</v>
      </c>
      <c r="AD403" s="144" t="s">
        <v>2497</v>
      </c>
      <c r="AE403" s="145">
        <v>45000</v>
      </c>
      <c r="AG403" s="114">
        <v>9</v>
      </c>
      <c r="AH403" s="115">
        <v>5</v>
      </c>
      <c r="AI403" s="114" t="s">
        <v>2122</v>
      </c>
      <c r="AJ403" s="114" t="s">
        <v>1752</v>
      </c>
      <c r="AK403" s="114" t="s">
        <v>2362</v>
      </c>
      <c r="AL403" s="215">
        <v>7500</v>
      </c>
      <c r="AN403" s="114">
        <v>10</v>
      </c>
      <c r="AO403" s="115">
        <v>30</v>
      </c>
      <c r="AP403" s="114" t="s">
        <v>2122</v>
      </c>
      <c r="AQ403" s="114" t="s">
        <v>3385</v>
      </c>
      <c r="AR403" s="114" t="s">
        <v>2333</v>
      </c>
      <c r="AS403" s="215">
        <v>573</v>
      </c>
      <c r="AU403" s="114">
        <v>11</v>
      </c>
      <c r="AV403" s="115">
        <v>30</v>
      </c>
      <c r="AW403" s="114" t="s">
        <v>2171</v>
      </c>
      <c r="AX403" s="114" t="s">
        <v>3387</v>
      </c>
      <c r="AY403" s="114" t="s">
        <v>2615</v>
      </c>
      <c r="AZ403" s="215">
        <v>1500</v>
      </c>
    </row>
    <row r="404" ht="36" spans="26:52">
      <c r="Z404" s="146">
        <v>10</v>
      </c>
      <c r="AA404" s="146">
        <v>20</v>
      </c>
      <c r="AB404" s="158" t="s">
        <v>2189</v>
      </c>
      <c r="AC404" s="144" t="s">
        <v>928</v>
      </c>
      <c r="AD404" s="144" t="s">
        <v>2497</v>
      </c>
      <c r="AE404" s="145">
        <v>45000</v>
      </c>
      <c r="AG404" s="114">
        <v>9</v>
      </c>
      <c r="AH404" s="115">
        <v>5</v>
      </c>
      <c r="AI404" s="114" t="s">
        <v>2122</v>
      </c>
      <c r="AJ404" s="114" t="s">
        <v>3388</v>
      </c>
      <c r="AK404" s="114" t="s">
        <v>2362</v>
      </c>
      <c r="AL404" s="215">
        <v>7500</v>
      </c>
      <c r="AN404" s="114">
        <v>10</v>
      </c>
      <c r="AO404" s="115">
        <v>30</v>
      </c>
      <c r="AP404" s="114" t="s">
        <v>2122</v>
      </c>
      <c r="AQ404" s="114" t="s">
        <v>3385</v>
      </c>
      <c r="AR404" s="114" t="s">
        <v>2333</v>
      </c>
      <c r="AS404" s="215">
        <v>3759</v>
      </c>
      <c r="AU404" s="114">
        <v>12</v>
      </c>
      <c r="AV404" s="888" t="s">
        <v>676</v>
      </c>
      <c r="AW404" s="114" t="s">
        <v>2128</v>
      </c>
      <c r="AX404" s="114" t="s">
        <v>3389</v>
      </c>
      <c r="AY404" s="114" t="s">
        <v>2293</v>
      </c>
      <c r="AZ404" s="215">
        <v>23809.52</v>
      </c>
    </row>
    <row r="405" ht="36" spans="26:52">
      <c r="Z405" s="146">
        <v>10</v>
      </c>
      <c r="AA405" s="146">
        <v>25</v>
      </c>
      <c r="AB405" s="144" t="s">
        <v>2159</v>
      </c>
      <c r="AC405" s="144" t="s">
        <v>3390</v>
      </c>
      <c r="AD405" s="144" t="s">
        <v>2182</v>
      </c>
      <c r="AE405" s="145">
        <v>97700</v>
      </c>
      <c r="AG405" s="114">
        <v>9</v>
      </c>
      <c r="AH405" s="115">
        <v>5</v>
      </c>
      <c r="AI405" s="114" t="s">
        <v>2122</v>
      </c>
      <c r="AJ405" s="114" t="s">
        <v>3391</v>
      </c>
      <c r="AK405" s="114" t="s">
        <v>2362</v>
      </c>
      <c r="AL405" s="215">
        <v>7500</v>
      </c>
      <c r="AN405" s="114">
        <v>10</v>
      </c>
      <c r="AO405" s="115">
        <v>30</v>
      </c>
      <c r="AP405" s="114" t="s">
        <v>2122</v>
      </c>
      <c r="AQ405" s="114" t="s">
        <v>3385</v>
      </c>
      <c r="AR405" s="114" t="s">
        <v>2333</v>
      </c>
      <c r="AS405" s="215">
        <v>1520</v>
      </c>
      <c r="AU405" s="114">
        <v>12</v>
      </c>
      <c r="AV405" s="888" t="s">
        <v>676</v>
      </c>
      <c r="AW405" s="114" t="s">
        <v>3047</v>
      </c>
      <c r="AX405" s="114" t="s">
        <v>790</v>
      </c>
      <c r="AY405" s="114" t="s">
        <v>3110</v>
      </c>
      <c r="AZ405" s="215">
        <v>28200</v>
      </c>
    </row>
    <row r="406" ht="36" spans="26:52">
      <c r="Z406" s="146">
        <v>10</v>
      </c>
      <c r="AA406" s="146">
        <v>26</v>
      </c>
      <c r="AB406" s="144" t="s">
        <v>2156</v>
      </c>
      <c r="AC406" s="144" t="s">
        <v>3392</v>
      </c>
      <c r="AD406" s="144" t="s">
        <v>3323</v>
      </c>
      <c r="AE406" s="145">
        <v>10400</v>
      </c>
      <c r="AG406" s="114">
        <v>9</v>
      </c>
      <c r="AH406" s="115">
        <v>5</v>
      </c>
      <c r="AI406" s="114" t="s">
        <v>2122</v>
      </c>
      <c r="AJ406" s="114" t="s">
        <v>3393</v>
      </c>
      <c r="AK406" s="114" t="s">
        <v>2362</v>
      </c>
      <c r="AL406" s="215">
        <v>9500</v>
      </c>
      <c r="AN406" s="114">
        <v>10</v>
      </c>
      <c r="AO406" s="115">
        <v>30</v>
      </c>
      <c r="AP406" s="114" t="s">
        <v>2122</v>
      </c>
      <c r="AQ406" s="114" t="s">
        <v>3385</v>
      </c>
      <c r="AR406" s="114" t="s">
        <v>2333</v>
      </c>
      <c r="AS406" s="215">
        <v>450</v>
      </c>
      <c r="AU406" s="114">
        <v>12</v>
      </c>
      <c r="AV406" s="888" t="s">
        <v>676</v>
      </c>
      <c r="AW406" s="114" t="s">
        <v>3047</v>
      </c>
      <c r="AX406" s="114" t="s">
        <v>790</v>
      </c>
      <c r="AY406" s="114" t="s">
        <v>3110</v>
      </c>
      <c r="AZ406" s="215">
        <v>2807.4</v>
      </c>
    </row>
    <row r="407" ht="36" spans="26:52">
      <c r="Z407" s="146">
        <v>10</v>
      </c>
      <c r="AA407" s="146">
        <v>26</v>
      </c>
      <c r="AB407" s="158" t="s">
        <v>2189</v>
      </c>
      <c r="AC407" s="144" t="s">
        <v>3394</v>
      </c>
      <c r="AD407" s="144" t="s">
        <v>2497</v>
      </c>
      <c r="AE407" s="145">
        <v>44400</v>
      </c>
      <c r="AG407" s="114">
        <v>9</v>
      </c>
      <c r="AH407" s="115">
        <v>5</v>
      </c>
      <c r="AI407" s="114" t="s">
        <v>2122</v>
      </c>
      <c r="AJ407" s="114" t="s">
        <v>3395</v>
      </c>
      <c r="AK407" s="114" t="s">
        <v>2362</v>
      </c>
      <c r="AL407" s="215">
        <v>9000</v>
      </c>
      <c r="AN407" s="114">
        <v>10</v>
      </c>
      <c r="AO407" s="115">
        <v>30</v>
      </c>
      <c r="AP407" s="114" t="s">
        <v>2122</v>
      </c>
      <c r="AQ407" s="114" t="s">
        <v>3385</v>
      </c>
      <c r="AR407" s="114" t="s">
        <v>2333</v>
      </c>
      <c r="AS407" s="215">
        <v>2332</v>
      </c>
      <c r="AU407" s="114">
        <v>12</v>
      </c>
      <c r="AV407" s="888" t="s">
        <v>676</v>
      </c>
      <c r="AW407" s="114" t="s">
        <v>3047</v>
      </c>
      <c r="AX407" s="114" t="s">
        <v>792</v>
      </c>
      <c r="AY407" s="114" t="s">
        <v>3396</v>
      </c>
      <c r="AZ407" s="215">
        <v>21800</v>
      </c>
    </row>
    <row r="408" ht="36" spans="26:52">
      <c r="Z408" s="146">
        <v>10</v>
      </c>
      <c r="AA408" s="146">
        <v>26</v>
      </c>
      <c r="AB408" s="158" t="s">
        <v>2189</v>
      </c>
      <c r="AC408" s="144" t="s">
        <v>3394</v>
      </c>
      <c r="AD408" s="144" t="s">
        <v>2497</v>
      </c>
      <c r="AE408" s="145">
        <v>45000</v>
      </c>
      <c r="AG408" s="114">
        <v>9</v>
      </c>
      <c r="AH408" s="115">
        <v>5</v>
      </c>
      <c r="AI408" s="114" t="s">
        <v>2122</v>
      </c>
      <c r="AJ408" s="114" t="s">
        <v>706</v>
      </c>
      <c r="AK408" s="114" t="s">
        <v>2362</v>
      </c>
      <c r="AL408" s="215">
        <v>9000</v>
      </c>
      <c r="AN408" s="114">
        <v>10</v>
      </c>
      <c r="AO408" s="115">
        <v>30</v>
      </c>
      <c r="AP408" s="114" t="s">
        <v>2122</v>
      </c>
      <c r="AQ408" s="114" t="s">
        <v>3385</v>
      </c>
      <c r="AR408" s="114" t="s">
        <v>2333</v>
      </c>
      <c r="AS408" s="215">
        <v>884</v>
      </c>
      <c r="AU408" s="114">
        <v>12</v>
      </c>
      <c r="AV408" s="888" t="s">
        <v>676</v>
      </c>
      <c r="AW408" s="114" t="s">
        <v>3047</v>
      </c>
      <c r="AX408" s="114" t="s">
        <v>3397</v>
      </c>
      <c r="AY408" s="114" t="s">
        <v>3396</v>
      </c>
      <c r="AZ408" s="215">
        <v>2529.6</v>
      </c>
    </row>
    <row r="409" ht="36" spans="26:52">
      <c r="Z409" s="146">
        <v>10</v>
      </c>
      <c r="AA409" s="146">
        <v>27</v>
      </c>
      <c r="AB409" s="144" t="s">
        <v>2141</v>
      </c>
      <c r="AC409" s="144" t="s">
        <v>3398</v>
      </c>
      <c r="AD409" s="144" t="s">
        <v>3399</v>
      </c>
      <c r="AE409" s="145">
        <v>-49280</v>
      </c>
      <c r="AG409" s="114">
        <v>9</v>
      </c>
      <c r="AH409" s="115">
        <v>5</v>
      </c>
      <c r="AI409" s="114" t="s">
        <v>2128</v>
      </c>
      <c r="AJ409" s="114" t="s">
        <v>3400</v>
      </c>
      <c r="AK409" s="114" t="s">
        <v>2130</v>
      </c>
      <c r="AL409" s="215">
        <v>46000</v>
      </c>
      <c r="AN409" s="114">
        <v>10</v>
      </c>
      <c r="AO409" s="115">
        <v>30</v>
      </c>
      <c r="AP409" s="114" t="s">
        <v>2122</v>
      </c>
      <c r="AQ409" s="114" t="s">
        <v>3385</v>
      </c>
      <c r="AR409" s="114" t="s">
        <v>2333</v>
      </c>
      <c r="AS409" s="215">
        <v>614.05</v>
      </c>
      <c r="AU409" s="114">
        <v>12</v>
      </c>
      <c r="AV409" s="888" t="s">
        <v>676</v>
      </c>
      <c r="AW409" s="114" t="s">
        <v>3047</v>
      </c>
      <c r="AX409" s="114" t="s">
        <v>3397</v>
      </c>
      <c r="AY409" s="114" t="s">
        <v>3396</v>
      </c>
      <c r="AZ409" s="215">
        <v>36000</v>
      </c>
    </row>
    <row r="410" ht="36" spans="26:52">
      <c r="Z410" s="146">
        <v>10</v>
      </c>
      <c r="AA410" s="146">
        <v>27</v>
      </c>
      <c r="AB410" s="158" t="s">
        <v>2111</v>
      </c>
      <c r="AC410" s="144" t="s">
        <v>2891</v>
      </c>
      <c r="AD410" s="144" t="s">
        <v>2320</v>
      </c>
      <c r="AE410" s="157">
        <v>800</v>
      </c>
      <c r="AG410" s="114">
        <v>9</v>
      </c>
      <c r="AH410" s="115">
        <v>5</v>
      </c>
      <c r="AI410" s="114" t="s">
        <v>2128</v>
      </c>
      <c r="AJ410" s="114" t="s">
        <v>3400</v>
      </c>
      <c r="AK410" s="114" t="s">
        <v>2130</v>
      </c>
      <c r="AL410" s="215">
        <v>42000</v>
      </c>
      <c r="AN410" s="114">
        <v>10</v>
      </c>
      <c r="AO410" s="115">
        <v>31</v>
      </c>
      <c r="AP410" s="114" t="s">
        <v>2171</v>
      </c>
      <c r="AQ410" s="114" t="s">
        <v>3401</v>
      </c>
      <c r="AR410" s="114" t="s">
        <v>2546</v>
      </c>
      <c r="AS410" s="215">
        <v>5100</v>
      </c>
      <c r="AU410" s="114">
        <v>12</v>
      </c>
      <c r="AV410" s="888" t="s">
        <v>691</v>
      </c>
      <c r="AW410" s="114" t="s">
        <v>3265</v>
      </c>
      <c r="AX410" s="114" t="s">
        <v>3402</v>
      </c>
      <c r="AY410" s="114" t="s">
        <v>3266</v>
      </c>
      <c r="AZ410" s="215">
        <v>10000</v>
      </c>
    </row>
    <row r="411" ht="36" spans="26:52">
      <c r="Z411" s="146">
        <v>10</v>
      </c>
      <c r="AA411" s="146">
        <v>27</v>
      </c>
      <c r="AB411" s="158" t="s">
        <v>2111</v>
      </c>
      <c r="AC411" s="144" t="s">
        <v>2891</v>
      </c>
      <c r="AD411" s="144" t="s">
        <v>2320</v>
      </c>
      <c r="AE411" s="157">
        <v>737</v>
      </c>
      <c r="AG411" s="114">
        <v>9</v>
      </c>
      <c r="AH411" s="115">
        <v>6</v>
      </c>
      <c r="AI411" s="114" t="s">
        <v>2122</v>
      </c>
      <c r="AJ411" s="114" t="s">
        <v>3403</v>
      </c>
      <c r="AK411" s="114" t="s">
        <v>2139</v>
      </c>
      <c r="AL411" s="215">
        <v>8400</v>
      </c>
      <c r="AN411" s="114">
        <v>10</v>
      </c>
      <c r="AO411" s="115">
        <v>31</v>
      </c>
      <c r="AP411" s="114" t="s">
        <v>2171</v>
      </c>
      <c r="AQ411" s="114" t="s">
        <v>3404</v>
      </c>
      <c r="AR411" s="114" t="s">
        <v>2173</v>
      </c>
      <c r="AS411" s="215">
        <v>5000</v>
      </c>
      <c r="AU411" s="114">
        <v>12</v>
      </c>
      <c r="AV411" s="888" t="s">
        <v>691</v>
      </c>
      <c r="AW411" s="114" t="s">
        <v>3265</v>
      </c>
      <c r="AX411" s="114" t="s">
        <v>3402</v>
      </c>
      <c r="AY411" s="114" t="s">
        <v>3266</v>
      </c>
      <c r="AZ411" s="215">
        <v>5000</v>
      </c>
    </row>
    <row r="412" ht="36" spans="26:52">
      <c r="Z412" s="146">
        <v>10</v>
      </c>
      <c r="AA412" s="146">
        <v>27</v>
      </c>
      <c r="AB412" s="158" t="s">
        <v>2111</v>
      </c>
      <c r="AC412" s="144" t="s">
        <v>2891</v>
      </c>
      <c r="AD412" s="144" t="s">
        <v>2320</v>
      </c>
      <c r="AE412" s="145">
        <v>1069.72</v>
      </c>
      <c r="AG412" s="114">
        <v>9</v>
      </c>
      <c r="AH412" s="115">
        <v>6</v>
      </c>
      <c r="AI412" s="114" t="s">
        <v>2122</v>
      </c>
      <c r="AJ412" s="114" t="s">
        <v>3405</v>
      </c>
      <c r="AK412" s="114" t="s">
        <v>2139</v>
      </c>
      <c r="AL412" s="215">
        <v>7600</v>
      </c>
      <c r="AN412" s="114">
        <v>10</v>
      </c>
      <c r="AO412" s="115">
        <v>31</v>
      </c>
      <c r="AP412" s="114" t="s">
        <v>2159</v>
      </c>
      <c r="AQ412" s="114" t="s">
        <v>3406</v>
      </c>
      <c r="AR412" s="114" t="s">
        <v>2240</v>
      </c>
      <c r="AS412" s="215">
        <v>98000</v>
      </c>
      <c r="AU412" s="114">
        <v>12</v>
      </c>
      <c r="AV412" s="888" t="s">
        <v>691</v>
      </c>
      <c r="AW412" s="114" t="s">
        <v>3288</v>
      </c>
      <c r="AX412" s="114" t="s">
        <v>3407</v>
      </c>
      <c r="AY412" s="114" t="s">
        <v>3290</v>
      </c>
      <c r="AZ412" s="215">
        <v>5000</v>
      </c>
    </row>
    <row r="413" ht="36" spans="26:52">
      <c r="Z413" s="146">
        <v>10</v>
      </c>
      <c r="AA413" s="146">
        <v>27</v>
      </c>
      <c r="AB413" s="158" t="s">
        <v>2111</v>
      </c>
      <c r="AC413" s="144" t="s">
        <v>2891</v>
      </c>
      <c r="AD413" s="144" t="s">
        <v>2320</v>
      </c>
      <c r="AE413" s="145">
        <v>3866</v>
      </c>
      <c r="AG413" s="114">
        <v>9</v>
      </c>
      <c r="AH413" s="115">
        <v>6</v>
      </c>
      <c r="AI413" s="114" t="s">
        <v>2122</v>
      </c>
      <c r="AJ413" s="114" t="s">
        <v>3408</v>
      </c>
      <c r="AK413" s="114" t="s">
        <v>2139</v>
      </c>
      <c r="AL413" s="215">
        <v>1050</v>
      </c>
      <c r="AN413" s="114">
        <v>11</v>
      </c>
      <c r="AO413" s="115">
        <v>10</v>
      </c>
      <c r="AP413" s="114" t="s">
        <v>2171</v>
      </c>
      <c r="AQ413" s="114" t="s">
        <v>3409</v>
      </c>
      <c r="AR413" s="114" t="s">
        <v>2173</v>
      </c>
      <c r="AS413" s="215">
        <v>55</v>
      </c>
      <c r="AU413" s="114">
        <v>12</v>
      </c>
      <c r="AV413" s="888" t="s">
        <v>691</v>
      </c>
      <c r="AW413" s="114" t="s">
        <v>3071</v>
      </c>
      <c r="AX413" s="114" t="s">
        <v>3410</v>
      </c>
      <c r="AY413" s="114" t="s">
        <v>3073</v>
      </c>
      <c r="AZ413" s="215">
        <v>177.3</v>
      </c>
    </row>
    <row r="414" ht="36" spans="26:52">
      <c r="Z414" s="146">
        <v>10</v>
      </c>
      <c r="AA414" s="146">
        <v>27</v>
      </c>
      <c r="AB414" s="158" t="s">
        <v>2111</v>
      </c>
      <c r="AC414" s="144" t="s">
        <v>2891</v>
      </c>
      <c r="AD414" s="144" t="s">
        <v>2320</v>
      </c>
      <c r="AE414" s="145">
        <v>4370</v>
      </c>
      <c r="AG414" s="114">
        <v>9</v>
      </c>
      <c r="AH414" s="115">
        <v>16</v>
      </c>
      <c r="AI414" s="114" t="s">
        <v>2148</v>
      </c>
      <c r="AJ414" s="114" t="s">
        <v>3411</v>
      </c>
      <c r="AK414" s="114" t="s">
        <v>2150</v>
      </c>
      <c r="AL414" s="215">
        <v>6000</v>
      </c>
      <c r="AN414" s="114">
        <v>11</v>
      </c>
      <c r="AO414" s="115">
        <v>10</v>
      </c>
      <c r="AP414" s="114" t="s">
        <v>2171</v>
      </c>
      <c r="AQ414" s="114" t="s">
        <v>3412</v>
      </c>
      <c r="AR414" s="114" t="s">
        <v>2671</v>
      </c>
      <c r="AS414" s="215">
        <v>1060</v>
      </c>
      <c r="AU414" s="114">
        <v>12</v>
      </c>
      <c r="AV414" s="888" t="s">
        <v>691</v>
      </c>
      <c r="AW414" s="114" t="s">
        <v>3071</v>
      </c>
      <c r="AX414" s="114" t="s">
        <v>3413</v>
      </c>
      <c r="AY414" s="114" t="s">
        <v>3073</v>
      </c>
      <c r="AZ414" s="215">
        <v>293.5</v>
      </c>
    </row>
    <row r="415" ht="36" spans="26:52">
      <c r="Z415" s="146">
        <v>10</v>
      </c>
      <c r="AA415" s="146">
        <v>27</v>
      </c>
      <c r="AB415" s="158" t="s">
        <v>2111</v>
      </c>
      <c r="AC415" s="144" t="s">
        <v>3002</v>
      </c>
      <c r="AD415" s="144" t="s">
        <v>2435</v>
      </c>
      <c r="AE415" s="145">
        <v>42300</v>
      </c>
      <c r="AG415" s="114">
        <v>9</v>
      </c>
      <c r="AH415" s="115">
        <v>16</v>
      </c>
      <c r="AI415" s="114" t="s">
        <v>2148</v>
      </c>
      <c r="AJ415" s="114" t="s">
        <v>3414</v>
      </c>
      <c r="AK415" s="114" t="s">
        <v>2150</v>
      </c>
      <c r="AL415" s="215">
        <v>3000</v>
      </c>
      <c r="AN415" s="114">
        <v>11</v>
      </c>
      <c r="AO415" s="115">
        <v>13</v>
      </c>
      <c r="AP415" s="114" t="s">
        <v>2122</v>
      </c>
      <c r="AQ415" s="114" t="s">
        <v>3415</v>
      </c>
      <c r="AR415" s="114" t="s">
        <v>2139</v>
      </c>
      <c r="AS415" s="215">
        <v>13500</v>
      </c>
      <c r="AU415" s="114">
        <v>12</v>
      </c>
      <c r="AV415" s="888" t="s">
        <v>691</v>
      </c>
      <c r="AW415" s="114" t="s">
        <v>3071</v>
      </c>
      <c r="AX415" s="114" t="s">
        <v>3416</v>
      </c>
      <c r="AY415" s="114" t="s">
        <v>3200</v>
      </c>
      <c r="AZ415" s="215">
        <v>4810</v>
      </c>
    </row>
    <row r="416" ht="36" spans="26:52">
      <c r="Z416" s="146">
        <v>10</v>
      </c>
      <c r="AA416" s="146">
        <v>27</v>
      </c>
      <c r="AB416" s="158" t="s">
        <v>2111</v>
      </c>
      <c r="AC416" s="144" t="s">
        <v>3002</v>
      </c>
      <c r="AD416" s="144" t="s">
        <v>2435</v>
      </c>
      <c r="AE416" s="145">
        <v>1117.5</v>
      </c>
      <c r="AG416" s="114">
        <v>9</v>
      </c>
      <c r="AH416" s="115">
        <v>19</v>
      </c>
      <c r="AI416" s="114" t="s">
        <v>2171</v>
      </c>
      <c r="AJ416" s="114" t="s">
        <v>3163</v>
      </c>
      <c r="AK416" s="114" t="s">
        <v>2546</v>
      </c>
      <c r="AL416" s="215">
        <v>12000</v>
      </c>
      <c r="AN416" s="114">
        <v>11</v>
      </c>
      <c r="AO416" s="115">
        <v>13</v>
      </c>
      <c r="AP416" s="114" t="s">
        <v>2122</v>
      </c>
      <c r="AQ416" s="114" t="s">
        <v>3016</v>
      </c>
      <c r="AR416" s="114" t="s">
        <v>2362</v>
      </c>
      <c r="AS416" s="215">
        <v>38475</v>
      </c>
      <c r="AU416" s="114">
        <v>12</v>
      </c>
      <c r="AV416" s="888" t="s">
        <v>691</v>
      </c>
      <c r="AW416" s="114" t="s">
        <v>3071</v>
      </c>
      <c r="AX416" s="114" t="s">
        <v>3416</v>
      </c>
      <c r="AY416" s="114" t="s">
        <v>3200</v>
      </c>
      <c r="AZ416" s="215">
        <v>5632.5</v>
      </c>
    </row>
    <row r="417" ht="36" spans="26:52">
      <c r="Z417" s="146">
        <v>10</v>
      </c>
      <c r="AA417" s="146">
        <v>27</v>
      </c>
      <c r="AB417" s="158" t="s">
        <v>2111</v>
      </c>
      <c r="AC417" s="144" t="s">
        <v>3002</v>
      </c>
      <c r="AD417" s="144" t="s">
        <v>2435</v>
      </c>
      <c r="AE417" s="145">
        <v>40000</v>
      </c>
      <c r="AG417" s="114">
        <v>9</v>
      </c>
      <c r="AH417" s="115">
        <v>19</v>
      </c>
      <c r="AI417" s="114" t="s">
        <v>2171</v>
      </c>
      <c r="AJ417" s="114" t="s">
        <v>3417</v>
      </c>
      <c r="AK417" s="114" t="s">
        <v>2176</v>
      </c>
      <c r="AL417" s="215">
        <v>16535</v>
      </c>
      <c r="AN417" s="114">
        <v>11</v>
      </c>
      <c r="AO417" s="115">
        <v>13</v>
      </c>
      <c r="AP417" s="114" t="s">
        <v>2122</v>
      </c>
      <c r="AQ417" s="114" t="s">
        <v>3418</v>
      </c>
      <c r="AR417" s="114" t="s">
        <v>2139</v>
      </c>
      <c r="AS417" s="215">
        <v>24400</v>
      </c>
      <c r="AU417" s="114">
        <v>12</v>
      </c>
      <c r="AV417" s="888" t="s">
        <v>691</v>
      </c>
      <c r="AW417" s="114" t="s">
        <v>3071</v>
      </c>
      <c r="AX417" s="114" t="s">
        <v>3416</v>
      </c>
      <c r="AY417" s="114" t="s">
        <v>3200</v>
      </c>
      <c r="AZ417" s="215">
        <v>8999</v>
      </c>
    </row>
    <row r="418" ht="36" spans="26:52">
      <c r="Z418" s="146">
        <v>10</v>
      </c>
      <c r="AA418" s="146">
        <v>28</v>
      </c>
      <c r="AB418" s="158" t="s">
        <v>2189</v>
      </c>
      <c r="AC418" s="144" t="s">
        <v>3419</v>
      </c>
      <c r="AD418" s="144" t="s">
        <v>2497</v>
      </c>
      <c r="AE418" s="145">
        <v>45200</v>
      </c>
      <c r="AG418" s="114">
        <v>9</v>
      </c>
      <c r="AH418" s="115">
        <v>19</v>
      </c>
      <c r="AI418" s="114" t="s">
        <v>2171</v>
      </c>
      <c r="AJ418" s="114" t="s">
        <v>3417</v>
      </c>
      <c r="AK418" s="114" t="s">
        <v>2176</v>
      </c>
      <c r="AL418" s="215">
        <v>13650</v>
      </c>
      <c r="AN418" s="114">
        <v>11</v>
      </c>
      <c r="AO418" s="115">
        <v>15</v>
      </c>
      <c r="AP418" s="114" t="s">
        <v>2148</v>
      </c>
      <c r="AQ418" s="114" t="s">
        <v>3420</v>
      </c>
      <c r="AR418" s="114" t="s">
        <v>2150</v>
      </c>
      <c r="AS418" s="215">
        <v>6000</v>
      </c>
      <c r="AU418" s="114">
        <v>12</v>
      </c>
      <c r="AV418" s="888" t="s">
        <v>708</v>
      </c>
      <c r="AW418" s="114" t="s">
        <v>3332</v>
      </c>
      <c r="AX418" s="114" t="s">
        <v>3421</v>
      </c>
      <c r="AY418" s="114" t="s">
        <v>3422</v>
      </c>
      <c r="AZ418" s="215">
        <v>22000</v>
      </c>
    </row>
    <row r="419" ht="36" spans="26:52">
      <c r="Z419" s="146">
        <v>10</v>
      </c>
      <c r="AA419" s="146">
        <v>28</v>
      </c>
      <c r="AB419" s="158" t="s">
        <v>2189</v>
      </c>
      <c r="AC419" s="144" t="s">
        <v>3419</v>
      </c>
      <c r="AD419" s="144" t="s">
        <v>2497</v>
      </c>
      <c r="AE419" s="145">
        <v>44400</v>
      </c>
      <c r="AG419" s="114">
        <v>9</v>
      </c>
      <c r="AH419" s="115">
        <v>19</v>
      </c>
      <c r="AI419" s="114" t="s">
        <v>2171</v>
      </c>
      <c r="AJ419" s="114" t="s">
        <v>3417</v>
      </c>
      <c r="AK419" s="114" t="s">
        <v>2176</v>
      </c>
      <c r="AL419" s="215">
        <v>13650</v>
      </c>
      <c r="AN419" s="114">
        <v>11</v>
      </c>
      <c r="AO419" s="115">
        <v>15</v>
      </c>
      <c r="AP419" s="114" t="s">
        <v>2148</v>
      </c>
      <c r="AQ419" s="114" t="s">
        <v>3423</v>
      </c>
      <c r="AR419" s="114" t="s">
        <v>2150</v>
      </c>
      <c r="AS419" s="215">
        <v>3000</v>
      </c>
      <c r="AU419" s="114">
        <v>12</v>
      </c>
      <c r="AV419" s="888" t="s">
        <v>708</v>
      </c>
      <c r="AW419" s="114" t="s">
        <v>3332</v>
      </c>
      <c r="AX419" s="114" t="s">
        <v>3424</v>
      </c>
      <c r="AY419" s="114" t="s">
        <v>3422</v>
      </c>
      <c r="AZ419" s="215">
        <v>46980</v>
      </c>
    </row>
    <row r="420" ht="36" spans="26:52">
      <c r="Z420" s="146">
        <v>10</v>
      </c>
      <c r="AA420" s="146">
        <v>31</v>
      </c>
      <c r="AB420" s="158" t="s">
        <v>2111</v>
      </c>
      <c r="AC420" s="144" t="s">
        <v>3425</v>
      </c>
      <c r="AD420" s="144" t="s">
        <v>3426</v>
      </c>
      <c r="AE420" s="145">
        <v>30000</v>
      </c>
      <c r="AG420" s="114">
        <v>9</v>
      </c>
      <c r="AH420" s="115">
        <v>19</v>
      </c>
      <c r="AI420" s="114" t="s">
        <v>2148</v>
      </c>
      <c r="AJ420" s="114" t="s">
        <v>2492</v>
      </c>
      <c r="AK420" s="114" t="s">
        <v>2397</v>
      </c>
      <c r="AL420" s="215">
        <v>10044</v>
      </c>
      <c r="AN420" s="114">
        <v>11</v>
      </c>
      <c r="AO420" s="115">
        <v>15</v>
      </c>
      <c r="AP420" s="114" t="s">
        <v>2148</v>
      </c>
      <c r="AQ420" s="114" t="s">
        <v>3427</v>
      </c>
      <c r="AR420" s="114" t="s">
        <v>2400</v>
      </c>
      <c r="AS420" s="215">
        <v>11560</v>
      </c>
      <c r="AU420" s="114">
        <v>12</v>
      </c>
      <c r="AV420" s="888" t="s">
        <v>708</v>
      </c>
      <c r="AW420" s="114" t="s">
        <v>3332</v>
      </c>
      <c r="AX420" s="114" t="s">
        <v>3424</v>
      </c>
      <c r="AY420" s="114" t="s">
        <v>3422</v>
      </c>
      <c r="AZ420" s="215">
        <v>44000</v>
      </c>
    </row>
    <row r="421" ht="36" spans="26:52">
      <c r="Z421" s="146">
        <v>10</v>
      </c>
      <c r="AA421" s="146">
        <v>31</v>
      </c>
      <c r="AB421" s="158" t="s">
        <v>2111</v>
      </c>
      <c r="AC421" s="144" t="s">
        <v>3428</v>
      </c>
      <c r="AD421" s="144" t="s">
        <v>3426</v>
      </c>
      <c r="AE421" s="145">
        <v>42500</v>
      </c>
      <c r="AG421" s="114">
        <v>9</v>
      </c>
      <c r="AH421" s="115">
        <v>19</v>
      </c>
      <c r="AI421" s="114" t="s">
        <v>2156</v>
      </c>
      <c r="AJ421" s="114" t="s">
        <v>3429</v>
      </c>
      <c r="AK421" s="114" t="s">
        <v>2158</v>
      </c>
      <c r="AL421" s="215">
        <v>3500</v>
      </c>
      <c r="AN421" s="114">
        <v>11</v>
      </c>
      <c r="AO421" s="115">
        <v>16</v>
      </c>
      <c r="AP421" s="114" t="s">
        <v>2159</v>
      </c>
      <c r="AQ421" s="114" t="s">
        <v>3430</v>
      </c>
      <c r="AR421" s="114" t="s">
        <v>2240</v>
      </c>
      <c r="AS421" s="215">
        <v>94000</v>
      </c>
      <c r="AU421" s="114">
        <v>12</v>
      </c>
      <c r="AV421" s="888" t="s">
        <v>708</v>
      </c>
      <c r="AW421" s="114" t="s">
        <v>3152</v>
      </c>
      <c r="AX421" s="114" t="s">
        <v>3431</v>
      </c>
      <c r="AY421" s="114" t="s">
        <v>3432</v>
      </c>
      <c r="AZ421" s="215">
        <v>57000</v>
      </c>
    </row>
    <row r="422" ht="36" spans="26:52">
      <c r="Z422" s="146">
        <v>11</v>
      </c>
      <c r="AA422" s="144" t="s">
        <v>691</v>
      </c>
      <c r="AB422" s="158" t="s">
        <v>2119</v>
      </c>
      <c r="AC422" s="144" t="s">
        <v>3433</v>
      </c>
      <c r="AD422" s="144" t="s">
        <v>3434</v>
      </c>
      <c r="AE422" s="145">
        <v>10335.2</v>
      </c>
      <c r="AG422" s="114">
        <v>9</v>
      </c>
      <c r="AH422" s="115">
        <v>19</v>
      </c>
      <c r="AI422" s="114" t="s">
        <v>2156</v>
      </c>
      <c r="AJ422" s="114" t="s">
        <v>3435</v>
      </c>
      <c r="AK422" s="114" t="s">
        <v>2158</v>
      </c>
      <c r="AL422" s="215">
        <v>790</v>
      </c>
      <c r="AN422" s="114">
        <v>11</v>
      </c>
      <c r="AO422" s="115">
        <v>16</v>
      </c>
      <c r="AP422" s="114" t="s">
        <v>2122</v>
      </c>
      <c r="AQ422" s="114" t="s">
        <v>857</v>
      </c>
      <c r="AR422" s="114" t="s">
        <v>3436</v>
      </c>
      <c r="AS422" s="215">
        <v>116637.63</v>
      </c>
      <c r="AU422" s="114">
        <v>12</v>
      </c>
      <c r="AV422" s="888" t="s">
        <v>710</v>
      </c>
      <c r="AW422" s="114" t="s">
        <v>3057</v>
      </c>
      <c r="AX422" s="114" t="s">
        <v>3185</v>
      </c>
      <c r="AY422" s="114" t="s">
        <v>3085</v>
      </c>
      <c r="AZ422" s="215">
        <v>10000</v>
      </c>
    </row>
    <row r="423" ht="36" spans="26:52">
      <c r="Z423" s="146">
        <v>11</v>
      </c>
      <c r="AA423" s="144" t="s">
        <v>691</v>
      </c>
      <c r="AB423" s="158" t="s">
        <v>2119</v>
      </c>
      <c r="AC423" s="144" t="s">
        <v>3433</v>
      </c>
      <c r="AD423" s="144" t="s">
        <v>3434</v>
      </c>
      <c r="AE423" s="145">
        <v>3100</v>
      </c>
      <c r="AG423" s="114">
        <v>9</v>
      </c>
      <c r="AH423" s="115">
        <v>21</v>
      </c>
      <c r="AI423" s="114" t="s">
        <v>2156</v>
      </c>
      <c r="AJ423" s="114" t="s">
        <v>3437</v>
      </c>
      <c r="AK423" s="114" t="s">
        <v>2170</v>
      </c>
      <c r="AL423" s="215">
        <v>528</v>
      </c>
      <c r="AN423" s="114">
        <v>11</v>
      </c>
      <c r="AO423" s="115">
        <v>16</v>
      </c>
      <c r="AP423" s="114" t="s">
        <v>2203</v>
      </c>
      <c r="AQ423" s="114" t="s">
        <v>860</v>
      </c>
      <c r="AR423" s="114" t="s">
        <v>3438</v>
      </c>
      <c r="AS423" s="215">
        <v>315844.81</v>
      </c>
      <c r="AU423" s="114">
        <v>12</v>
      </c>
      <c r="AV423" s="888" t="s">
        <v>710</v>
      </c>
      <c r="AW423" s="114" t="s">
        <v>3057</v>
      </c>
      <c r="AX423" s="114" t="s">
        <v>807</v>
      </c>
      <c r="AY423" s="114" t="s">
        <v>3085</v>
      </c>
      <c r="AZ423" s="215">
        <v>600</v>
      </c>
    </row>
    <row r="424" ht="36" spans="26:52">
      <c r="Z424" s="146">
        <v>11</v>
      </c>
      <c r="AA424" s="144" t="s">
        <v>691</v>
      </c>
      <c r="AB424" s="158" t="s">
        <v>2119</v>
      </c>
      <c r="AC424" s="144" t="s">
        <v>3433</v>
      </c>
      <c r="AD424" s="144" t="s">
        <v>3434</v>
      </c>
      <c r="AE424" s="145">
        <v>8920</v>
      </c>
      <c r="AG424" s="114">
        <v>9</v>
      </c>
      <c r="AH424" s="115">
        <v>21</v>
      </c>
      <c r="AI424" s="114" t="s">
        <v>2156</v>
      </c>
      <c r="AJ424" s="114" t="s">
        <v>3437</v>
      </c>
      <c r="AK424" s="114" t="s">
        <v>2170</v>
      </c>
      <c r="AL424" s="215">
        <v>12447.8</v>
      </c>
      <c r="AN424" s="114">
        <v>11</v>
      </c>
      <c r="AO424" s="115">
        <v>17</v>
      </c>
      <c r="AP424" s="114" t="s">
        <v>2144</v>
      </c>
      <c r="AQ424" s="114" t="s">
        <v>3439</v>
      </c>
      <c r="AR424" s="114" t="s">
        <v>3440</v>
      </c>
      <c r="AS424" s="215">
        <v>39903.19</v>
      </c>
      <c r="AU424" s="114">
        <v>12</v>
      </c>
      <c r="AV424" s="115">
        <v>10</v>
      </c>
      <c r="AW424" s="114" t="s">
        <v>3139</v>
      </c>
      <c r="AX424" s="114" t="s">
        <v>1998</v>
      </c>
      <c r="AY424" s="114" t="s">
        <v>3441</v>
      </c>
      <c r="AZ424" s="215">
        <v>30000</v>
      </c>
    </row>
    <row r="425" ht="36" spans="26:52">
      <c r="Z425" s="146">
        <v>11</v>
      </c>
      <c r="AA425" s="144" t="s">
        <v>691</v>
      </c>
      <c r="AB425" s="158" t="s">
        <v>2119</v>
      </c>
      <c r="AC425" s="144" t="s">
        <v>2349</v>
      </c>
      <c r="AD425" s="144" t="s">
        <v>2721</v>
      </c>
      <c r="AE425" s="145">
        <v>17100</v>
      </c>
      <c r="AG425" s="114">
        <v>9</v>
      </c>
      <c r="AH425" s="115">
        <v>21</v>
      </c>
      <c r="AI425" s="114" t="s">
        <v>2156</v>
      </c>
      <c r="AJ425" s="114" t="s">
        <v>3437</v>
      </c>
      <c r="AK425" s="114" t="s">
        <v>2170</v>
      </c>
      <c r="AL425" s="215">
        <v>3464</v>
      </c>
      <c r="AN425" s="114">
        <v>11</v>
      </c>
      <c r="AO425" s="115">
        <v>17</v>
      </c>
      <c r="AP425" s="114" t="s">
        <v>2144</v>
      </c>
      <c r="AQ425" s="114" t="s">
        <v>3439</v>
      </c>
      <c r="AR425" s="114" t="s">
        <v>3442</v>
      </c>
      <c r="AS425" s="215">
        <v>86541.4</v>
      </c>
      <c r="AU425" s="114">
        <v>12</v>
      </c>
      <c r="AV425" s="115">
        <v>10</v>
      </c>
      <c r="AW425" s="114" t="s">
        <v>3139</v>
      </c>
      <c r="AX425" s="114" t="s">
        <v>2002</v>
      </c>
      <c r="AY425" s="114" t="s">
        <v>3307</v>
      </c>
      <c r="AZ425" s="215">
        <v>9995</v>
      </c>
    </row>
    <row r="426" ht="36" spans="26:52">
      <c r="Z426" s="146">
        <v>11</v>
      </c>
      <c r="AA426" s="144" t="s">
        <v>691</v>
      </c>
      <c r="AB426" s="158" t="s">
        <v>2119</v>
      </c>
      <c r="AC426" s="144" t="s">
        <v>2349</v>
      </c>
      <c r="AD426" s="144" t="s">
        <v>2721</v>
      </c>
      <c r="AE426" s="145">
        <v>6792</v>
      </c>
      <c r="AG426" s="114">
        <v>9</v>
      </c>
      <c r="AH426" s="115">
        <v>22</v>
      </c>
      <c r="AI426" s="114" t="s">
        <v>2128</v>
      </c>
      <c r="AJ426" s="114" t="s">
        <v>3443</v>
      </c>
      <c r="AK426" s="114" t="s">
        <v>2130</v>
      </c>
      <c r="AL426" s="215">
        <v>3827</v>
      </c>
      <c r="AN426" s="114">
        <v>11</v>
      </c>
      <c r="AO426" s="115">
        <v>17</v>
      </c>
      <c r="AP426" s="114" t="s">
        <v>2189</v>
      </c>
      <c r="AQ426" s="114" t="s">
        <v>3444</v>
      </c>
      <c r="AR426" s="114" t="s">
        <v>3445</v>
      </c>
      <c r="AS426" s="215">
        <v>226549.51</v>
      </c>
      <c r="AU426" s="114">
        <v>12</v>
      </c>
      <c r="AV426" s="115">
        <v>10</v>
      </c>
      <c r="AW426" s="114" t="s">
        <v>3139</v>
      </c>
      <c r="AX426" s="114" t="s">
        <v>3446</v>
      </c>
      <c r="AY426" s="114" t="s">
        <v>3307</v>
      </c>
      <c r="AZ426" s="215">
        <v>2533</v>
      </c>
    </row>
    <row r="427" ht="36" spans="26:52">
      <c r="Z427" s="146">
        <v>11</v>
      </c>
      <c r="AA427" s="144" t="s">
        <v>677</v>
      </c>
      <c r="AB427" s="158" t="s">
        <v>2111</v>
      </c>
      <c r="AC427" s="144" t="s">
        <v>3064</v>
      </c>
      <c r="AD427" s="144" t="s">
        <v>3447</v>
      </c>
      <c r="AE427" s="145">
        <v>38898</v>
      </c>
      <c r="AG427" s="114">
        <v>9</v>
      </c>
      <c r="AH427" s="115">
        <v>28</v>
      </c>
      <c r="AI427" s="114" t="s">
        <v>2135</v>
      </c>
      <c r="AJ427" s="114" t="s">
        <v>3448</v>
      </c>
      <c r="AK427" s="114" t="s">
        <v>2147</v>
      </c>
      <c r="AL427" s="215">
        <v>28000</v>
      </c>
      <c r="AN427" s="114">
        <v>11</v>
      </c>
      <c r="AO427" s="115">
        <v>17</v>
      </c>
      <c r="AP427" s="114" t="s">
        <v>2128</v>
      </c>
      <c r="AQ427" s="114" t="s">
        <v>3449</v>
      </c>
      <c r="AR427" s="114" t="s">
        <v>2130</v>
      </c>
      <c r="AS427" s="215">
        <v>1766.85</v>
      </c>
      <c r="AU427" s="114">
        <v>12</v>
      </c>
      <c r="AV427" s="115">
        <v>10</v>
      </c>
      <c r="AW427" s="114" t="s">
        <v>3139</v>
      </c>
      <c r="AX427" s="114" t="s">
        <v>3446</v>
      </c>
      <c r="AY427" s="114" t="s">
        <v>3307</v>
      </c>
      <c r="AZ427" s="215">
        <v>5567</v>
      </c>
    </row>
    <row r="428" ht="36" spans="26:52">
      <c r="Z428" s="146">
        <v>11</v>
      </c>
      <c r="AA428" s="144" t="s">
        <v>677</v>
      </c>
      <c r="AB428" s="158" t="s">
        <v>2111</v>
      </c>
      <c r="AC428" s="144" t="s">
        <v>3450</v>
      </c>
      <c r="AD428" s="144" t="s">
        <v>3039</v>
      </c>
      <c r="AE428" s="145">
        <v>4034</v>
      </c>
      <c r="AG428" s="114">
        <v>9</v>
      </c>
      <c r="AH428" s="115">
        <v>28</v>
      </c>
      <c r="AI428" s="114" t="s">
        <v>2135</v>
      </c>
      <c r="AJ428" s="114" t="s">
        <v>3451</v>
      </c>
      <c r="AK428" s="114" t="s">
        <v>2147</v>
      </c>
      <c r="AL428" s="215">
        <v>1590</v>
      </c>
      <c r="AN428" s="114">
        <v>11</v>
      </c>
      <c r="AO428" s="115">
        <v>21</v>
      </c>
      <c r="AP428" s="114" t="s">
        <v>2171</v>
      </c>
      <c r="AQ428" s="114" t="s">
        <v>3452</v>
      </c>
      <c r="AR428" s="114" t="s">
        <v>2546</v>
      </c>
      <c r="AS428" s="215">
        <v>2000</v>
      </c>
      <c r="AU428" s="114">
        <v>12</v>
      </c>
      <c r="AV428" s="115">
        <v>10</v>
      </c>
      <c r="AW428" s="114" t="s">
        <v>3139</v>
      </c>
      <c r="AX428" s="114" t="s">
        <v>3446</v>
      </c>
      <c r="AY428" s="114" t="s">
        <v>3307</v>
      </c>
      <c r="AZ428" s="215">
        <v>2250</v>
      </c>
    </row>
    <row r="429" ht="36" spans="26:52">
      <c r="Z429" s="146">
        <v>11</v>
      </c>
      <c r="AA429" s="144" t="s">
        <v>677</v>
      </c>
      <c r="AB429" s="158" t="s">
        <v>2111</v>
      </c>
      <c r="AC429" s="144" t="s">
        <v>3450</v>
      </c>
      <c r="AD429" s="144" t="s">
        <v>3039</v>
      </c>
      <c r="AE429" s="145">
        <v>22026</v>
      </c>
      <c r="AG429" s="114">
        <v>9</v>
      </c>
      <c r="AH429" s="115">
        <v>29</v>
      </c>
      <c r="AI429" s="114" t="s">
        <v>2171</v>
      </c>
      <c r="AJ429" s="114" t="s">
        <v>3257</v>
      </c>
      <c r="AK429" s="114" t="s">
        <v>2176</v>
      </c>
      <c r="AL429" s="215">
        <v>3628</v>
      </c>
      <c r="AN429" s="114">
        <v>11</v>
      </c>
      <c r="AO429" s="115">
        <v>21</v>
      </c>
      <c r="AP429" s="114" t="s">
        <v>2171</v>
      </c>
      <c r="AQ429" s="114" t="s">
        <v>3453</v>
      </c>
      <c r="AR429" s="114" t="s">
        <v>2173</v>
      </c>
      <c r="AS429" s="215">
        <v>5000</v>
      </c>
      <c r="AU429" s="114">
        <v>12</v>
      </c>
      <c r="AV429" s="115">
        <v>10</v>
      </c>
      <c r="AW429" s="114" t="s">
        <v>3047</v>
      </c>
      <c r="AX429" s="114" t="s">
        <v>2411</v>
      </c>
      <c r="AY429" s="114" t="s">
        <v>3110</v>
      </c>
      <c r="AZ429" s="215">
        <v>49312</v>
      </c>
    </row>
    <row r="430" ht="36" spans="26:52">
      <c r="Z430" s="146">
        <v>11</v>
      </c>
      <c r="AA430" s="144" t="s">
        <v>677</v>
      </c>
      <c r="AB430" s="158" t="s">
        <v>2111</v>
      </c>
      <c r="AC430" s="144" t="s">
        <v>3450</v>
      </c>
      <c r="AD430" s="144" t="s">
        <v>3039</v>
      </c>
      <c r="AE430" s="145">
        <v>34334</v>
      </c>
      <c r="AG430" s="114">
        <v>9</v>
      </c>
      <c r="AH430" s="115">
        <v>30</v>
      </c>
      <c r="AI430" s="114" t="s">
        <v>2114</v>
      </c>
      <c r="AJ430" s="114" t="s">
        <v>3165</v>
      </c>
      <c r="AK430" s="114" t="s">
        <v>2262</v>
      </c>
      <c r="AL430" s="215">
        <v>500</v>
      </c>
      <c r="AN430" s="114">
        <v>11</v>
      </c>
      <c r="AO430" s="115">
        <v>21</v>
      </c>
      <c r="AP430" s="114" t="s">
        <v>2171</v>
      </c>
      <c r="AQ430" s="114" t="s">
        <v>3454</v>
      </c>
      <c r="AR430" s="114" t="s">
        <v>3455</v>
      </c>
      <c r="AS430" s="215">
        <v>1344.49</v>
      </c>
      <c r="AU430" s="114">
        <v>12</v>
      </c>
      <c r="AV430" s="115">
        <v>11</v>
      </c>
      <c r="AW430" s="114" t="s">
        <v>2148</v>
      </c>
      <c r="AX430" s="114" t="s">
        <v>3456</v>
      </c>
      <c r="AY430" s="114" t="s">
        <v>2405</v>
      </c>
      <c r="AZ430" s="215">
        <v>19500</v>
      </c>
    </row>
    <row r="431" ht="36" spans="26:52">
      <c r="Z431" s="146">
        <v>11</v>
      </c>
      <c r="AA431" s="144" t="s">
        <v>716</v>
      </c>
      <c r="AB431" s="144" t="s">
        <v>2125</v>
      </c>
      <c r="AC431" s="144" t="s">
        <v>2123</v>
      </c>
      <c r="AD431" s="144" t="s">
        <v>2127</v>
      </c>
      <c r="AE431" s="145">
        <v>30000</v>
      </c>
      <c r="AG431" s="114">
        <v>10</v>
      </c>
      <c r="AH431" s="115">
        <v>9</v>
      </c>
      <c r="AI431" s="114" t="s">
        <v>2159</v>
      </c>
      <c r="AJ431" s="114" t="s">
        <v>3457</v>
      </c>
      <c r="AK431" s="114" t="s">
        <v>2240</v>
      </c>
      <c r="AL431" s="215">
        <v>98700</v>
      </c>
      <c r="AN431" s="114">
        <v>11</v>
      </c>
      <c r="AO431" s="115">
        <v>21</v>
      </c>
      <c r="AP431" s="114" t="s">
        <v>2171</v>
      </c>
      <c r="AQ431" s="114" t="s">
        <v>2770</v>
      </c>
      <c r="AR431" s="114" t="s">
        <v>2176</v>
      </c>
      <c r="AS431" s="215">
        <v>375</v>
      </c>
      <c r="AU431" s="114">
        <v>12</v>
      </c>
      <c r="AV431" s="115">
        <v>11</v>
      </c>
      <c r="AW431" s="114" t="s">
        <v>2171</v>
      </c>
      <c r="AX431" s="114" t="s">
        <v>670</v>
      </c>
      <c r="AY431" s="114" t="s">
        <v>2176</v>
      </c>
      <c r="AZ431" s="215">
        <v>960</v>
      </c>
    </row>
    <row r="432" ht="36" spans="26:52">
      <c r="Z432" s="146">
        <v>11</v>
      </c>
      <c r="AA432" s="144" t="s">
        <v>729</v>
      </c>
      <c r="AB432" s="158" t="s">
        <v>2128</v>
      </c>
      <c r="AC432" s="144" t="s">
        <v>3458</v>
      </c>
      <c r="AD432" s="144" t="s">
        <v>2184</v>
      </c>
      <c r="AE432" s="145">
        <v>3996</v>
      </c>
      <c r="AG432" s="114">
        <v>10</v>
      </c>
      <c r="AH432" s="115">
        <v>13</v>
      </c>
      <c r="AI432" s="114" t="s">
        <v>2122</v>
      </c>
      <c r="AJ432" s="114" t="s">
        <v>3459</v>
      </c>
      <c r="AK432" s="114" t="s">
        <v>2139</v>
      </c>
      <c r="AL432" s="215">
        <v>2000</v>
      </c>
      <c r="AN432" s="114">
        <v>11</v>
      </c>
      <c r="AO432" s="115">
        <v>21</v>
      </c>
      <c r="AP432" s="114" t="s">
        <v>2171</v>
      </c>
      <c r="AQ432" s="114" t="s">
        <v>2770</v>
      </c>
      <c r="AR432" s="114" t="s">
        <v>2176</v>
      </c>
      <c r="AS432" s="215">
        <v>493.6</v>
      </c>
      <c r="AU432" s="114">
        <v>12</v>
      </c>
      <c r="AV432" s="115">
        <v>11</v>
      </c>
      <c r="AW432" s="114" t="s">
        <v>2171</v>
      </c>
      <c r="AX432" s="114" t="s">
        <v>670</v>
      </c>
      <c r="AY432" s="114" t="s">
        <v>2176</v>
      </c>
      <c r="AZ432" s="215">
        <v>3053</v>
      </c>
    </row>
    <row r="433" ht="36" spans="26:52">
      <c r="Z433" s="146">
        <v>11</v>
      </c>
      <c r="AA433" s="144" t="s">
        <v>729</v>
      </c>
      <c r="AB433" s="158" t="s">
        <v>2128</v>
      </c>
      <c r="AC433" s="144" t="s">
        <v>3458</v>
      </c>
      <c r="AD433" s="144" t="s">
        <v>2184</v>
      </c>
      <c r="AE433" s="145">
        <v>2000</v>
      </c>
      <c r="AG433" s="114">
        <v>10</v>
      </c>
      <c r="AH433" s="115">
        <v>13</v>
      </c>
      <c r="AI433" s="114" t="s">
        <v>2122</v>
      </c>
      <c r="AJ433" s="114" t="s">
        <v>3460</v>
      </c>
      <c r="AK433" s="114" t="s">
        <v>2333</v>
      </c>
      <c r="AL433" s="215">
        <v>33140</v>
      </c>
      <c r="AN433" s="114">
        <v>11</v>
      </c>
      <c r="AO433" s="115">
        <v>21</v>
      </c>
      <c r="AP433" s="114" t="s">
        <v>2171</v>
      </c>
      <c r="AQ433" s="114" t="s">
        <v>2770</v>
      </c>
      <c r="AR433" s="114" t="s">
        <v>2176</v>
      </c>
      <c r="AS433" s="215">
        <v>260</v>
      </c>
      <c r="AU433" s="114">
        <v>12</v>
      </c>
      <c r="AV433" s="115">
        <v>12</v>
      </c>
      <c r="AW433" s="114" t="s">
        <v>2171</v>
      </c>
      <c r="AX433" s="114" t="s">
        <v>3461</v>
      </c>
      <c r="AY433" s="114" t="s">
        <v>2176</v>
      </c>
      <c r="AZ433" s="215">
        <v>6630</v>
      </c>
    </row>
    <row r="434" ht="36" spans="26:52">
      <c r="Z434" s="146">
        <v>11</v>
      </c>
      <c r="AA434" s="144" t="s">
        <v>710</v>
      </c>
      <c r="AB434" s="158" t="s">
        <v>2171</v>
      </c>
      <c r="AC434" s="144" t="s">
        <v>3462</v>
      </c>
      <c r="AD434" s="144" t="s">
        <v>2173</v>
      </c>
      <c r="AE434" s="145">
        <v>10780.4</v>
      </c>
      <c r="AG434" s="114">
        <v>10</v>
      </c>
      <c r="AH434" s="115">
        <v>13</v>
      </c>
      <c r="AI434" s="114" t="s">
        <v>2122</v>
      </c>
      <c r="AJ434" s="114" t="s">
        <v>3460</v>
      </c>
      <c r="AK434" s="114" t="s">
        <v>2333</v>
      </c>
      <c r="AL434" s="215">
        <v>16860</v>
      </c>
      <c r="AN434" s="114">
        <v>11</v>
      </c>
      <c r="AO434" s="115">
        <v>21</v>
      </c>
      <c r="AP434" s="114" t="s">
        <v>2171</v>
      </c>
      <c r="AQ434" s="114" t="s">
        <v>3463</v>
      </c>
      <c r="AR434" s="114" t="s">
        <v>2176</v>
      </c>
      <c r="AS434" s="215">
        <v>535</v>
      </c>
      <c r="AU434" s="114">
        <v>12</v>
      </c>
      <c r="AV434" s="115">
        <v>12</v>
      </c>
      <c r="AW434" s="114" t="s">
        <v>3047</v>
      </c>
      <c r="AX434" s="114" t="s">
        <v>3464</v>
      </c>
      <c r="AY434" s="114" t="s">
        <v>3396</v>
      </c>
      <c r="AZ434" s="215">
        <v>3300</v>
      </c>
    </row>
    <row r="435" ht="36" spans="26:52">
      <c r="Z435" s="146">
        <v>11</v>
      </c>
      <c r="AA435" s="144" t="s">
        <v>710</v>
      </c>
      <c r="AB435" s="158" t="s">
        <v>2171</v>
      </c>
      <c r="AC435" s="144" t="s">
        <v>3462</v>
      </c>
      <c r="AD435" s="144" t="s">
        <v>2173</v>
      </c>
      <c r="AE435" s="145">
        <v>21600</v>
      </c>
      <c r="AG435" s="114">
        <v>10</v>
      </c>
      <c r="AH435" s="115">
        <v>18</v>
      </c>
      <c r="AI435" s="114" t="s">
        <v>2159</v>
      </c>
      <c r="AJ435" s="114" t="s">
        <v>3465</v>
      </c>
      <c r="AK435" s="114" t="s">
        <v>2182</v>
      </c>
      <c r="AL435" s="215">
        <v>42000</v>
      </c>
      <c r="AN435" s="114">
        <v>11</v>
      </c>
      <c r="AO435" s="115">
        <v>21</v>
      </c>
      <c r="AP435" s="114" t="s">
        <v>2171</v>
      </c>
      <c r="AQ435" s="114" t="s">
        <v>3463</v>
      </c>
      <c r="AR435" s="114" t="s">
        <v>2176</v>
      </c>
      <c r="AS435" s="215">
        <v>590</v>
      </c>
      <c r="AU435" s="114">
        <v>12</v>
      </c>
      <c r="AV435" s="115">
        <v>12</v>
      </c>
      <c r="AW435" s="114" t="s">
        <v>3047</v>
      </c>
      <c r="AX435" s="114" t="s">
        <v>3464</v>
      </c>
      <c r="AY435" s="114" t="s">
        <v>3396</v>
      </c>
      <c r="AZ435" s="215">
        <v>13000</v>
      </c>
    </row>
    <row r="436" ht="36" spans="26:52">
      <c r="Z436" s="146">
        <v>11</v>
      </c>
      <c r="AA436" s="144" t="s">
        <v>710</v>
      </c>
      <c r="AB436" s="158" t="s">
        <v>2171</v>
      </c>
      <c r="AC436" s="144" t="s">
        <v>3462</v>
      </c>
      <c r="AD436" s="144" t="s">
        <v>2173</v>
      </c>
      <c r="AE436" s="145">
        <v>3943</v>
      </c>
      <c r="AG436" s="114">
        <v>10</v>
      </c>
      <c r="AH436" s="115">
        <v>18</v>
      </c>
      <c r="AI436" s="114" t="s">
        <v>2159</v>
      </c>
      <c r="AJ436" s="114" t="s">
        <v>1745</v>
      </c>
      <c r="AK436" s="114" t="s">
        <v>2240</v>
      </c>
      <c r="AL436" s="215">
        <v>98700</v>
      </c>
      <c r="AN436" s="114">
        <v>11</v>
      </c>
      <c r="AO436" s="115">
        <v>21</v>
      </c>
      <c r="AP436" s="114" t="s">
        <v>2171</v>
      </c>
      <c r="AQ436" s="114" t="s">
        <v>3466</v>
      </c>
      <c r="AR436" s="114" t="s">
        <v>2176</v>
      </c>
      <c r="AS436" s="215">
        <v>226.39</v>
      </c>
      <c r="AU436" s="114">
        <v>12</v>
      </c>
      <c r="AV436" s="115">
        <v>12</v>
      </c>
      <c r="AW436" s="114" t="s">
        <v>3047</v>
      </c>
      <c r="AX436" s="114" t="s">
        <v>3464</v>
      </c>
      <c r="AY436" s="114" t="s">
        <v>3396</v>
      </c>
      <c r="AZ436" s="215">
        <v>50688</v>
      </c>
    </row>
    <row r="437" ht="36" spans="26:52">
      <c r="Z437" s="146">
        <v>11</v>
      </c>
      <c r="AA437" s="144" t="s">
        <v>710</v>
      </c>
      <c r="AB437" s="158" t="s">
        <v>2171</v>
      </c>
      <c r="AC437" s="144" t="s">
        <v>3462</v>
      </c>
      <c r="AD437" s="144" t="s">
        <v>2173</v>
      </c>
      <c r="AE437" s="145">
        <v>2000</v>
      </c>
      <c r="AG437" s="114">
        <v>10</v>
      </c>
      <c r="AH437" s="115">
        <v>18</v>
      </c>
      <c r="AI437" s="114" t="s">
        <v>2148</v>
      </c>
      <c r="AJ437" s="114" t="s">
        <v>2384</v>
      </c>
      <c r="AK437" s="114" t="s">
        <v>2150</v>
      </c>
      <c r="AL437" s="215">
        <v>3000</v>
      </c>
      <c r="AN437" s="114">
        <v>11</v>
      </c>
      <c r="AO437" s="115">
        <v>21</v>
      </c>
      <c r="AP437" s="114" t="s">
        <v>2171</v>
      </c>
      <c r="AQ437" s="114" t="s">
        <v>3467</v>
      </c>
      <c r="AR437" s="114" t="s">
        <v>2176</v>
      </c>
      <c r="AS437" s="215">
        <v>8317</v>
      </c>
      <c r="AU437" s="114">
        <v>12</v>
      </c>
      <c r="AV437" s="115">
        <v>12</v>
      </c>
      <c r="AW437" s="114" t="s">
        <v>3047</v>
      </c>
      <c r="AX437" s="114" t="s">
        <v>3464</v>
      </c>
      <c r="AY437" s="114" t="s">
        <v>3396</v>
      </c>
      <c r="AZ437" s="215">
        <v>760</v>
      </c>
    </row>
    <row r="438" ht="36" spans="26:52">
      <c r="Z438" s="146">
        <v>11</v>
      </c>
      <c r="AA438" s="144" t="s">
        <v>710</v>
      </c>
      <c r="AB438" s="158" t="s">
        <v>2171</v>
      </c>
      <c r="AC438" s="144" t="s">
        <v>3468</v>
      </c>
      <c r="AD438" s="144" t="s">
        <v>2176</v>
      </c>
      <c r="AE438" s="145">
        <v>49148</v>
      </c>
      <c r="AG438" s="114">
        <v>10</v>
      </c>
      <c r="AH438" s="115">
        <v>18</v>
      </c>
      <c r="AI438" s="114" t="s">
        <v>2148</v>
      </c>
      <c r="AJ438" s="114" t="s">
        <v>3469</v>
      </c>
      <c r="AK438" s="114" t="s">
        <v>2150</v>
      </c>
      <c r="AL438" s="215">
        <v>6000</v>
      </c>
      <c r="AN438" s="114">
        <v>11</v>
      </c>
      <c r="AO438" s="115">
        <v>21</v>
      </c>
      <c r="AP438" s="114" t="s">
        <v>2171</v>
      </c>
      <c r="AQ438" s="114" t="s">
        <v>3467</v>
      </c>
      <c r="AR438" s="114" t="s">
        <v>2176</v>
      </c>
      <c r="AS438" s="215">
        <v>2208</v>
      </c>
      <c r="AU438" s="114">
        <v>12</v>
      </c>
      <c r="AV438" s="115">
        <v>13</v>
      </c>
      <c r="AW438" s="114" t="s">
        <v>2159</v>
      </c>
      <c r="AX438" s="114" t="s">
        <v>2175</v>
      </c>
      <c r="AY438" s="114" t="s">
        <v>2240</v>
      </c>
      <c r="AZ438" s="215">
        <v>15000</v>
      </c>
    </row>
    <row r="439" ht="36" spans="26:52">
      <c r="Z439" s="146">
        <v>11</v>
      </c>
      <c r="AA439" s="146">
        <v>10</v>
      </c>
      <c r="AB439" s="158" t="s">
        <v>2171</v>
      </c>
      <c r="AC439" s="144" t="s">
        <v>3470</v>
      </c>
      <c r="AD439" s="144" t="s">
        <v>2176</v>
      </c>
      <c r="AE439" s="145">
        <v>36000</v>
      </c>
      <c r="AG439" s="114">
        <v>10</v>
      </c>
      <c r="AH439" s="115">
        <v>18</v>
      </c>
      <c r="AI439" s="114" t="s">
        <v>2171</v>
      </c>
      <c r="AJ439" s="114" t="s">
        <v>2414</v>
      </c>
      <c r="AK439" s="114" t="s">
        <v>2546</v>
      </c>
      <c r="AL439" s="215">
        <v>15500</v>
      </c>
      <c r="AN439" s="114">
        <v>11</v>
      </c>
      <c r="AO439" s="115">
        <v>21</v>
      </c>
      <c r="AP439" s="114" t="s">
        <v>2171</v>
      </c>
      <c r="AQ439" s="114" t="s">
        <v>3471</v>
      </c>
      <c r="AR439" s="114" t="s">
        <v>2176</v>
      </c>
      <c r="AS439" s="215">
        <v>4095</v>
      </c>
      <c r="AU439" s="114">
        <v>12</v>
      </c>
      <c r="AV439" s="115">
        <v>13</v>
      </c>
      <c r="AW439" s="114" t="s">
        <v>2159</v>
      </c>
      <c r="AX439" s="114" t="s">
        <v>2335</v>
      </c>
      <c r="AY439" s="114" t="s">
        <v>2240</v>
      </c>
      <c r="AZ439" s="215">
        <v>54400</v>
      </c>
    </row>
    <row r="440" ht="36" spans="26:52">
      <c r="Z440" s="146">
        <v>11</v>
      </c>
      <c r="AA440" s="146">
        <v>10</v>
      </c>
      <c r="AB440" s="158" t="s">
        <v>2171</v>
      </c>
      <c r="AC440" s="144" t="s">
        <v>3470</v>
      </c>
      <c r="AD440" s="144" t="s">
        <v>2176</v>
      </c>
      <c r="AE440" s="145">
        <v>1936</v>
      </c>
      <c r="AG440" s="492">
        <v>10</v>
      </c>
      <c r="AH440" s="493">
        <v>18</v>
      </c>
      <c r="AI440" s="492" t="s">
        <v>2171</v>
      </c>
      <c r="AJ440" s="492" t="s">
        <v>3472</v>
      </c>
      <c r="AK440" s="492" t="s">
        <v>2176</v>
      </c>
      <c r="AL440" s="494">
        <v>12890.9699999997</v>
      </c>
      <c r="AN440" s="114">
        <v>11</v>
      </c>
      <c r="AO440" s="115">
        <v>29</v>
      </c>
      <c r="AP440" s="114" t="s">
        <v>2171</v>
      </c>
      <c r="AQ440" s="114" t="s">
        <v>3099</v>
      </c>
      <c r="AR440" s="114" t="s">
        <v>2173</v>
      </c>
      <c r="AS440" s="215">
        <v>2600</v>
      </c>
      <c r="AU440" s="114">
        <v>12</v>
      </c>
      <c r="AV440" s="115">
        <v>16</v>
      </c>
      <c r="AW440" s="114" t="s">
        <v>3279</v>
      </c>
      <c r="AX440" s="114" t="s">
        <v>3473</v>
      </c>
      <c r="AY440" s="114" t="s">
        <v>3281</v>
      </c>
      <c r="AZ440" s="215">
        <v>318</v>
      </c>
    </row>
    <row r="441" ht="36" spans="26:52">
      <c r="Z441" s="146">
        <v>11</v>
      </c>
      <c r="AA441" s="146">
        <v>10</v>
      </c>
      <c r="AB441" s="158" t="s">
        <v>2171</v>
      </c>
      <c r="AC441" s="144" t="s">
        <v>3470</v>
      </c>
      <c r="AD441" s="144" t="s">
        <v>2176</v>
      </c>
      <c r="AE441" s="145">
        <v>3000</v>
      </c>
      <c r="AG441" s="495" t="s">
        <v>389</v>
      </c>
      <c r="AH441" s="495"/>
      <c r="AI441" s="495"/>
      <c r="AJ441" s="495"/>
      <c r="AK441" s="495"/>
      <c r="AL441" s="496">
        <f>SUM(AL28:AL440)</f>
        <v>4708427.34</v>
      </c>
      <c r="AN441" s="114">
        <v>12</v>
      </c>
      <c r="AO441" s="888" t="s">
        <v>665</v>
      </c>
      <c r="AP441" s="114" t="s">
        <v>2128</v>
      </c>
      <c r="AQ441" s="114" t="s">
        <v>3474</v>
      </c>
      <c r="AR441" s="114" t="s">
        <v>2130</v>
      </c>
      <c r="AS441" s="215">
        <v>30000</v>
      </c>
      <c r="AU441" s="114">
        <v>12</v>
      </c>
      <c r="AV441" s="115">
        <v>16</v>
      </c>
      <c r="AW441" s="114" t="s">
        <v>3279</v>
      </c>
      <c r="AX441" s="114" t="s">
        <v>3473</v>
      </c>
      <c r="AY441" s="114" t="s">
        <v>3281</v>
      </c>
      <c r="AZ441" s="215">
        <v>1520</v>
      </c>
    </row>
    <row r="442" ht="36" spans="26:52">
      <c r="Z442" s="146">
        <v>11</v>
      </c>
      <c r="AA442" s="146">
        <v>10</v>
      </c>
      <c r="AB442" s="158" t="s">
        <v>2171</v>
      </c>
      <c r="AC442" s="144" t="s">
        <v>3470</v>
      </c>
      <c r="AD442" s="144" t="s">
        <v>2176</v>
      </c>
      <c r="AE442" s="145">
        <v>1390</v>
      </c>
      <c r="AG442" s="497"/>
      <c r="AH442" s="498"/>
      <c r="AI442" s="497"/>
      <c r="AJ442" s="497"/>
      <c r="AK442" s="497"/>
      <c r="AL442" s="499">
        <f>AL441+AE641</f>
        <v>5000000</v>
      </c>
      <c r="AN442" s="114">
        <v>12</v>
      </c>
      <c r="AO442" s="888" t="s">
        <v>665</v>
      </c>
      <c r="AP442" s="114" t="s">
        <v>2128</v>
      </c>
      <c r="AQ442" s="114" t="s">
        <v>3474</v>
      </c>
      <c r="AR442" s="114" t="s">
        <v>2130</v>
      </c>
      <c r="AS442" s="215">
        <v>6096.8</v>
      </c>
      <c r="AU442" s="114">
        <v>12</v>
      </c>
      <c r="AV442" s="115">
        <v>16</v>
      </c>
      <c r="AW442" s="114" t="s">
        <v>3279</v>
      </c>
      <c r="AX442" s="114" t="s">
        <v>3473</v>
      </c>
      <c r="AY442" s="114" t="s">
        <v>3281</v>
      </c>
      <c r="AZ442" s="215">
        <v>1028</v>
      </c>
    </row>
    <row r="443" ht="36" spans="26:52">
      <c r="Z443" s="146">
        <v>11</v>
      </c>
      <c r="AA443" s="146">
        <v>10</v>
      </c>
      <c r="AB443" s="158" t="s">
        <v>2171</v>
      </c>
      <c r="AC443" s="144" t="s">
        <v>3470</v>
      </c>
      <c r="AD443" s="144" t="s">
        <v>2176</v>
      </c>
      <c r="AE443" s="145">
        <v>3450</v>
      </c>
      <c r="AG443" s="500" t="s">
        <v>3475</v>
      </c>
      <c r="AH443" s="498"/>
      <c r="AI443" s="497"/>
      <c r="AJ443" s="497"/>
      <c r="AK443" s="497"/>
      <c r="AL443" s="499"/>
      <c r="AN443" s="114">
        <v>12</v>
      </c>
      <c r="AO443" s="888" t="s">
        <v>665</v>
      </c>
      <c r="AP443" s="114" t="s">
        <v>2128</v>
      </c>
      <c r="AQ443" s="114" t="s">
        <v>3474</v>
      </c>
      <c r="AR443" s="114" t="s">
        <v>2130</v>
      </c>
      <c r="AS443" s="215">
        <v>10200</v>
      </c>
      <c r="AU443" s="114">
        <v>12</v>
      </c>
      <c r="AV443" s="115">
        <v>16</v>
      </c>
      <c r="AW443" s="114" t="s">
        <v>3057</v>
      </c>
      <c r="AX443" s="114" t="s">
        <v>3476</v>
      </c>
      <c r="AY443" s="114" t="s">
        <v>3085</v>
      </c>
      <c r="AZ443" s="215">
        <v>10714.28</v>
      </c>
    </row>
    <row r="444" ht="36" spans="26:52">
      <c r="Z444" s="146">
        <v>11</v>
      </c>
      <c r="AA444" s="146">
        <v>10</v>
      </c>
      <c r="AB444" s="158" t="s">
        <v>2171</v>
      </c>
      <c r="AC444" s="144" t="s">
        <v>3470</v>
      </c>
      <c r="AD444" s="144" t="s">
        <v>2176</v>
      </c>
      <c r="AE444" s="145">
        <v>3520</v>
      </c>
      <c r="AG444" s="492">
        <v>10</v>
      </c>
      <c r="AH444" s="493">
        <v>18</v>
      </c>
      <c r="AI444" s="492" t="s">
        <v>2171</v>
      </c>
      <c r="AJ444" s="492" t="s">
        <v>3472</v>
      </c>
      <c r="AK444" s="492" t="s">
        <v>2176</v>
      </c>
      <c r="AL444" s="494">
        <f>49895-AL440</f>
        <v>37004.0300000003</v>
      </c>
      <c r="AN444" s="114">
        <v>12</v>
      </c>
      <c r="AO444" s="888" t="s">
        <v>665</v>
      </c>
      <c r="AP444" s="114" t="s">
        <v>2128</v>
      </c>
      <c r="AQ444" s="114" t="s">
        <v>3474</v>
      </c>
      <c r="AR444" s="114" t="s">
        <v>2130</v>
      </c>
      <c r="AS444" s="215">
        <v>32000</v>
      </c>
      <c r="AU444" s="114">
        <v>12</v>
      </c>
      <c r="AV444" s="115">
        <v>19</v>
      </c>
      <c r="AW444" s="114" t="s">
        <v>2148</v>
      </c>
      <c r="AX444" s="114" t="s">
        <v>3477</v>
      </c>
      <c r="AY444" s="114" t="s">
        <v>3478</v>
      </c>
      <c r="AZ444" s="215">
        <v>57555</v>
      </c>
    </row>
    <row r="445" ht="36" spans="26:52">
      <c r="Z445" s="146">
        <v>11</v>
      </c>
      <c r="AA445" s="146">
        <v>10</v>
      </c>
      <c r="AB445" s="158" t="s">
        <v>2171</v>
      </c>
      <c r="AC445" s="144" t="s">
        <v>3470</v>
      </c>
      <c r="AD445" s="144" t="s">
        <v>2176</v>
      </c>
      <c r="AE445" s="157">
        <v>662.5</v>
      </c>
      <c r="AG445" s="146">
        <v>10</v>
      </c>
      <c r="AH445" s="146">
        <v>18</v>
      </c>
      <c r="AI445" s="158" t="s">
        <v>2156</v>
      </c>
      <c r="AJ445" s="144" t="s">
        <v>3479</v>
      </c>
      <c r="AK445" s="144" t="s">
        <v>3480</v>
      </c>
      <c r="AL445" s="157">
        <v>3096</v>
      </c>
      <c r="AN445" s="114">
        <v>12</v>
      </c>
      <c r="AO445" s="115">
        <v>12</v>
      </c>
      <c r="AP445" s="114" t="s">
        <v>2122</v>
      </c>
      <c r="AQ445" s="114" t="s">
        <v>1802</v>
      </c>
      <c r="AR445" s="114" t="s">
        <v>2575</v>
      </c>
      <c r="AS445" s="215">
        <v>50000</v>
      </c>
      <c r="AU445" s="114">
        <v>12</v>
      </c>
      <c r="AV445" s="115">
        <v>19</v>
      </c>
      <c r="AW445" s="114" t="s">
        <v>2148</v>
      </c>
      <c r="AX445" s="114" t="s">
        <v>3481</v>
      </c>
      <c r="AY445" s="114" t="s">
        <v>2400</v>
      </c>
      <c r="AZ445" s="215">
        <v>1950</v>
      </c>
    </row>
    <row r="446" ht="36" spans="26:52">
      <c r="Z446" s="146">
        <v>11</v>
      </c>
      <c r="AA446" s="146">
        <v>10</v>
      </c>
      <c r="AB446" s="158" t="s">
        <v>2171</v>
      </c>
      <c r="AC446" s="144" t="s">
        <v>3470</v>
      </c>
      <c r="AD446" s="144" t="s">
        <v>2176</v>
      </c>
      <c r="AE446" s="145">
        <v>2843</v>
      </c>
      <c r="AG446" s="146">
        <v>10</v>
      </c>
      <c r="AH446" s="146">
        <v>18</v>
      </c>
      <c r="AI446" s="158" t="s">
        <v>2156</v>
      </c>
      <c r="AJ446" s="144" t="s">
        <v>3482</v>
      </c>
      <c r="AK446" s="144" t="s">
        <v>2158</v>
      </c>
      <c r="AL446" s="157">
        <v>3500</v>
      </c>
      <c r="AN446" s="114">
        <v>12</v>
      </c>
      <c r="AO446" s="115">
        <v>13</v>
      </c>
      <c r="AP446" s="114" t="s">
        <v>2171</v>
      </c>
      <c r="AQ446" s="114" t="s">
        <v>3483</v>
      </c>
      <c r="AR446" s="114" t="s">
        <v>2546</v>
      </c>
      <c r="AS446" s="215">
        <v>7800</v>
      </c>
      <c r="AU446" s="114">
        <v>12</v>
      </c>
      <c r="AV446" s="115">
        <v>19</v>
      </c>
      <c r="AW446" s="114" t="s">
        <v>3279</v>
      </c>
      <c r="AX446" s="114" t="s">
        <v>3484</v>
      </c>
      <c r="AY446" s="114" t="s">
        <v>3281</v>
      </c>
      <c r="AZ446" s="215">
        <v>175</v>
      </c>
    </row>
    <row r="447" ht="36" spans="26:52">
      <c r="Z447" s="146">
        <v>11</v>
      </c>
      <c r="AA447" s="146">
        <v>10</v>
      </c>
      <c r="AB447" s="158" t="s">
        <v>2171</v>
      </c>
      <c r="AC447" s="144" t="s">
        <v>3470</v>
      </c>
      <c r="AD447" s="144" t="s">
        <v>2176</v>
      </c>
      <c r="AE447" s="145">
        <v>14095</v>
      </c>
      <c r="AG447" s="146">
        <v>10</v>
      </c>
      <c r="AH447" s="146">
        <v>19</v>
      </c>
      <c r="AI447" s="158" t="s">
        <v>2125</v>
      </c>
      <c r="AJ447" s="144" t="s">
        <v>3485</v>
      </c>
      <c r="AK447" s="144" t="s">
        <v>2207</v>
      </c>
      <c r="AL447" s="157">
        <v>4997</v>
      </c>
      <c r="AN447" s="114">
        <v>12</v>
      </c>
      <c r="AO447" s="115">
        <v>13</v>
      </c>
      <c r="AP447" s="114" t="s">
        <v>2171</v>
      </c>
      <c r="AQ447" s="114" t="s">
        <v>3486</v>
      </c>
      <c r="AR447" s="114" t="s">
        <v>2176</v>
      </c>
      <c r="AS447" s="215">
        <v>7800</v>
      </c>
      <c r="AU447" s="114">
        <v>12</v>
      </c>
      <c r="AV447" s="115">
        <v>23</v>
      </c>
      <c r="AW447" s="114" t="s">
        <v>3139</v>
      </c>
      <c r="AX447" s="114" t="s">
        <v>3487</v>
      </c>
      <c r="AY447" s="114" t="s">
        <v>3488</v>
      </c>
      <c r="AZ447" s="215">
        <v>10000</v>
      </c>
    </row>
    <row r="448" ht="36" spans="26:52">
      <c r="Z448" s="146">
        <v>11</v>
      </c>
      <c r="AA448" s="146">
        <v>10</v>
      </c>
      <c r="AB448" s="158" t="s">
        <v>2189</v>
      </c>
      <c r="AC448" s="144" t="s">
        <v>2574</v>
      </c>
      <c r="AD448" s="144" t="s">
        <v>3489</v>
      </c>
      <c r="AE448" s="145">
        <v>9900</v>
      </c>
      <c r="AG448" s="146">
        <v>10</v>
      </c>
      <c r="AH448" s="146">
        <v>20</v>
      </c>
      <c r="AI448" s="158" t="s">
        <v>2135</v>
      </c>
      <c r="AJ448" s="144" t="s">
        <v>3490</v>
      </c>
      <c r="AK448" s="144" t="s">
        <v>2147</v>
      </c>
      <c r="AL448" s="157">
        <v>47600</v>
      </c>
      <c r="AN448" s="114">
        <v>12</v>
      </c>
      <c r="AO448" s="115">
        <v>13</v>
      </c>
      <c r="AP448" s="114" t="s">
        <v>2171</v>
      </c>
      <c r="AQ448" s="114" t="s">
        <v>3491</v>
      </c>
      <c r="AR448" s="114" t="s">
        <v>2176</v>
      </c>
      <c r="AS448" s="215">
        <v>1802</v>
      </c>
      <c r="AU448" s="114">
        <v>12</v>
      </c>
      <c r="AV448" s="115">
        <v>24</v>
      </c>
      <c r="AW448" s="114" t="s">
        <v>3139</v>
      </c>
      <c r="AX448" s="114" t="s">
        <v>3492</v>
      </c>
      <c r="AY448" s="114" t="s">
        <v>3307</v>
      </c>
      <c r="AZ448" s="215">
        <v>20000</v>
      </c>
    </row>
    <row r="449" ht="36" spans="26:52">
      <c r="Z449" s="146">
        <v>11</v>
      </c>
      <c r="AA449" s="146">
        <v>10</v>
      </c>
      <c r="AB449" s="158" t="s">
        <v>2189</v>
      </c>
      <c r="AC449" s="144" t="s">
        <v>2578</v>
      </c>
      <c r="AD449" s="144" t="s">
        <v>3493</v>
      </c>
      <c r="AE449" s="145">
        <v>41800</v>
      </c>
      <c r="AG449" s="146">
        <v>10</v>
      </c>
      <c r="AH449" s="146">
        <v>20</v>
      </c>
      <c r="AI449" s="158" t="s">
        <v>2135</v>
      </c>
      <c r="AJ449" s="144" t="s">
        <v>3494</v>
      </c>
      <c r="AK449" s="144" t="s">
        <v>2147</v>
      </c>
      <c r="AL449" s="157">
        <v>41000</v>
      </c>
      <c r="AN449" s="114">
        <v>12</v>
      </c>
      <c r="AO449" s="115">
        <v>13</v>
      </c>
      <c r="AP449" s="114" t="s">
        <v>2171</v>
      </c>
      <c r="AQ449" s="114" t="s">
        <v>3495</v>
      </c>
      <c r="AR449" s="114" t="s">
        <v>2176</v>
      </c>
      <c r="AS449" s="215">
        <v>1173</v>
      </c>
      <c r="AU449" s="114">
        <v>12</v>
      </c>
      <c r="AV449" s="115">
        <v>24</v>
      </c>
      <c r="AW449" s="114" t="s">
        <v>3139</v>
      </c>
      <c r="AX449" s="114" t="s">
        <v>3496</v>
      </c>
      <c r="AY449" s="114" t="s">
        <v>3307</v>
      </c>
      <c r="AZ449" s="215">
        <v>5192.16</v>
      </c>
    </row>
    <row r="450" ht="36" spans="26:52">
      <c r="Z450" s="146">
        <v>11</v>
      </c>
      <c r="AA450" s="146">
        <v>10</v>
      </c>
      <c r="AB450" s="158" t="s">
        <v>2189</v>
      </c>
      <c r="AC450" s="144" t="s">
        <v>3497</v>
      </c>
      <c r="AD450" s="144" t="s">
        <v>3489</v>
      </c>
      <c r="AE450" s="145">
        <v>45000</v>
      </c>
      <c r="AG450" s="146">
        <v>10</v>
      </c>
      <c r="AH450" s="146">
        <v>26</v>
      </c>
      <c r="AI450" s="158" t="s">
        <v>2122</v>
      </c>
      <c r="AJ450" s="144" t="s">
        <v>3498</v>
      </c>
      <c r="AK450" s="144" t="s">
        <v>2575</v>
      </c>
      <c r="AL450" s="157">
        <v>49000</v>
      </c>
      <c r="AN450" s="114">
        <v>12</v>
      </c>
      <c r="AO450" s="115">
        <v>13</v>
      </c>
      <c r="AP450" s="114" t="s">
        <v>2171</v>
      </c>
      <c r="AQ450" s="114" t="s">
        <v>3495</v>
      </c>
      <c r="AR450" s="114" t="s">
        <v>2176</v>
      </c>
      <c r="AS450" s="215">
        <v>360</v>
      </c>
      <c r="AU450" s="114">
        <v>12</v>
      </c>
      <c r="AV450" s="115">
        <v>24</v>
      </c>
      <c r="AW450" s="114" t="s">
        <v>3139</v>
      </c>
      <c r="AX450" s="114" t="s">
        <v>3496</v>
      </c>
      <c r="AY450" s="114" t="s">
        <v>3307</v>
      </c>
      <c r="AZ450" s="215">
        <v>456</v>
      </c>
    </row>
    <row r="451" ht="36" spans="26:52">
      <c r="Z451" s="146">
        <v>11</v>
      </c>
      <c r="AA451" s="146">
        <v>12</v>
      </c>
      <c r="AB451" s="158" t="s">
        <v>2189</v>
      </c>
      <c r="AC451" s="144" t="s">
        <v>912</v>
      </c>
      <c r="AD451" s="144" t="s">
        <v>3499</v>
      </c>
      <c r="AE451" s="145">
        <v>45000</v>
      </c>
      <c r="AG451" s="146">
        <v>10</v>
      </c>
      <c r="AH451" s="146">
        <v>26</v>
      </c>
      <c r="AI451" s="158" t="s">
        <v>2122</v>
      </c>
      <c r="AJ451" s="144" t="s">
        <v>3419</v>
      </c>
      <c r="AK451" s="144" t="s">
        <v>2362</v>
      </c>
      <c r="AL451" s="157">
        <v>2584.5</v>
      </c>
      <c r="AN451" s="114">
        <v>12</v>
      </c>
      <c r="AO451" s="115">
        <v>21</v>
      </c>
      <c r="AP451" s="114" t="s">
        <v>2159</v>
      </c>
      <c r="AQ451" s="114" t="s">
        <v>3500</v>
      </c>
      <c r="AR451" s="114" t="s">
        <v>2161</v>
      </c>
      <c r="AS451" s="215">
        <v>799</v>
      </c>
      <c r="AU451" s="114">
        <v>12</v>
      </c>
      <c r="AV451" s="115">
        <v>24</v>
      </c>
      <c r="AW451" s="114" t="s">
        <v>3139</v>
      </c>
      <c r="AX451" s="114" t="s">
        <v>3496</v>
      </c>
      <c r="AY451" s="114" t="s">
        <v>3307</v>
      </c>
      <c r="AZ451" s="215">
        <v>260</v>
      </c>
    </row>
    <row r="452" ht="36" spans="26:52">
      <c r="Z452" s="146">
        <v>11</v>
      </c>
      <c r="AA452" s="146">
        <v>12</v>
      </c>
      <c r="AB452" s="158" t="s">
        <v>2189</v>
      </c>
      <c r="AC452" s="144" t="s">
        <v>3501</v>
      </c>
      <c r="AD452" s="144" t="s">
        <v>3502</v>
      </c>
      <c r="AE452" s="145">
        <v>45500</v>
      </c>
      <c r="AG452" s="146">
        <v>10</v>
      </c>
      <c r="AH452" s="146">
        <v>26</v>
      </c>
      <c r="AI452" s="158" t="s">
        <v>2135</v>
      </c>
      <c r="AJ452" s="144" t="s">
        <v>3503</v>
      </c>
      <c r="AK452" s="144" t="s">
        <v>2147</v>
      </c>
      <c r="AL452" s="157">
        <v>14000</v>
      </c>
      <c r="AN452" s="114">
        <v>12</v>
      </c>
      <c r="AO452" s="115">
        <v>21</v>
      </c>
      <c r="AP452" s="114" t="s">
        <v>2159</v>
      </c>
      <c r="AQ452" s="114" t="s">
        <v>3500</v>
      </c>
      <c r="AR452" s="114" t="s">
        <v>2369</v>
      </c>
      <c r="AS452" s="215">
        <v>7230</v>
      </c>
      <c r="AU452" s="114">
        <v>12</v>
      </c>
      <c r="AV452" s="115">
        <v>24</v>
      </c>
      <c r="AW452" s="114" t="s">
        <v>3139</v>
      </c>
      <c r="AX452" s="114" t="s">
        <v>3496</v>
      </c>
      <c r="AY452" s="114" t="s">
        <v>3307</v>
      </c>
      <c r="AZ452" s="215">
        <v>1257</v>
      </c>
    </row>
    <row r="453" ht="36" spans="26:52">
      <c r="Z453" s="146">
        <v>11</v>
      </c>
      <c r="AA453" s="146">
        <v>12</v>
      </c>
      <c r="AB453" s="158" t="s">
        <v>2119</v>
      </c>
      <c r="AC453" s="144" t="s">
        <v>808</v>
      </c>
      <c r="AD453" s="144" t="s">
        <v>3434</v>
      </c>
      <c r="AE453" s="145">
        <v>6202.5</v>
      </c>
      <c r="AG453" s="146">
        <v>10</v>
      </c>
      <c r="AH453" s="146">
        <v>27</v>
      </c>
      <c r="AI453" s="158" t="s">
        <v>2122</v>
      </c>
      <c r="AJ453" s="144" t="s">
        <v>3504</v>
      </c>
      <c r="AK453" s="144" t="s">
        <v>2575</v>
      </c>
      <c r="AL453" s="157">
        <v>37000</v>
      </c>
      <c r="AN453" s="114">
        <v>12</v>
      </c>
      <c r="AO453" s="115">
        <v>21</v>
      </c>
      <c r="AP453" s="114" t="s">
        <v>2159</v>
      </c>
      <c r="AQ453" s="114" t="s">
        <v>1794</v>
      </c>
      <c r="AR453" s="114" t="s">
        <v>2369</v>
      </c>
      <c r="AS453" s="215">
        <v>7500</v>
      </c>
      <c r="AU453" s="114">
        <v>12</v>
      </c>
      <c r="AV453" s="115">
        <v>24</v>
      </c>
      <c r="AW453" s="114" t="s">
        <v>3139</v>
      </c>
      <c r="AX453" s="114" t="s">
        <v>3496</v>
      </c>
      <c r="AY453" s="114" t="s">
        <v>3307</v>
      </c>
      <c r="AZ453" s="215">
        <v>110</v>
      </c>
    </row>
    <row r="454" ht="36" spans="26:52">
      <c r="Z454" s="146">
        <v>11</v>
      </c>
      <c r="AA454" s="146">
        <v>12</v>
      </c>
      <c r="AB454" s="158" t="s">
        <v>2119</v>
      </c>
      <c r="AC454" s="144" t="s">
        <v>808</v>
      </c>
      <c r="AD454" s="144" t="s">
        <v>3434</v>
      </c>
      <c r="AE454" s="145">
        <v>2314.64</v>
      </c>
      <c r="AG454" s="146">
        <v>10</v>
      </c>
      <c r="AH454" s="146">
        <v>31</v>
      </c>
      <c r="AI454" s="158" t="s">
        <v>2114</v>
      </c>
      <c r="AJ454" s="144" t="s">
        <v>1603</v>
      </c>
      <c r="AK454" s="144" t="s">
        <v>2262</v>
      </c>
      <c r="AL454" s="157">
        <v>500</v>
      </c>
      <c r="AN454" s="114">
        <v>12</v>
      </c>
      <c r="AO454" s="115">
        <v>21</v>
      </c>
      <c r="AP454" s="114" t="s">
        <v>2122</v>
      </c>
      <c r="AQ454" s="114" t="s">
        <v>2941</v>
      </c>
      <c r="AR454" s="114" t="s">
        <v>2139</v>
      </c>
      <c r="AS454" s="215">
        <v>23500</v>
      </c>
      <c r="AU454" s="114">
        <v>12</v>
      </c>
      <c r="AV454" s="115">
        <v>24</v>
      </c>
      <c r="AW454" s="114" t="s">
        <v>3139</v>
      </c>
      <c r="AX454" s="114" t="s">
        <v>3496</v>
      </c>
      <c r="AY454" s="114" t="s">
        <v>3307</v>
      </c>
      <c r="AZ454" s="215">
        <v>1237.5</v>
      </c>
    </row>
    <row r="455" ht="36" spans="26:52">
      <c r="Z455" s="146">
        <v>11</v>
      </c>
      <c r="AA455" s="146">
        <v>12</v>
      </c>
      <c r="AB455" s="158" t="s">
        <v>2119</v>
      </c>
      <c r="AC455" s="144" t="s">
        <v>808</v>
      </c>
      <c r="AD455" s="144" t="s">
        <v>3434</v>
      </c>
      <c r="AE455" s="145">
        <v>6633</v>
      </c>
      <c r="AG455" s="146">
        <v>11</v>
      </c>
      <c r="AH455" s="146">
        <v>1</v>
      </c>
      <c r="AI455" s="158" t="s">
        <v>2125</v>
      </c>
      <c r="AJ455" s="144" t="s">
        <v>3505</v>
      </c>
      <c r="AK455" s="144" t="s">
        <v>2193</v>
      </c>
      <c r="AL455" s="157">
        <v>4700</v>
      </c>
      <c r="AN455" s="114">
        <v>12</v>
      </c>
      <c r="AO455" s="115">
        <v>21</v>
      </c>
      <c r="AP455" s="114" t="s">
        <v>2122</v>
      </c>
      <c r="AQ455" s="114" t="s">
        <v>3506</v>
      </c>
      <c r="AR455" s="114" t="s">
        <v>2139</v>
      </c>
      <c r="AS455" s="215">
        <v>13500</v>
      </c>
      <c r="AU455" s="114">
        <v>12</v>
      </c>
      <c r="AV455" s="115">
        <v>24</v>
      </c>
      <c r="AW455" s="114" t="s">
        <v>3139</v>
      </c>
      <c r="AX455" s="114" t="s">
        <v>3496</v>
      </c>
      <c r="AY455" s="114" t="s">
        <v>3307</v>
      </c>
      <c r="AZ455" s="215">
        <v>2157.2</v>
      </c>
    </row>
    <row r="456" ht="36" spans="26:52">
      <c r="Z456" s="146">
        <v>11</v>
      </c>
      <c r="AA456" s="146">
        <v>12</v>
      </c>
      <c r="AB456" s="158" t="s">
        <v>2119</v>
      </c>
      <c r="AC456" s="144" t="s">
        <v>808</v>
      </c>
      <c r="AD456" s="144" t="s">
        <v>3434</v>
      </c>
      <c r="AE456" s="145">
        <v>6353</v>
      </c>
      <c r="AG456" s="146">
        <v>11</v>
      </c>
      <c r="AH456" s="146">
        <v>1</v>
      </c>
      <c r="AI456" s="158" t="s">
        <v>2125</v>
      </c>
      <c r="AJ456" s="144" t="s">
        <v>3507</v>
      </c>
      <c r="AK456" s="144" t="s">
        <v>2193</v>
      </c>
      <c r="AL456" s="157">
        <v>700</v>
      </c>
      <c r="AN456" s="114">
        <v>12</v>
      </c>
      <c r="AO456" s="115">
        <v>21</v>
      </c>
      <c r="AP456" s="114" t="s">
        <v>2122</v>
      </c>
      <c r="AQ456" s="114" t="s">
        <v>3508</v>
      </c>
      <c r="AR456" s="114" t="s">
        <v>2333</v>
      </c>
      <c r="AS456" s="215">
        <v>960</v>
      </c>
      <c r="AU456" s="114">
        <v>12</v>
      </c>
      <c r="AV456" s="115">
        <v>24</v>
      </c>
      <c r="AW456" s="114" t="s">
        <v>3139</v>
      </c>
      <c r="AX456" s="114" t="s">
        <v>3496</v>
      </c>
      <c r="AY456" s="114" t="s">
        <v>3307</v>
      </c>
      <c r="AZ456" s="215">
        <v>4000</v>
      </c>
    </row>
    <row r="457" ht="36" spans="26:52">
      <c r="Z457" s="146">
        <v>11</v>
      </c>
      <c r="AA457" s="146">
        <v>12</v>
      </c>
      <c r="AB457" s="158" t="s">
        <v>2119</v>
      </c>
      <c r="AC457" s="144" t="s">
        <v>808</v>
      </c>
      <c r="AD457" s="144" t="s">
        <v>3434</v>
      </c>
      <c r="AE457" s="145">
        <v>2280</v>
      </c>
      <c r="AG457" s="146">
        <v>11</v>
      </c>
      <c r="AH457" s="146">
        <v>2</v>
      </c>
      <c r="AI457" s="158" t="s">
        <v>2135</v>
      </c>
      <c r="AJ457" s="144" t="s">
        <v>3509</v>
      </c>
      <c r="AK457" s="144" t="s">
        <v>2824</v>
      </c>
      <c r="AL457" s="157">
        <v>45000</v>
      </c>
      <c r="AN457" s="114">
        <v>12</v>
      </c>
      <c r="AO457" s="115">
        <v>21</v>
      </c>
      <c r="AP457" s="114" t="s">
        <v>2122</v>
      </c>
      <c r="AQ457" s="114" t="s">
        <v>3508</v>
      </c>
      <c r="AR457" s="114" t="s">
        <v>2333</v>
      </c>
      <c r="AS457" s="215">
        <v>260</v>
      </c>
      <c r="AU457" s="114">
        <v>12</v>
      </c>
      <c r="AV457" s="115">
        <v>24</v>
      </c>
      <c r="AW457" s="114" t="s">
        <v>3139</v>
      </c>
      <c r="AX457" s="114" t="s">
        <v>3496</v>
      </c>
      <c r="AY457" s="114" t="s">
        <v>3307</v>
      </c>
      <c r="AZ457" s="215">
        <v>1650</v>
      </c>
    </row>
    <row r="458" ht="36" spans="26:52">
      <c r="Z458" s="146">
        <v>11</v>
      </c>
      <c r="AA458" s="146">
        <v>12</v>
      </c>
      <c r="AB458" s="158" t="s">
        <v>2119</v>
      </c>
      <c r="AC458" s="144" t="s">
        <v>808</v>
      </c>
      <c r="AD458" s="144" t="s">
        <v>3434</v>
      </c>
      <c r="AE458" s="157">
        <v>180</v>
      </c>
      <c r="AG458" s="146">
        <v>11</v>
      </c>
      <c r="AH458" s="146">
        <v>3</v>
      </c>
      <c r="AI458" s="158" t="s">
        <v>2128</v>
      </c>
      <c r="AJ458" s="144" t="s">
        <v>3510</v>
      </c>
      <c r="AK458" s="144" t="s">
        <v>2130</v>
      </c>
      <c r="AL458" s="157">
        <v>46000</v>
      </c>
      <c r="AN458" s="114">
        <v>12</v>
      </c>
      <c r="AO458" s="115">
        <v>21</v>
      </c>
      <c r="AP458" s="114" t="s">
        <v>2122</v>
      </c>
      <c r="AQ458" s="114" t="s">
        <v>3508</v>
      </c>
      <c r="AR458" s="114" t="s">
        <v>2333</v>
      </c>
      <c r="AS458" s="215">
        <v>4854</v>
      </c>
      <c r="AU458" s="114">
        <v>12</v>
      </c>
      <c r="AV458" s="115">
        <v>24</v>
      </c>
      <c r="AW458" s="114" t="s">
        <v>2148</v>
      </c>
      <c r="AX458" s="114" t="s">
        <v>3511</v>
      </c>
      <c r="AY458" s="114" t="s">
        <v>2397</v>
      </c>
      <c r="AZ458" s="215">
        <v>86</v>
      </c>
    </row>
    <row r="459" ht="36" spans="26:52">
      <c r="Z459" s="146">
        <v>11</v>
      </c>
      <c r="AA459" s="146">
        <v>12</v>
      </c>
      <c r="AB459" s="158" t="s">
        <v>2119</v>
      </c>
      <c r="AC459" s="144" t="s">
        <v>808</v>
      </c>
      <c r="AD459" s="144" t="s">
        <v>3434</v>
      </c>
      <c r="AE459" s="157">
        <v>58</v>
      </c>
      <c r="AG459" s="146">
        <v>11</v>
      </c>
      <c r="AH459" s="146">
        <v>4</v>
      </c>
      <c r="AI459" s="158" t="s">
        <v>2156</v>
      </c>
      <c r="AJ459" s="144" t="s">
        <v>3512</v>
      </c>
      <c r="AK459" s="144" t="s">
        <v>2158</v>
      </c>
      <c r="AL459" s="157">
        <v>3500</v>
      </c>
      <c r="AN459" s="114">
        <v>12</v>
      </c>
      <c r="AO459" s="115">
        <v>21</v>
      </c>
      <c r="AP459" s="114" t="s">
        <v>2122</v>
      </c>
      <c r="AQ459" s="114" t="s">
        <v>3508</v>
      </c>
      <c r="AR459" s="114" t="s">
        <v>2333</v>
      </c>
      <c r="AS459" s="215">
        <v>15960</v>
      </c>
      <c r="AU459" s="114">
        <v>12</v>
      </c>
      <c r="AV459" s="115">
        <v>24</v>
      </c>
      <c r="AW459" s="114" t="s">
        <v>3057</v>
      </c>
      <c r="AX459" s="114" t="s">
        <v>3513</v>
      </c>
      <c r="AY459" s="114" t="s">
        <v>3085</v>
      </c>
      <c r="AZ459" s="215">
        <v>100</v>
      </c>
    </row>
    <row r="460" ht="36" spans="26:52">
      <c r="Z460" s="146">
        <v>11</v>
      </c>
      <c r="AA460" s="146">
        <v>12</v>
      </c>
      <c r="AB460" s="158" t="s">
        <v>2119</v>
      </c>
      <c r="AC460" s="144" t="s">
        <v>808</v>
      </c>
      <c r="AD460" s="144" t="s">
        <v>3434</v>
      </c>
      <c r="AE460" s="145">
        <v>5320</v>
      </c>
      <c r="AG460" s="146">
        <v>11</v>
      </c>
      <c r="AH460" s="146">
        <v>4</v>
      </c>
      <c r="AI460" s="158" t="s">
        <v>2156</v>
      </c>
      <c r="AJ460" s="144" t="s">
        <v>874</v>
      </c>
      <c r="AK460" s="144" t="s">
        <v>2170</v>
      </c>
      <c r="AL460" s="157">
        <v>2186.25</v>
      </c>
      <c r="AN460" s="114">
        <v>12</v>
      </c>
      <c r="AO460" s="115">
        <v>21</v>
      </c>
      <c r="AP460" s="114" t="s">
        <v>2122</v>
      </c>
      <c r="AQ460" s="114" t="s">
        <v>3508</v>
      </c>
      <c r="AR460" s="114" t="s">
        <v>2333</v>
      </c>
      <c r="AS460" s="215">
        <v>510</v>
      </c>
      <c r="AU460" s="114">
        <v>12</v>
      </c>
      <c r="AV460" s="115">
        <v>24</v>
      </c>
      <c r="AW460" s="114" t="s">
        <v>3057</v>
      </c>
      <c r="AX460" s="114" t="s">
        <v>3513</v>
      </c>
      <c r="AY460" s="114" t="s">
        <v>3085</v>
      </c>
      <c r="AZ460" s="215">
        <v>330</v>
      </c>
    </row>
    <row r="461" ht="36" spans="26:52">
      <c r="Z461" s="146">
        <v>11</v>
      </c>
      <c r="AA461" s="146">
        <v>12</v>
      </c>
      <c r="AB461" s="158" t="s">
        <v>2119</v>
      </c>
      <c r="AC461" s="144" t="s">
        <v>808</v>
      </c>
      <c r="AD461" s="144" t="s">
        <v>3434</v>
      </c>
      <c r="AE461" s="157">
        <v>60</v>
      </c>
      <c r="AG461" s="146">
        <v>11</v>
      </c>
      <c r="AH461" s="146">
        <v>4</v>
      </c>
      <c r="AI461" s="158" t="s">
        <v>2156</v>
      </c>
      <c r="AJ461" s="144" t="s">
        <v>3514</v>
      </c>
      <c r="AK461" s="144" t="s">
        <v>2170</v>
      </c>
      <c r="AL461" s="157">
        <v>137.8</v>
      </c>
      <c r="AN461" s="114">
        <v>12</v>
      </c>
      <c r="AO461" s="115">
        <v>21</v>
      </c>
      <c r="AP461" s="114" t="s">
        <v>2122</v>
      </c>
      <c r="AQ461" s="114" t="s">
        <v>3508</v>
      </c>
      <c r="AR461" s="114" t="s">
        <v>2333</v>
      </c>
      <c r="AS461" s="215">
        <v>1437</v>
      </c>
      <c r="AU461" s="114">
        <v>12</v>
      </c>
      <c r="AV461" s="115">
        <v>24</v>
      </c>
      <c r="AW461" s="114" t="s">
        <v>2128</v>
      </c>
      <c r="AX461" s="114" t="s">
        <v>3515</v>
      </c>
      <c r="AY461" s="114" t="s">
        <v>2293</v>
      </c>
      <c r="AZ461" s="215">
        <v>36842.1</v>
      </c>
    </row>
    <row r="462" ht="36" spans="26:52">
      <c r="Z462" s="146">
        <v>11</v>
      </c>
      <c r="AA462" s="146">
        <v>12</v>
      </c>
      <c r="AB462" s="158" t="s">
        <v>2119</v>
      </c>
      <c r="AC462" s="144" t="s">
        <v>808</v>
      </c>
      <c r="AD462" s="144" t="s">
        <v>3434</v>
      </c>
      <c r="AE462" s="145">
        <v>2917</v>
      </c>
      <c r="AG462" s="146">
        <v>11</v>
      </c>
      <c r="AH462" s="146">
        <v>15</v>
      </c>
      <c r="AI462" s="158" t="s">
        <v>2159</v>
      </c>
      <c r="AJ462" s="144" t="s">
        <v>3516</v>
      </c>
      <c r="AK462" s="144" t="s">
        <v>2240</v>
      </c>
      <c r="AL462" s="157">
        <v>11648</v>
      </c>
      <c r="AN462" s="114">
        <v>12</v>
      </c>
      <c r="AO462" s="115">
        <v>21</v>
      </c>
      <c r="AP462" s="114" t="s">
        <v>2122</v>
      </c>
      <c r="AQ462" s="114" t="s">
        <v>3508</v>
      </c>
      <c r="AR462" s="114" t="s">
        <v>2333</v>
      </c>
      <c r="AS462" s="215">
        <v>1010</v>
      </c>
      <c r="AU462" s="114">
        <v>12</v>
      </c>
      <c r="AV462" s="115">
        <v>26</v>
      </c>
      <c r="AW462" s="114" t="s">
        <v>2159</v>
      </c>
      <c r="AX462" s="114" t="s">
        <v>3517</v>
      </c>
      <c r="AY462" s="114" t="s">
        <v>2369</v>
      </c>
      <c r="AZ462" s="215">
        <v>880</v>
      </c>
    </row>
    <row r="463" ht="36" spans="26:52">
      <c r="Z463" s="146">
        <v>11</v>
      </c>
      <c r="AA463" s="146">
        <v>12</v>
      </c>
      <c r="AB463" s="158" t="s">
        <v>2119</v>
      </c>
      <c r="AC463" s="144" t="s">
        <v>808</v>
      </c>
      <c r="AD463" s="144" t="s">
        <v>3434</v>
      </c>
      <c r="AE463" s="157">
        <v>208</v>
      </c>
      <c r="AG463" s="146">
        <v>11</v>
      </c>
      <c r="AH463" s="146">
        <v>15</v>
      </c>
      <c r="AI463" s="158" t="s">
        <v>2171</v>
      </c>
      <c r="AJ463" s="144" t="s">
        <v>3518</v>
      </c>
      <c r="AK463" s="144" t="s">
        <v>2173</v>
      </c>
      <c r="AL463" s="157">
        <v>3000</v>
      </c>
      <c r="AN463" s="114">
        <v>12</v>
      </c>
      <c r="AO463" s="115">
        <v>21</v>
      </c>
      <c r="AP463" s="114" t="s">
        <v>2122</v>
      </c>
      <c r="AQ463" s="114" t="s">
        <v>3508</v>
      </c>
      <c r="AR463" s="114" t="s">
        <v>2333</v>
      </c>
      <c r="AS463" s="215">
        <v>12275</v>
      </c>
      <c r="AU463" s="114">
        <v>12</v>
      </c>
      <c r="AV463" s="115">
        <v>26</v>
      </c>
      <c r="AW463" s="114" t="s">
        <v>2159</v>
      </c>
      <c r="AX463" s="114" t="s">
        <v>3517</v>
      </c>
      <c r="AY463" s="114" t="s">
        <v>2369</v>
      </c>
      <c r="AZ463" s="215">
        <v>3615</v>
      </c>
    </row>
    <row r="464" ht="36" spans="26:52">
      <c r="Z464" s="146">
        <v>11</v>
      </c>
      <c r="AA464" s="146">
        <v>12</v>
      </c>
      <c r="AB464" s="158" t="s">
        <v>2119</v>
      </c>
      <c r="AC464" s="144" t="s">
        <v>808</v>
      </c>
      <c r="AD464" s="144" t="s">
        <v>3434</v>
      </c>
      <c r="AE464" s="145">
        <v>6883</v>
      </c>
      <c r="AG464" s="146">
        <v>11</v>
      </c>
      <c r="AH464" s="146">
        <v>16</v>
      </c>
      <c r="AI464" s="158" t="s">
        <v>2122</v>
      </c>
      <c r="AJ464" s="144" t="s">
        <v>3519</v>
      </c>
      <c r="AK464" s="144" t="s">
        <v>2333</v>
      </c>
      <c r="AL464" s="157">
        <v>900</v>
      </c>
      <c r="AN464" s="114">
        <v>12</v>
      </c>
      <c r="AO464" s="115">
        <v>21</v>
      </c>
      <c r="AP464" s="114" t="s">
        <v>2122</v>
      </c>
      <c r="AQ464" s="114" t="s">
        <v>3508</v>
      </c>
      <c r="AR464" s="114" t="s">
        <v>2333</v>
      </c>
      <c r="AS464" s="215">
        <v>765</v>
      </c>
      <c r="AU464" s="114">
        <v>12</v>
      </c>
      <c r="AV464" s="115">
        <v>27</v>
      </c>
      <c r="AW464" s="114" t="s">
        <v>3047</v>
      </c>
      <c r="AX464" s="114" t="s">
        <v>3520</v>
      </c>
      <c r="AY464" s="114" t="s">
        <v>3396</v>
      </c>
      <c r="AZ464" s="215">
        <v>491</v>
      </c>
    </row>
    <row r="465" ht="36" spans="26:52">
      <c r="Z465" s="146">
        <v>11</v>
      </c>
      <c r="AA465" s="146">
        <v>15</v>
      </c>
      <c r="AB465" s="158" t="s">
        <v>2189</v>
      </c>
      <c r="AC465" s="144" t="s">
        <v>3521</v>
      </c>
      <c r="AD465" s="144" t="s">
        <v>3522</v>
      </c>
      <c r="AE465" s="145">
        <v>12300</v>
      </c>
      <c r="AG465" s="146">
        <v>11</v>
      </c>
      <c r="AH465" s="146">
        <v>16</v>
      </c>
      <c r="AI465" s="158" t="s">
        <v>2122</v>
      </c>
      <c r="AJ465" s="144" t="s">
        <v>1819</v>
      </c>
      <c r="AK465" s="144" t="s">
        <v>2333</v>
      </c>
      <c r="AL465" s="157">
        <v>7000</v>
      </c>
      <c r="AN465" s="114">
        <v>12</v>
      </c>
      <c r="AO465" s="115">
        <v>21</v>
      </c>
      <c r="AP465" s="114" t="s">
        <v>2122</v>
      </c>
      <c r="AQ465" s="114" t="s">
        <v>3523</v>
      </c>
      <c r="AR465" s="114" t="s">
        <v>2362</v>
      </c>
      <c r="AS465" s="215">
        <v>4221.95</v>
      </c>
      <c r="AU465" s="114">
        <v>12</v>
      </c>
      <c r="AV465" s="115">
        <v>27</v>
      </c>
      <c r="AW465" s="114" t="s">
        <v>3047</v>
      </c>
      <c r="AX465" s="114" t="s">
        <v>3524</v>
      </c>
      <c r="AY465" s="114" t="s">
        <v>3396</v>
      </c>
      <c r="AZ465" s="215">
        <v>758</v>
      </c>
    </row>
    <row r="466" ht="36" spans="26:52">
      <c r="Z466" s="146">
        <v>11</v>
      </c>
      <c r="AA466" s="146">
        <v>15</v>
      </c>
      <c r="AB466" s="158" t="s">
        <v>2189</v>
      </c>
      <c r="AC466" s="144" t="s">
        <v>2747</v>
      </c>
      <c r="AD466" s="144" t="s">
        <v>3525</v>
      </c>
      <c r="AE466" s="145">
        <v>45940</v>
      </c>
      <c r="AG466" s="146">
        <v>11</v>
      </c>
      <c r="AH466" s="146">
        <v>16</v>
      </c>
      <c r="AI466" s="158" t="s">
        <v>2122</v>
      </c>
      <c r="AJ466" s="144" t="s">
        <v>3526</v>
      </c>
      <c r="AK466" s="144" t="s">
        <v>2333</v>
      </c>
      <c r="AL466" s="157">
        <v>1360</v>
      </c>
      <c r="AN466" s="114">
        <v>12</v>
      </c>
      <c r="AO466" s="115">
        <v>21</v>
      </c>
      <c r="AP466" s="114" t="s">
        <v>2122</v>
      </c>
      <c r="AQ466" s="114" t="s">
        <v>3148</v>
      </c>
      <c r="AR466" s="114" t="s">
        <v>2333</v>
      </c>
      <c r="AS466" s="215">
        <v>900</v>
      </c>
      <c r="AU466" s="114">
        <v>12</v>
      </c>
      <c r="AV466" s="115">
        <v>27</v>
      </c>
      <c r="AW466" s="114" t="s">
        <v>3047</v>
      </c>
      <c r="AX466" s="114" t="s">
        <v>3524</v>
      </c>
      <c r="AY466" s="114" t="s">
        <v>3396</v>
      </c>
      <c r="AZ466" s="215">
        <v>430</v>
      </c>
    </row>
    <row r="467" ht="36" spans="26:52">
      <c r="Z467" s="146">
        <v>11</v>
      </c>
      <c r="AA467" s="146">
        <v>15</v>
      </c>
      <c r="AB467" s="158" t="s">
        <v>2189</v>
      </c>
      <c r="AC467" s="144" t="s">
        <v>2431</v>
      </c>
      <c r="AD467" s="144" t="s">
        <v>3499</v>
      </c>
      <c r="AE467" s="145">
        <v>37600</v>
      </c>
      <c r="AG467" s="146">
        <v>11</v>
      </c>
      <c r="AH467" s="146">
        <v>17</v>
      </c>
      <c r="AI467" s="158" t="s">
        <v>2156</v>
      </c>
      <c r="AJ467" s="144" t="s">
        <v>3527</v>
      </c>
      <c r="AK467" s="144" t="s">
        <v>3480</v>
      </c>
      <c r="AL467" s="157">
        <v>10030.32</v>
      </c>
      <c r="AN467" s="114">
        <v>12</v>
      </c>
      <c r="AO467" s="115">
        <v>21</v>
      </c>
      <c r="AP467" s="114" t="s">
        <v>2122</v>
      </c>
      <c r="AQ467" s="114" t="s">
        <v>3148</v>
      </c>
      <c r="AR467" s="114" t="s">
        <v>2333</v>
      </c>
      <c r="AS467" s="215">
        <v>78</v>
      </c>
      <c r="AU467" s="114">
        <v>12</v>
      </c>
      <c r="AV467" s="115">
        <v>27</v>
      </c>
      <c r="AW467" s="114" t="s">
        <v>3047</v>
      </c>
      <c r="AX467" s="114" t="s">
        <v>3524</v>
      </c>
      <c r="AY467" s="114" t="s">
        <v>3396</v>
      </c>
      <c r="AZ467" s="215">
        <v>2598</v>
      </c>
    </row>
    <row r="468" ht="36" spans="26:52">
      <c r="Z468" s="146">
        <v>11</v>
      </c>
      <c r="AA468" s="146">
        <v>15</v>
      </c>
      <c r="AB468" s="158" t="s">
        <v>2111</v>
      </c>
      <c r="AC468" s="144" t="s">
        <v>3528</v>
      </c>
      <c r="AD468" s="144" t="s">
        <v>3529</v>
      </c>
      <c r="AE468" s="145">
        <v>24000</v>
      </c>
      <c r="AG468" s="146">
        <v>11</v>
      </c>
      <c r="AH468" s="146">
        <v>17</v>
      </c>
      <c r="AI468" s="158" t="s">
        <v>2135</v>
      </c>
      <c r="AJ468" s="144" t="s">
        <v>3530</v>
      </c>
      <c r="AK468" s="144" t="s">
        <v>2137</v>
      </c>
      <c r="AL468" s="157">
        <v>9000</v>
      </c>
      <c r="AN468" s="114">
        <v>12</v>
      </c>
      <c r="AO468" s="115">
        <v>21</v>
      </c>
      <c r="AP468" s="114" t="s">
        <v>2122</v>
      </c>
      <c r="AQ468" s="114" t="s">
        <v>3148</v>
      </c>
      <c r="AR468" s="114" t="s">
        <v>2333</v>
      </c>
      <c r="AS468" s="215">
        <v>600</v>
      </c>
      <c r="AU468" s="114">
        <v>12</v>
      </c>
      <c r="AV468" s="115">
        <v>27</v>
      </c>
      <c r="AW468" s="114" t="s">
        <v>3047</v>
      </c>
      <c r="AX468" s="114" t="s">
        <v>3524</v>
      </c>
      <c r="AY468" s="114" t="s">
        <v>3396</v>
      </c>
      <c r="AZ468" s="215">
        <v>978</v>
      </c>
    </row>
    <row r="469" ht="36" spans="26:52">
      <c r="Z469" s="146">
        <v>11</v>
      </c>
      <c r="AA469" s="146">
        <v>15</v>
      </c>
      <c r="AB469" s="158" t="s">
        <v>2111</v>
      </c>
      <c r="AC469" s="144" t="s">
        <v>3531</v>
      </c>
      <c r="AD469" s="144" t="s">
        <v>3039</v>
      </c>
      <c r="AE469" s="145">
        <v>2448</v>
      </c>
      <c r="AG469" s="146">
        <v>11</v>
      </c>
      <c r="AH469" s="146">
        <v>21</v>
      </c>
      <c r="AI469" s="158" t="s">
        <v>2159</v>
      </c>
      <c r="AJ469" s="144" t="s">
        <v>3532</v>
      </c>
      <c r="AK469" s="144" t="s">
        <v>2182</v>
      </c>
      <c r="AL469" s="157">
        <v>42000</v>
      </c>
      <c r="AN469" s="114">
        <v>12</v>
      </c>
      <c r="AO469" s="115">
        <v>21</v>
      </c>
      <c r="AP469" s="114" t="s">
        <v>2122</v>
      </c>
      <c r="AQ469" s="114" t="s">
        <v>3148</v>
      </c>
      <c r="AR469" s="114" t="s">
        <v>2333</v>
      </c>
      <c r="AS469" s="215">
        <v>299</v>
      </c>
      <c r="AU469" s="114">
        <v>12</v>
      </c>
      <c r="AV469" s="115">
        <v>27</v>
      </c>
      <c r="AW469" s="114" t="s">
        <v>3047</v>
      </c>
      <c r="AX469" s="114" t="s">
        <v>3524</v>
      </c>
      <c r="AY469" s="114" t="s">
        <v>3396</v>
      </c>
      <c r="AZ469" s="215">
        <v>2190</v>
      </c>
    </row>
    <row r="470" ht="36" spans="26:52">
      <c r="Z470" s="146">
        <v>11</v>
      </c>
      <c r="AA470" s="146">
        <v>15</v>
      </c>
      <c r="AB470" s="158" t="s">
        <v>2111</v>
      </c>
      <c r="AC470" s="144" t="s">
        <v>3531</v>
      </c>
      <c r="AD470" s="144" t="s">
        <v>3039</v>
      </c>
      <c r="AE470" s="145">
        <v>8864</v>
      </c>
      <c r="AG470" s="146">
        <v>11</v>
      </c>
      <c r="AH470" s="146">
        <v>21</v>
      </c>
      <c r="AI470" s="158" t="s">
        <v>2159</v>
      </c>
      <c r="AJ470" s="144" t="s">
        <v>3533</v>
      </c>
      <c r="AK470" s="144" t="s">
        <v>2369</v>
      </c>
      <c r="AL470" s="157">
        <v>2036.3</v>
      </c>
      <c r="AN470" s="114">
        <v>12</v>
      </c>
      <c r="AO470" s="115">
        <v>21</v>
      </c>
      <c r="AP470" s="114" t="s">
        <v>2122</v>
      </c>
      <c r="AQ470" s="114" t="s">
        <v>3148</v>
      </c>
      <c r="AR470" s="114" t="s">
        <v>2333</v>
      </c>
      <c r="AS470" s="215">
        <v>945</v>
      </c>
      <c r="AU470" s="114">
        <v>12</v>
      </c>
      <c r="AV470" s="115">
        <v>31</v>
      </c>
      <c r="AW470" s="114" t="s">
        <v>2148</v>
      </c>
      <c r="AX470" s="114" t="s">
        <v>3534</v>
      </c>
      <c r="AY470" s="114" t="s">
        <v>3535</v>
      </c>
      <c r="AZ470" s="215">
        <v>3000</v>
      </c>
    </row>
    <row r="471" ht="36" spans="26:52">
      <c r="Z471" s="146">
        <v>11</v>
      </c>
      <c r="AA471" s="146">
        <v>15</v>
      </c>
      <c r="AB471" s="158" t="s">
        <v>2111</v>
      </c>
      <c r="AC471" s="144" t="s">
        <v>3531</v>
      </c>
      <c r="AD471" s="144" t="s">
        <v>3039</v>
      </c>
      <c r="AE471" s="145">
        <v>1850</v>
      </c>
      <c r="AG471" s="146">
        <v>11</v>
      </c>
      <c r="AH471" s="146">
        <v>21</v>
      </c>
      <c r="AI471" s="158" t="s">
        <v>2159</v>
      </c>
      <c r="AJ471" s="144" t="s">
        <v>3536</v>
      </c>
      <c r="AK471" s="144" t="s">
        <v>2369</v>
      </c>
      <c r="AL471" s="157">
        <v>2330</v>
      </c>
      <c r="AN471" s="114">
        <v>12</v>
      </c>
      <c r="AO471" s="115">
        <v>21</v>
      </c>
      <c r="AP471" s="114" t="s">
        <v>2122</v>
      </c>
      <c r="AQ471" s="114" t="s">
        <v>3148</v>
      </c>
      <c r="AR471" s="114" t="s">
        <v>2333</v>
      </c>
      <c r="AS471" s="215">
        <v>1000</v>
      </c>
      <c r="AU471" s="114">
        <v>12</v>
      </c>
      <c r="AV471" s="115">
        <v>31</v>
      </c>
      <c r="AW471" s="114" t="s">
        <v>2171</v>
      </c>
      <c r="AX471" s="114" t="s">
        <v>3534</v>
      </c>
      <c r="AY471" s="114" t="s">
        <v>2615</v>
      </c>
      <c r="AZ471" s="215">
        <v>1500</v>
      </c>
    </row>
    <row r="472" ht="36" spans="26:52">
      <c r="Z472" s="146">
        <v>11</v>
      </c>
      <c r="AA472" s="146">
        <v>15</v>
      </c>
      <c r="AB472" s="158" t="s">
        <v>2111</v>
      </c>
      <c r="AC472" s="144" t="s">
        <v>3531</v>
      </c>
      <c r="AD472" s="144" t="s">
        <v>3039</v>
      </c>
      <c r="AE472" s="145">
        <v>47755</v>
      </c>
      <c r="AG472" s="146">
        <v>11</v>
      </c>
      <c r="AH472" s="146">
        <v>21</v>
      </c>
      <c r="AI472" s="158" t="s">
        <v>2159</v>
      </c>
      <c r="AJ472" s="144" t="s">
        <v>3537</v>
      </c>
      <c r="AK472" s="144" t="s">
        <v>2369</v>
      </c>
      <c r="AL472" s="157">
        <v>1672</v>
      </c>
      <c r="AN472" s="114">
        <v>12</v>
      </c>
      <c r="AO472" s="115">
        <v>21</v>
      </c>
      <c r="AP472" s="114" t="s">
        <v>2122</v>
      </c>
      <c r="AQ472" s="114" t="s">
        <v>3148</v>
      </c>
      <c r="AR472" s="114" t="s">
        <v>2333</v>
      </c>
      <c r="AS472" s="215">
        <v>1200</v>
      </c>
      <c r="AU472" s="114">
        <v>12</v>
      </c>
      <c r="AV472" s="115">
        <v>31</v>
      </c>
      <c r="AW472" s="114" t="s">
        <v>2148</v>
      </c>
      <c r="AX472" s="114" t="s">
        <v>3538</v>
      </c>
      <c r="AY472" s="114" t="s">
        <v>3539</v>
      </c>
      <c r="AZ472" s="215">
        <v>8782.47</v>
      </c>
    </row>
    <row r="473" ht="36" spans="26:52">
      <c r="Z473" s="146">
        <v>11</v>
      </c>
      <c r="AA473" s="146">
        <v>16</v>
      </c>
      <c r="AB473" s="158" t="s">
        <v>2189</v>
      </c>
      <c r="AC473" s="144" t="s">
        <v>3540</v>
      </c>
      <c r="AD473" s="144" t="s">
        <v>3499</v>
      </c>
      <c r="AE473" s="145">
        <v>43800</v>
      </c>
      <c r="AG473" s="146">
        <v>11</v>
      </c>
      <c r="AH473" s="146">
        <v>21</v>
      </c>
      <c r="AI473" s="158" t="s">
        <v>2159</v>
      </c>
      <c r="AJ473" s="144" t="s">
        <v>3541</v>
      </c>
      <c r="AK473" s="144" t="s">
        <v>2369</v>
      </c>
      <c r="AL473" s="157">
        <v>1909</v>
      </c>
      <c r="AN473" s="114">
        <v>12</v>
      </c>
      <c r="AO473" s="115">
        <v>25</v>
      </c>
      <c r="AP473" s="114" t="s">
        <v>2148</v>
      </c>
      <c r="AQ473" s="114" t="s">
        <v>3542</v>
      </c>
      <c r="AR473" s="114" t="s">
        <v>2150</v>
      </c>
      <c r="AS473" s="215">
        <v>6000</v>
      </c>
      <c r="AU473" s="114">
        <v>12</v>
      </c>
      <c r="AV473" s="115">
        <v>31</v>
      </c>
      <c r="AW473" s="114" t="s">
        <v>2162</v>
      </c>
      <c r="AX473" s="114" t="s">
        <v>3543</v>
      </c>
      <c r="AY473" s="114" t="s">
        <v>3544</v>
      </c>
      <c r="AZ473" s="215">
        <v>94689.82</v>
      </c>
    </row>
    <row r="474" ht="36" spans="26:52">
      <c r="Z474" s="146">
        <v>11</v>
      </c>
      <c r="AA474" s="146">
        <v>16</v>
      </c>
      <c r="AB474" s="158" t="s">
        <v>2189</v>
      </c>
      <c r="AC474" s="144" t="s">
        <v>930</v>
      </c>
      <c r="AD474" s="144" t="s">
        <v>3489</v>
      </c>
      <c r="AE474" s="145">
        <v>39100</v>
      </c>
      <c r="AG474" s="146">
        <v>11</v>
      </c>
      <c r="AH474" s="146">
        <v>21</v>
      </c>
      <c r="AI474" s="158" t="s">
        <v>2159</v>
      </c>
      <c r="AJ474" s="144" t="s">
        <v>2332</v>
      </c>
      <c r="AK474" s="144" t="s">
        <v>2240</v>
      </c>
      <c r="AL474" s="157">
        <v>34500</v>
      </c>
      <c r="AN474" s="114">
        <v>12</v>
      </c>
      <c r="AO474" s="115">
        <v>25</v>
      </c>
      <c r="AP474" s="114" t="s">
        <v>2148</v>
      </c>
      <c r="AQ474" s="114" t="s">
        <v>3190</v>
      </c>
      <c r="AR474" s="114" t="s">
        <v>2150</v>
      </c>
      <c r="AS474" s="215">
        <v>9000</v>
      </c>
      <c r="AU474" s="114">
        <v>12</v>
      </c>
      <c r="AV474" s="115">
        <v>31</v>
      </c>
      <c r="AW474" s="114" t="s">
        <v>2162</v>
      </c>
      <c r="AX474" s="114" t="s">
        <v>3543</v>
      </c>
      <c r="AY474" s="114" t="s">
        <v>3545</v>
      </c>
      <c r="AZ474" s="215">
        <v>46464.14</v>
      </c>
    </row>
    <row r="475" ht="36" spans="26:52">
      <c r="Z475" s="146">
        <v>11</v>
      </c>
      <c r="AA475" s="146">
        <v>16</v>
      </c>
      <c r="AB475" s="158" t="s">
        <v>2189</v>
      </c>
      <c r="AC475" s="144" t="s">
        <v>3546</v>
      </c>
      <c r="AD475" s="144" t="s">
        <v>3547</v>
      </c>
      <c r="AE475" s="145">
        <v>12000</v>
      </c>
      <c r="AG475" s="146">
        <v>11</v>
      </c>
      <c r="AH475" s="146">
        <v>21</v>
      </c>
      <c r="AI475" s="158" t="s">
        <v>2159</v>
      </c>
      <c r="AJ475" s="144" t="s">
        <v>2346</v>
      </c>
      <c r="AK475" s="144" t="s">
        <v>2369</v>
      </c>
      <c r="AL475" s="157">
        <v>1320</v>
      </c>
      <c r="AN475" s="114">
        <v>12</v>
      </c>
      <c r="AO475" s="115">
        <v>25</v>
      </c>
      <c r="AP475" s="114" t="s">
        <v>2148</v>
      </c>
      <c r="AQ475" s="114" t="s">
        <v>3192</v>
      </c>
      <c r="AR475" s="114" t="s">
        <v>2150</v>
      </c>
      <c r="AS475" s="215">
        <v>3000</v>
      </c>
      <c r="AU475" s="116" t="s">
        <v>3548</v>
      </c>
      <c r="AV475" s="117"/>
      <c r="AW475" s="117"/>
      <c r="AX475" s="117"/>
      <c r="AY475" s="118"/>
      <c r="AZ475" s="501">
        <f>SUM(AZ210:AZ474)</f>
        <v>3603664.72</v>
      </c>
    </row>
    <row r="476" ht="36" spans="26:52">
      <c r="Z476" s="146">
        <v>11</v>
      </c>
      <c r="AA476" s="146">
        <v>16</v>
      </c>
      <c r="AB476" s="158" t="s">
        <v>2203</v>
      </c>
      <c r="AC476" s="144" t="s">
        <v>3549</v>
      </c>
      <c r="AD476" s="144" t="s">
        <v>3550</v>
      </c>
      <c r="AE476" s="145">
        <v>40150</v>
      </c>
      <c r="AG476" s="146">
        <v>11</v>
      </c>
      <c r="AH476" s="146">
        <v>21</v>
      </c>
      <c r="AI476" s="158" t="s">
        <v>2159</v>
      </c>
      <c r="AJ476" s="144" t="s">
        <v>3551</v>
      </c>
      <c r="AK476" s="144" t="s">
        <v>2369</v>
      </c>
      <c r="AL476" s="157">
        <v>1680</v>
      </c>
      <c r="AN476" s="114">
        <v>12</v>
      </c>
      <c r="AO476" s="115">
        <v>27</v>
      </c>
      <c r="AP476" s="114" t="s">
        <v>2171</v>
      </c>
      <c r="AQ476" s="114" t="s">
        <v>3552</v>
      </c>
      <c r="AR476" s="114" t="s">
        <v>2615</v>
      </c>
      <c r="AS476" s="215">
        <v>4500</v>
      </c>
      <c r="AU476" s="116" t="s">
        <v>3553</v>
      </c>
      <c r="AV476" s="117"/>
      <c r="AW476" s="117"/>
      <c r="AX476" s="117"/>
      <c r="AY476" s="118"/>
      <c r="AZ476" s="502">
        <v>7155606.38</v>
      </c>
    </row>
    <row r="477" ht="36" spans="26:52">
      <c r="Z477" s="146">
        <v>11</v>
      </c>
      <c r="AA477" s="146">
        <v>16</v>
      </c>
      <c r="AB477" s="158" t="s">
        <v>2203</v>
      </c>
      <c r="AC477" s="144" t="s">
        <v>735</v>
      </c>
      <c r="AD477" s="144" t="s">
        <v>3550</v>
      </c>
      <c r="AE477" s="145">
        <v>40500</v>
      </c>
      <c r="AG477" s="146">
        <v>11</v>
      </c>
      <c r="AH477" s="146">
        <v>21</v>
      </c>
      <c r="AI477" s="158" t="s">
        <v>2159</v>
      </c>
      <c r="AJ477" s="144" t="s">
        <v>3554</v>
      </c>
      <c r="AK477" s="144" t="s">
        <v>2369</v>
      </c>
      <c r="AL477" s="157">
        <v>1693.6</v>
      </c>
      <c r="AN477" s="114">
        <v>12</v>
      </c>
      <c r="AO477" s="115">
        <v>31</v>
      </c>
      <c r="AP477" s="114" t="s">
        <v>2148</v>
      </c>
      <c r="AQ477" s="114" t="s">
        <v>3555</v>
      </c>
      <c r="AR477" s="114" t="s">
        <v>2400</v>
      </c>
      <c r="AS477" s="215">
        <v>5600</v>
      </c>
      <c r="AU477" s="116" t="s">
        <v>3556</v>
      </c>
      <c r="AV477" s="117"/>
      <c r="AW477" s="117"/>
      <c r="AX477" s="117"/>
      <c r="AY477" s="118"/>
      <c r="AZ477" s="502">
        <f>AZ475+AZ476</f>
        <v>10759271.1</v>
      </c>
    </row>
    <row r="478" ht="36" spans="26:45">
      <c r="Z478" s="146">
        <v>11</v>
      </c>
      <c r="AA478" s="146">
        <v>16</v>
      </c>
      <c r="AB478" s="158" t="s">
        <v>2203</v>
      </c>
      <c r="AC478" s="144" t="s">
        <v>735</v>
      </c>
      <c r="AD478" s="144" t="s">
        <v>3550</v>
      </c>
      <c r="AE478" s="145">
        <v>1870</v>
      </c>
      <c r="AG478" s="146">
        <v>11</v>
      </c>
      <c r="AH478" s="146">
        <v>22</v>
      </c>
      <c r="AI478" s="158" t="s">
        <v>2125</v>
      </c>
      <c r="AJ478" s="144" t="s">
        <v>3557</v>
      </c>
      <c r="AK478" s="144" t="s">
        <v>2207</v>
      </c>
      <c r="AL478" s="157">
        <v>500</v>
      </c>
      <c r="AN478" s="114">
        <v>12</v>
      </c>
      <c r="AO478" s="115">
        <v>31</v>
      </c>
      <c r="AP478" s="114" t="s">
        <v>2148</v>
      </c>
      <c r="AQ478" s="114" t="s">
        <v>3555</v>
      </c>
      <c r="AR478" s="114" t="s">
        <v>2400</v>
      </c>
      <c r="AS478" s="215">
        <v>49800</v>
      </c>
    </row>
    <row r="479" ht="36" spans="26:45">
      <c r="Z479" s="146">
        <v>11</v>
      </c>
      <c r="AA479" s="146">
        <v>17</v>
      </c>
      <c r="AB479" s="158" t="s">
        <v>2203</v>
      </c>
      <c r="AC479" s="144" t="s">
        <v>2953</v>
      </c>
      <c r="AD479" s="144" t="s">
        <v>3558</v>
      </c>
      <c r="AE479" s="145">
        <v>2206.2</v>
      </c>
      <c r="AG479" s="146">
        <v>11</v>
      </c>
      <c r="AH479" s="146">
        <v>22</v>
      </c>
      <c r="AI479" s="158" t="s">
        <v>2125</v>
      </c>
      <c r="AJ479" s="144" t="s">
        <v>3557</v>
      </c>
      <c r="AK479" s="144" t="s">
        <v>2207</v>
      </c>
      <c r="AL479" s="157">
        <v>16352</v>
      </c>
      <c r="AN479" s="114">
        <v>12</v>
      </c>
      <c r="AO479" s="115">
        <v>31</v>
      </c>
      <c r="AP479" s="114" t="s">
        <v>2148</v>
      </c>
      <c r="AQ479" s="114" t="s">
        <v>3555</v>
      </c>
      <c r="AR479" s="114" t="s">
        <v>2400</v>
      </c>
      <c r="AS479" s="215">
        <v>30600</v>
      </c>
    </row>
    <row r="480" ht="36" spans="26:45">
      <c r="Z480" s="146">
        <v>11</v>
      </c>
      <c r="AA480" s="146">
        <v>17</v>
      </c>
      <c r="AB480" s="158" t="s">
        <v>2203</v>
      </c>
      <c r="AC480" s="144" t="s">
        <v>2953</v>
      </c>
      <c r="AD480" s="144" t="s">
        <v>3558</v>
      </c>
      <c r="AE480" s="145">
        <v>3169</v>
      </c>
      <c r="AG480" s="146">
        <v>11</v>
      </c>
      <c r="AH480" s="146">
        <v>22</v>
      </c>
      <c r="AI480" s="158" t="s">
        <v>2125</v>
      </c>
      <c r="AJ480" s="144" t="s">
        <v>3559</v>
      </c>
      <c r="AK480" s="144" t="s">
        <v>2207</v>
      </c>
      <c r="AL480" s="157">
        <v>1445</v>
      </c>
      <c r="AN480" s="114">
        <v>12</v>
      </c>
      <c r="AO480" s="115">
        <v>31</v>
      </c>
      <c r="AP480" s="114" t="s">
        <v>2148</v>
      </c>
      <c r="AQ480" s="114" t="s">
        <v>3560</v>
      </c>
      <c r="AR480" s="114" t="s">
        <v>2400</v>
      </c>
      <c r="AS480" s="215">
        <v>49600</v>
      </c>
    </row>
    <row r="481" ht="36" spans="26:45">
      <c r="Z481" s="146">
        <v>11</v>
      </c>
      <c r="AA481" s="146">
        <v>17</v>
      </c>
      <c r="AB481" s="158" t="s">
        <v>2203</v>
      </c>
      <c r="AC481" s="144" t="s">
        <v>2953</v>
      </c>
      <c r="AD481" s="144" t="s">
        <v>3558</v>
      </c>
      <c r="AE481" s="145">
        <v>2552</v>
      </c>
      <c r="AG481" s="146">
        <v>11</v>
      </c>
      <c r="AH481" s="146">
        <v>22</v>
      </c>
      <c r="AI481" s="158" t="s">
        <v>2125</v>
      </c>
      <c r="AJ481" s="144" t="s">
        <v>3559</v>
      </c>
      <c r="AK481" s="144" t="s">
        <v>2207</v>
      </c>
      <c r="AL481" s="157">
        <v>1932</v>
      </c>
      <c r="AN481" s="114">
        <v>12</v>
      </c>
      <c r="AO481" s="115">
        <v>31</v>
      </c>
      <c r="AP481" s="114" t="s">
        <v>2148</v>
      </c>
      <c r="AQ481" s="114" t="s">
        <v>3561</v>
      </c>
      <c r="AR481" s="114" t="s">
        <v>2405</v>
      </c>
      <c r="AS481" s="215">
        <v>20485</v>
      </c>
    </row>
    <row r="482" ht="36" spans="26:45">
      <c r="Z482" s="146">
        <v>11</v>
      </c>
      <c r="AA482" s="146">
        <v>17</v>
      </c>
      <c r="AB482" s="158" t="s">
        <v>2203</v>
      </c>
      <c r="AC482" s="144" t="s">
        <v>2953</v>
      </c>
      <c r="AD482" s="144" t="s">
        <v>3558</v>
      </c>
      <c r="AE482" s="157">
        <v>315</v>
      </c>
      <c r="AG482" s="146">
        <v>11</v>
      </c>
      <c r="AH482" s="146">
        <v>22</v>
      </c>
      <c r="AI482" s="158" t="s">
        <v>2125</v>
      </c>
      <c r="AJ482" s="144" t="s">
        <v>3559</v>
      </c>
      <c r="AK482" s="144" t="s">
        <v>2207</v>
      </c>
      <c r="AL482" s="157">
        <v>4250</v>
      </c>
      <c r="AN482" s="114">
        <v>12</v>
      </c>
      <c r="AO482" s="115">
        <v>31</v>
      </c>
      <c r="AP482" s="114" t="s">
        <v>2148</v>
      </c>
      <c r="AQ482" s="114" t="s">
        <v>3562</v>
      </c>
      <c r="AR482" s="114" t="s">
        <v>2397</v>
      </c>
      <c r="AS482" s="215">
        <v>500</v>
      </c>
    </row>
    <row r="483" ht="36" spans="26:45">
      <c r="Z483" s="146">
        <v>11</v>
      </c>
      <c r="AA483" s="146">
        <v>17</v>
      </c>
      <c r="AB483" s="158" t="s">
        <v>2203</v>
      </c>
      <c r="AC483" s="144" t="s">
        <v>2953</v>
      </c>
      <c r="AD483" s="144" t="s">
        <v>3558</v>
      </c>
      <c r="AE483" s="145">
        <v>4770</v>
      </c>
      <c r="AG483" s="146">
        <v>11</v>
      </c>
      <c r="AH483" s="146">
        <v>22</v>
      </c>
      <c r="AI483" s="158" t="s">
        <v>2125</v>
      </c>
      <c r="AJ483" s="144" t="s">
        <v>3559</v>
      </c>
      <c r="AK483" s="144" t="s">
        <v>2207</v>
      </c>
      <c r="AL483" s="157">
        <v>605</v>
      </c>
      <c r="AN483" s="114">
        <v>12</v>
      </c>
      <c r="AO483" s="115">
        <v>31</v>
      </c>
      <c r="AP483" s="114" t="s">
        <v>2148</v>
      </c>
      <c r="AQ483" s="114" t="s">
        <v>3562</v>
      </c>
      <c r="AR483" s="114" t="s">
        <v>2397</v>
      </c>
      <c r="AS483" s="215">
        <v>8173</v>
      </c>
    </row>
    <row r="484" ht="36" spans="26:45">
      <c r="Z484" s="146">
        <v>11</v>
      </c>
      <c r="AA484" s="146">
        <v>17</v>
      </c>
      <c r="AB484" s="158" t="s">
        <v>2203</v>
      </c>
      <c r="AC484" s="144" t="s">
        <v>2953</v>
      </c>
      <c r="AD484" s="144" t="s">
        <v>3558</v>
      </c>
      <c r="AE484" s="145">
        <v>5856</v>
      </c>
      <c r="AG484" s="146">
        <v>11</v>
      </c>
      <c r="AH484" s="146">
        <v>22</v>
      </c>
      <c r="AI484" s="158" t="s">
        <v>2125</v>
      </c>
      <c r="AJ484" s="144" t="s">
        <v>3559</v>
      </c>
      <c r="AK484" s="144" t="s">
        <v>2207</v>
      </c>
      <c r="AL484" s="157">
        <v>4849.8</v>
      </c>
      <c r="AN484" s="114">
        <v>12</v>
      </c>
      <c r="AO484" s="115">
        <v>31</v>
      </c>
      <c r="AP484" s="114" t="s">
        <v>2122</v>
      </c>
      <c r="AQ484" s="114" t="s">
        <v>3563</v>
      </c>
      <c r="AR484" s="114" t="s">
        <v>2139</v>
      </c>
      <c r="AS484" s="215">
        <v>54889</v>
      </c>
    </row>
    <row r="485" ht="36" spans="26:45">
      <c r="Z485" s="146">
        <v>11</v>
      </c>
      <c r="AA485" s="146">
        <v>17</v>
      </c>
      <c r="AB485" s="158" t="s">
        <v>2203</v>
      </c>
      <c r="AC485" s="144" t="s">
        <v>2953</v>
      </c>
      <c r="AD485" s="144" t="s">
        <v>3558</v>
      </c>
      <c r="AE485" s="157">
        <v>862</v>
      </c>
      <c r="AG485" s="146">
        <v>11</v>
      </c>
      <c r="AH485" s="146">
        <v>22</v>
      </c>
      <c r="AI485" s="158" t="s">
        <v>2125</v>
      </c>
      <c r="AJ485" s="144" t="s">
        <v>3559</v>
      </c>
      <c r="AK485" s="144" t="s">
        <v>2207</v>
      </c>
      <c r="AL485" s="157">
        <v>3323</v>
      </c>
      <c r="AN485" s="114">
        <v>12</v>
      </c>
      <c r="AO485" s="115">
        <v>31</v>
      </c>
      <c r="AP485" s="114" t="s">
        <v>2122</v>
      </c>
      <c r="AQ485" s="114" t="s">
        <v>3564</v>
      </c>
      <c r="AR485" s="114" t="s">
        <v>2333</v>
      </c>
      <c r="AS485" s="215">
        <v>64.5</v>
      </c>
    </row>
    <row r="486" ht="36" spans="26:45">
      <c r="Z486" s="146">
        <v>11</v>
      </c>
      <c r="AA486" s="146">
        <v>17</v>
      </c>
      <c r="AB486" s="158" t="s">
        <v>2203</v>
      </c>
      <c r="AC486" s="144" t="s">
        <v>2953</v>
      </c>
      <c r="AD486" s="144" t="s">
        <v>3558</v>
      </c>
      <c r="AE486" s="157">
        <v>912</v>
      </c>
      <c r="AG486" s="146">
        <v>11</v>
      </c>
      <c r="AH486" s="146">
        <v>22</v>
      </c>
      <c r="AI486" s="158" t="s">
        <v>2125</v>
      </c>
      <c r="AJ486" s="144" t="s">
        <v>3559</v>
      </c>
      <c r="AK486" s="144" t="s">
        <v>2207</v>
      </c>
      <c r="AL486" s="157">
        <v>2200</v>
      </c>
      <c r="AN486" s="114">
        <v>12</v>
      </c>
      <c r="AO486" s="115">
        <v>31</v>
      </c>
      <c r="AP486" s="114" t="s">
        <v>2122</v>
      </c>
      <c r="AQ486" s="114" t="s">
        <v>3564</v>
      </c>
      <c r="AR486" s="114" t="s">
        <v>2333</v>
      </c>
      <c r="AS486" s="215">
        <v>1340</v>
      </c>
    </row>
    <row r="487" ht="36" spans="26:45">
      <c r="Z487" s="146">
        <v>11</v>
      </c>
      <c r="AA487" s="146">
        <v>17</v>
      </c>
      <c r="AB487" s="158" t="s">
        <v>2203</v>
      </c>
      <c r="AC487" s="144" t="s">
        <v>2953</v>
      </c>
      <c r="AD487" s="144" t="s">
        <v>3558</v>
      </c>
      <c r="AE487" s="145">
        <v>3564</v>
      </c>
      <c r="AG487" s="146">
        <v>11</v>
      </c>
      <c r="AH487" s="146">
        <v>22</v>
      </c>
      <c r="AI487" s="158" t="s">
        <v>2125</v>
      </c>
      <c r="AJ487" s="144" t="s">
        <v>3559</v>
      </c>
      <c r="AK487" s="144" t="s">
        <v>2207</v>
      </c>
      <c r="AL487" s="157">
        <v>250</v>
      </c>
      <c r="AN487" s="114">
        <v>12</v>
      </c>
      <c r="AO487" s="115">
        <v>31</v>
      </c>
      <c r="AP487" s="114" t="s">
        <v>2122</v>
      </c>
      <c r="AQ487" s="114" t="s">
        <v>3564</v>
      </c>
      <c r="AR487" s="114" t="s">
        <v>2333</v>
      </c>
      <c r="AS487" s="215">
        <v>337</v>
      </c>
    </row>
    <row r="488" ht="36" spans="26:45">
      <c r="Z488" s="146">
        <v>11</v>
      </c>
      <c r="AA488" s="146">
        <v>17</v>
      </c>
      <c r="AB488" s="158" t="s">
        <v>2203</v>
      </c>
      <c r="AC488" s="144" t="s">
        <v>2953</v>
      </c>
      <c r="AD488" s="144" t="s">
        <v>3558</v>
      </c>
      <c r="AE488" s="145">
        <v>4794</v>
      </c>
      <c r="AG488" s="146">
        <v>11</v>
      </c>
      <c r="AH488" s="146">
        <v>22</v>
      </c>
      <c r="AI488" s="158" t="s">
        <v>2125</v>
      </c>
      <c r="AJ488" s="144" t="s">
        <v>3559</v>
      </c>
      <c r="AK488" s="144" t="s">
        <v>2207</v>
      </c>
      <c r="AL488" s="157">
        <v>14357.05</v>
      </c>
      <c r="AN488" s="114">
        <v>12</v>
      </c>
      <c r="AO488" s="115">
        <v>31</v>
      </c>
      <c r="AP488" s="114" t="s">
        <v>2122</v>
      </c>
      <c r="AQ488" s="114" t="s">
        <v>3564</v>
      </c>
      <c r="AR488" s="114" t="s">
        <v>2333</v>
      </c>
      <c r="AS488" s="215">
        <v>385</v>
      </c>
    </row>
    <row r="489" ht="36" spans="26:45">
      <c r="Z489" s="146">
        <v>11</v>
      </c>
      <c r="AA489" s="146">
        <v>17</v>
      </c>
      <c r="AB489" s="158" t="s">
        <v>2203</v>
      </c>
      <c r="AC489" s="144" t="s">
        <v>2953</v>
      </c>
      <c r="AD489" s="144" t="s">
        <v>3558</v>
      </c>
      <c r="AE489" s="157">
        <v>417</v>
      </c>
      <c r="AG489" s="146">
        <v>11</v>
      </c>
      <c r="AH489" s="146">
        <v>22</v>
      </c>
      <c r="AI489" s="158" t="s">
        <v>2125</v>
      </c>
      <c r="AJ489" s="144" t="s">
        <v>3559</v>
      </c>
      <c r="AK489" s="144" t="s">
        <v>2207</v>
      </c>
      <c r="AL489" s="157">
        <v>4049</v>
      </c>
      <c r="AN489" s="114">
        <v>12</v>
      </c>
      <c r="AO489" s="115">
        <v>31</v>
      </c>
      <c r="AP489" s="114" t="s">
        <v>2122</v>
      </c>
      <c r="AQ489" s="114" t="s">
        <v>3564</v>
      </c>
      <c r="AR489" s="114" t="s">
        <v>2333</v>
      </c>
      <c r="AS489" s="215">
        <v>2490</v>
      </c>
    </row>
    <row r="490" ht="36" spans="26:45">
      <c r="Z490" s="146">
        <v>11</v>
      </c>
      <c r="AA490" s="146">
        <v>17</v>
      </c>
      <c r="AB490" s="158" t="s">
        <v>2203</v>
      </c>
      <c r="AC490" s="144" t="s">
        <v>2953</v>
      </c>
      <c r="AD490" s="144" t="s">
        <v>3558</v>
      </c>
      <c r="AE490" s="145">
        <v>9520</v>
      </c>
      <c r="AG490" s="146">
        <v>11</v>
      </c>
      <c r="AH490" s="146">
        <v>22</v>
      </c>
      <c r="AI490" s="158" t="s">
        <v>2148</v>
      </c>
      <c r="AJ490" s="144" t="s">
        <v>3565</v>
      </c>
      <c r="AK490" s="144" t="s">
        <v>2150</v>
      </c>
      <c r="AL490" s="157">
        <v>5000</v>
      </c>
      <c r="AN490" s="114">
        <v>12</v>
      </c>
      <c r="AO490" s="115">
        <v>31</v>
      </c>
      <c r="AP490" s="114" t="s">
        <v>2122</v>
      </c>
      <c r="AQ490" s="114" t="s">
        <v>3564</v>
      </c>
      <c r="AR490" s="114" t="s">
        <v>2333</v>
      </c>
      <c r="AS490" s="215">
        <v>1200</v>
      </c>
    </row>
    <row r="491" ht="36" spans="26:45">
      <c r="Z491" s="146">
        <v>11</v>
      </c>
      <c r="AA491" s="146">
        <v>17</v>
      </c>
      <c r="AB491" s="158" t="s">
        <v>2203</v>
      </c>
      <c r="AC491" s="144" t="s">
        <v>2953</v>
      </c>
      <c r="AD491" s="144" t="s">
        <v>3558</v>
      </c>
      <c r="AE491" s="157">
        <v>414.98</v>
      </c>
      <c r="AG491" s="146">
        <v>11</v>
      </c>
      <c r="AH491" s="146">
        <v>22</v>
      </c>
      <c r="AI491" s="158" t="s">
        <v>2148</v>
      </c>
      <c r="AJ491" s="144" t="s">
        <v>3566</v>
      </c>
      <c r="AK491" s="144" t="s">
        <v>2397</v>
      </c>
      <c r="AL491" s="157">
        <v>1364</v>
      </c>
      <c r="AN491" s="114">
        <v>12</v>
      </c>
      <c r="AO491" s="115">
        <v>31</v>
      </c>
      <c r="AP491" s="114" t="s">
        <v>2122</v>
      </c>
      <c r="AQ491" s="114" t="s">
        <v>3564</v>
      </c>
      <c r="AR491" s="114" t="s">
        <v>2333</v>
      </c>
      <c r="AS491" s="215">
        <v>880</v>
      </c>
    </row>
    <row r="492" ht="36" spans="26:45">
      <c r="Z492" s="146">
        <v>11</v>
      </c>
      <c r="AA492" s="146">
        <v>17</v>
      </c>
      <c r="AB492" s="158" t="s">
        <v>2203</v>
      </c>
      <c r="AC492" s="144" t="s">
        <v>2953</v>
      </c>
      <c r="AD492" s="144" t="s">
        <v>3558</v>
      </c>
      <c r="AE492" s="145">
        <v>8865</v>
      </c>
      <c r="AG492" s="146">
        <v>11</v>
      </c>
      <c r="AH492" s="146">
        <v>22</v>
      </c>
      <c r="AI492" s="158" t="s">
        <v>2148</v>
      </c>
      <c r="AJ492" s="144" t="s">
        <v>3566</v>
      </c>
      <c r="AK492" s="144" t="s">
        <v>2397</v>
      </c>
      <c r="AL492" s="157">
        <v>4990</v>
      </c>
      <c r="AN492" s="114">
        <v>12</v>
      </c>
      <c r="AO492" s="115">
        <v>31</v>
      </c>
      <c r="AP492" s="114" t="s">
        <v>2122</v>
      </c>
      <c r="AQ492" s="114" t="s">
        <v>3564</v>
      </c>
      <c r="AR492" s="114" t="s">
        <v>2333</v>
      </c>
      <c r="AS492" s="215">
        <v>8400</v>
      </c>
    </row>
    <row r="493" ht="36" spans="26:45">
      <c r="Z493" s="146">
        <v>11</v>
      </c>
      <c r="AA493" s="146">
        <v>17</v>
      </c>
      <c r="AB493" s="158" t="s">
        <v>2203</v>
      </c>
      <c r="AC493" s="144" t="s">
        <v>2953</v>
      </c>
      <c r="AD493" s="144" t="s">
        <v>3558</v>
      </c>
      <c r="AE493" s="145">
        <v>9707.5</v>
      </c>
      <c r="AG493" s="146">
        <v>11</v>
      </c>
      <c r="AH493" s="146">
        <v>22</v>
      </c>
      <c r="AI493" s="158" t="s">
        <v>2148</v>
      </c>
      <c r="AJ493" s="144" t="s">
        <v>3566</v>
      </c>
      <c r="AK493" s="144" t="s">
        <v>2397</v>
      </c>
      <c r="AL493" s="157">
        <v>139.2</v>
      </c>
      <c r="AN493" s="114">
        <v>12</v>
      </c>
      <c r="AO493" s="115">
        <v>31</v>
      </c>
      <c r="AP493" s="114" t="s">
        <v>2122</v>
      </c>
      <c r="AQ493" s="114" t="s">
        <v>3564</v>
      </c>
      <c r="AR493" s="114" t="s">
        <v>2333</v>
      </c>
      <c r="AS493" s="215">
        <v>2798</v>
      </c>
    </row>
    <row r="494" ht="36" spans="26:45">
      <c r="Z494" s="146">
        <v>11</v>
      </c>
      <c r="AA494" s="146">
        <v>17</v>
      </c>
      <c r="AB494" s="158" t="s">
        <v>2203</v>
      </c>
      <c r="AC494" s="144" t="s">
        <v>2953</v>
      </c>
      <c r="AD494" s="144" t="s">
        <v>3558</v>
      </c>
      <c r="AE494" s="145">
        <v>2086</v>
      </c>
      <c r="AG494" s="146">
        <v>11</v>
      </c>
      <c r="AH494" s="146">
        <v>22</v>
      </c>
      <c r="AI494" s="158" t="s">
        <v>2148</v>
      </c>
      <c r="AJ494" s="144" t="s">
        <v>3567</v>
      </c>
      <c r="AK494" s="144" t="s">
        <v>2400</v>
      </c>
      <c r="AL494" s="157">
        <v>3288</v>
      </c>
      <c r="AN494" s="114">
        <v>12</v>
      </c>
      <c r="AO494" s="115">
        <v>31</v>
      </c>
      <c r="AP494" s="114" t="s">
        <v>2171</v>
      </c>
      <c r="AQ494" s="114" t="s">
        <v>3568</v>
      </c>
      <c r="AR494" s="114" t="s">
        <v>2173</v>
      </c>
      <c r="AS494" s="215">
        <v>5000</v>
      </c>
    </row>
    <row r="495" ht="36" spans="26:45">
      <c r="Z495" s="146">
        <v>11</v>
      </c>
      <c r="AA495" s="146">
        <v>17</v>
      </c>
      <c r="AB495" s="158" t="s">
        <v>2203</v>
      </c>
      <c r="AC495" s="144" t="s">
        <v>2953</v>
      </c>
      <c r="AD495" s="144" t="s">
        <v>3558</v>
      </c>
      <c r="AE495" s="145">
        <v>3556</v>
      </c>
      <c r="AG495" s="146">
        <v>11</v>
      </c>
      <c r="AH495" s="146">
        <v>22</v>
      </c>
      <c r="AI495" s="158" t="s">
        <v>2148</v>
      </c>
      <c r="AJ495" s="144" t="s">
        <v>3567</v>
      </c>
      <c r="AK495" s="144" t="s">
        <v>2400</v>
      </c>
      <c r="AL495" s="157">
        <v>4283</v>
      </c>
      <c r="AN495" s="114">
        <v>12</v>
      </c>
      <c r="AO495" s="115">
        <v>31</v>
      </c>
      <c r="AP495" s="114" t="s">
        <v>2171</v>
      </c>
      <c r="AQ495" s="114" t="s">
        <v>3569</v>
      </c>
      <c r="AR495" s="114" t="s">
        <v>2173</v>
      </c>
      <c r="AS495" s="215">
        <v>5290</v>
      </c>
    </row>
    <row r="496" ht="36" spans="26:45">
      <c r="Z496" s="146">
        <v>11</v>
      </c>
      <c r="AA496" s="146">
        <v>17</v>
      </c>
      <c r="AB496" s="158" t="s">
        <v>2203</v>
      </c>
      <c r="AC496" s="144" t="s">
        <v>2953</v>
      </c>
      <c r="AD496" s="144" t="s">
        <v>3558</v>
      </c>
      <c r="AE496" s="157">
        <v>360</v>
      </c>
      <c r="AG496" s="146">
        <v>11</v>
      </c>
      <c r="AH496" s="146">
        <v>22</v>
      </c>
      <c r="AI496" s="158" t="s">
        <v>2148</v>
      </c>
      <c r="AJ496" s="144" t="s">
        <v>3567</v>
      </c>
      <c r="AK496" s="144" t="s">
        <v>2400</v>
      </c>
      <c r="AL496" s="157">
        <v>140</v>
      </c>
      <c r="AN496" s="114">
        <v>12</v>
      </c>
      <c r="AO496" s="115">
        <v>31</v>
      </c>
      <c r="AP496" s="114" t="s">
        <v>2171</v>
      </c>
      <c r="AQ496" s="114" t="s">
        <v>3570</v>
      </c>
      <c r="AR496" s="114" t="s">
        <v>2176</v>
      </c>
      <c r="AS496" s="215">
        <v>4830</v>
      </c>
    </row>
    <row r="497" ht="36" spans="26:45">
      <c r="Z497" s="146">
        <v>11</v>
      </c>
      <c r="AA497" s="146">
        <v>17</v>
      </c>
      <c r="AB497" s="158" t="s">
        <v>2203</v>
      </c>
      <c r="AC497" s="144" t="s">
        <v>2953</v>
      </c>
      <c r="AD497" s="144" t="s">
        <v>3558</v>
      </c>
      <c r="AE497" s="157">
        <v>498</v>
      </c>
      <c r="AG497" s="146">
        <v>11</v>
      </c>
      <c r="AH497" s="146">
        <v>22</v>
      </c>
      <c r="AI497" s="158" t="s">
        <v>2148</v>
      </c>
      <c r="AJ497" s="144" t="s">
        <v>3567</v>
      </c>
      <c r="AK497" s="144" t="s">
        <v>2400</v>
      </c>
      <c r="AL497" s="157">
        <v>1474.4</v>
      </c>
      <c r="AN497" s="114">
        <v>12</v>
      </c>
      <c r="AO497" s="115">
        <v>31</v>
      </c>
      <c r="AP497" s="114" t="s">
        <v>2159</v>
      </c>
      <c r="AQ497" s="114" t="s">
        <v>3571</v>
      </c>
      <c r="AR497" s="114" t="s">
        <v>2369</v>
      </c>
      <c r="AS497" s="215">
        <v>40526</v>
      </c>
    </row>
    <row r="498" ht="36" spans="26:45">
      <c r="Z498" s="146">
        <v>11</v>
      </c>
      <c r="AA498" s="146">
        <v>17</v>
      </c>
      <c r="AB498" s="158" t="s">
        <v>2203</v>
      </c>
      <c r="AC498" s="144" t="s">
        <v>2953</v>
      </c>
      <c r="AD498" s="144" t="s">
        <v>3558</v>
      </c>
      <c r="AE498" s="145">
        <v>17340</v>
      </c>
      <c r="AG498" s="146">
        <v>11</v>
      </c>
      <c r="AH498" s="146">
        <v>23</v>
      </c>
      <c r="AI498" s="158" t="s">
        <v>2171</v>
      </c>
      <c r="AJ498" s="144" t="s">
        <v>3572</v>
      </c>
      <c r="AK498" s="144" t="s">
        <v>2173</v>
      </c>
      <c r="AL498" s="157">
        <v>5000</v>
      </c>
      <c r="AN498" s="114">
        <v>12</v>
      </c>
      <c r="AO498" s="115">
        <v>31</v>
      </c>
      <c r="AP498" s="114" t="s">
        <v>2128</v>
      </c>
      <c r="AQ498" s="114" t="s">
        <v>3573</v>
      </c>
      <c r="AR498" s="114" t="s">
        <v>2184</v>
      </c>
      <c r="AS498" s="215">
        <v>2680</v>
      </c>
    </row>
    <row r="499" ht="36" spans="26:45">
      <c r="Z499" s="146">
        <v>11</v>
      </c>
      <c r="AA499" s="146">
        <v>17</v>
      </c>
      <c r="AB499" s="158" t="s">
        <v>2203</v>
      </c>
      <c r="AC499" s="144" t="s">
        <v>2953</v>
      </c>
      <c r="AD499" s="144" t="s">
        <v>3558</v>
      </c>
      <c r="AE499" s="157">
        <v>630</v>
      </c>
      <c r="AG499" s="146">
        <v>11</v>
      </c>
      <c r="AH499" s="146">
        <v>23</v>
      </c>
      <c r="AI499" s="158" t="s">
        <v>2128</v>
      </c>
      <c r="AJ499" s="144" t="s">
        <v>3574</v>
      </c>
      <c r="AK499" s="144" t="s">
        <v>2130</v>
      </c>
      <c r="AL499" s="157">
        <v>9990</v>
      </c>
      <c r="AN499" s="114">
        <v>12</v>
      </c>
      <c r="AO499" s="115">
        <v>31</v>
      </c>
      <c r="AP499" s="114" t="s">
        <v>2128</v>
      </c>
      <c r="AQ499" s="114" t="s">
        <v>3573</v>
      </c>
      <c r="AR499" s="114" t="s">
        <v>2184</v>
      </c>
      <c r="AS499" s="215">
        <v>762</v>
      </c>
    </row>
    <row r="500" ht="36" spans="26:45">
      <c r="Z500" s="146">
        <v>11</v>
      </c>
      <c r="AA500" s="146">
        <v>17</v>
      </c>
      <c r="AB500" s="158" t="s">
        <v>2203</v>
      </c>
      <c r="AC500" s="144" t="s">
        <v>2953</v>
      </c>
      <c r="AD500" s="144" t="s">
        <v>3558</v>
      </c>
      <c r="AE500" s="145">
        <v>2450</v>
      </c>
      <c r="AG500" s="146">
        <v>11</v>
      </c>
      <c r="AH500" s="146">
        <v>28</v>
      </c>
      <c r="AI500" s="158" t="s">
        <v>2159</v>
      </c>
      <c r="AJ500" s="144" t="s">
        <v>3575</v>
      </c>
      <c r="AK500" s="144" t="s">
        <v>2240</v>
      </c>
      <c r="AL500" s="157">
        <v>98750</v>
      </c>
      <c r="AN500" s="114">
        <v>12</v>
      </c>
      <c r="AO500" s="115">
        <v>31</v>
      </c>
      <c r="AP500" s="114" t="s">
        <v>2128</v>
      </c>
      <c r="AQ500" s="114" t="s">
        <v>3573</v>
      </c>
      <c r="AR500" s="114" t="s">
        <v>2184</v>
      </c>
      <c r="AS500" s="215">
        <v>4267.01</v>
      </c>
    </row>
    <row r="501" ht="36" spans="26:45">
      <c r="Z501" s="146">
        <v>11</v>
      </c>
      <c r="AA501" s="146">
        <v>17</v>
      </c>
      <c r="AB501" s="158" t="s">
        <v>2203</v>
      </c>
      <c r="AC501" s="144" t="s">
        <v>2953</v>
      </c>
      <c r="AD501" s="144" t="s">
        <v>3558</v>
      </c>
      <c r="AE501" s="157">
        <v>520</v>
      </c>
      <c r="AG501" s="146">
        <v>11</v>
      </c>
      <c r="AH501" s="146">
        <v>30</v>
      </c>
      <c r="AI501" s="158" t="s">
        <v>2135</v>
      </c>
      <c r="AJ501" s="144" t="s">
        <v>3576</v>
      </c>
      <c r="AK501" s="144" t="s">
        <v>2824</v>
      </c>
      <c r="AL501" s="157">
        <v>45000</v>
      </c>
      <c r="AN501" s="114">
        <v>12</v>
      </c>
      <c r="AO501" s="115">
        <v>31</v>
      </c>
      <c r="AP501" s="114" t="s">
        <v>2128</v>
      </c>
      <c r="AQ501" s="114" t="s">
        <v>3573</v>
      </c>
      <c r="AR501" s="114" t="s">
        <v>2184</v>
      </c>
      <c r="AS501" s="215">
        <v>1950</v>
      </c>
    </row>
    <row r="502" ht="36" spans="26:45">
      <c r="Z502" s="146">
        <v>11</v>
      </c>
      <c r="AA502" s="146">
        <v>18</v>
      </c>
      <c r="AB502" s="144" t="s">
        <v>2114</v>
      </c>
      <c r="AC502" s="144" t="s">
        <v>857</v>
      </c>
      <c r="AD502" s="144" t="s">
        <v>2262</v>
      </c>
      <c r="AE502" s="157">
        <v>500</v>
      </c>
      <c r="AG502" s="146">
        <v>11</v>
      </c>
      <c r="AH502" s="146">
        <v>30</v>
      </c>
      <c r="AI502" s="158" t="s">
        <v>2135</v>
      </c>
      <c r="AJ502" s="144" t="s">
        <v>3577</v>
      </c>
      <c r="AK502" s="144" t="s">
        <v>2147</v>
      </c>
      <c r="AL502" s="157">
        <v>45000</v>
      </c>
      <c r="AN502" s="114">
        <v>12</v>
      </c>
      <c r="AO502" s="115">
        <v>31</v>
      </c>
      <c r="AP502" s="114" t="s">
        <v>2128</v>
      </c>
      <c r="AQ502" s="114" t="s">
        <v>3573</v>
      </c>
      <c r="AR502" s="114" t="s">
        <v>2184</v>
      </c>
      <c r="AS502" s="215">
        <v>2806</v>
      </c>
    </row>
    <row r="503" ht="36" spans="26:45">
      <c r="Z503" s="146">
        <v>11</v>
      </c>
      <c r="AA503" s="146">
        <v>19</v>
      </c>
      <c r="AB503" s="158" t="s">
        <v>2189</v>
      </c>
      <c r="AC503" s="144" t="s">
        <v>2850</v>
      </c>
      <c r="AD503" s="144" t="s">
        <v>3525</v>
      </c>
      <c r="AE503" s="145">
        <v>99000</v>
      </c>
      <c r="AG503" s="146">
        <v>11</v>
      </c>
      <c r="AH503" s="146">
        <v>30</v>
      </c>
      <c r="AI503" s="158" t="s">
        <v>2135</v>
      </c>
      <c r="AJ503" s="144" t="s">
        <v>3578</v>
      </c>
      <c r="AK503" s="144" t="s">
        <v>2147</v>
      </c>
      <c r="AL503" s="157">
        <v>14000</v>
      </c>
      <c r="AN503" s="114">
        <v>12</v>
      </c>
      <c r="AO503" s="115">
        <v>31</v>
      </c>
      <c r="AP503" s="114" t="s">
        <v>2128</v>
      </c>
      <c r="AQ503" s="114" t="s">
        <v>3579</v>
      </c>
      <c r="AR503" s="114" t="s">
        <v>2293</v>
      </c>
      <c r="AS503" s="215">
        <v>24000</v>
      </c>
    </row>
    <row r="504" ht="36" spans="26:45">
      <c r="Z504" s="146">
        <v>11</v>
      </c>
      <c r="AA504" s="146">
        <v>19</v>
      </c>
      <c r="AB504" s="158" t="s">
        <v>2189</v>
      </c>
      <c r="AC504" s="144" t="s">
        <v>2416</v>
      </c>
      <c r="AD504" s="144" t="s">
        <v>3499</v>
      </c>
      <c r="AE504" s="157">
        <v>430</v>
      </c>
      <c r="AG504" s="146">
        <v>11</v>
      </c>
      <c r="AH504" s="146">
        <v>30</v>
      </c>
      <c r="AI504" s="158" t="s">
        <v>2135</v>
      </c>
      <c r="AJ504" s="144" t="s">
        <v>3580</v>
      </c>
      <c r="AK504" s="144" t="s">
        <v>2147</v>
      </c>
      <c r="AL504" s="157">
        <v>13000</v>
      </c>
      <c r="AN504" s="114">
        <v>12</v>
      </c>
      <c r="AO504" s="115">
        <v>31</v>
      </c>
      <c r="AP504" s="114" t="s">
        <v>2128</v>
      </c>
      <c r="AQ504" s="114" t="s">
        <v>3581</v>
      </c>
      <c r="AR504" s="114" t="s">
        <v>2130</v>
      </c>
      <c r="AS504" s="215">
        <v>3353.8</v>
      </c>
    </row>
    <row r="505" ht="36" spans="26:45">
      <c r="Z505" s="146">
        <v>11</v>
      </c>
      <c r="AA505" s="146">
        <v>19</v>
      </c>
      <c r="AB505" s="158" t="s">
        <v>2189</v>
      </c>
      <c r="AC505" s="144" t="s">
        <v>3582</v>
      </c>
      <c r="AD505" s="144" t="s">
        <v>3499</v>
      </c>
      <c r="AE505" s="157">
        <v>843.2</v>
      </c>
      <c r="AG505" s="146">
        <v>11</v>
      </c>
      <c r="AH505" s="146">
        <v>30</v>
      </c>
      <c r="AI505" s="158" t="s">
        <v>2156</v>
      </c>
      <c r="AJ505" s="144" t="s">
        <v>3583</v>
      </c>
      <c r="AK505" s="144" t="s">
        <v>2170</v>
      </c>
      <c r="AL505" s="157">
        <v>1600</v>
      </c>
      <c r="AN505" s="114">
        <v>12</v>
      </c>
      <c r="AO505" s="115">
        <v>31</v>
      </c>
      <c r="AP505" s="114" t="s">
        <v>2128</v>
      </c>
      <c r="AQ505" s="114" t="s">
        <v>3581</v>
      </c>
      <c r="AR505" s="114" t="s">
        <v>2130</v>
      </c>
      <c r="AS505" s="215">
        <v>6600</v>
      </c>
    </row>
    <row r="506" ht="36" spans="26:45">
      <c r="Z506" s="146">
        <v>11</v>
      </c>
      <c r="AA506" s="146">
        <v>22</v>
      </c>
      <c r="AB506" s="158" t="s">
        <v>2189</v>
      </c>
      <c r="AC506" s="144" t="s">
        <v>2650</v>
      </c>
      <c r="AD506" s="144" t="s">
        <v>3499</v>
      </c>
      <c r="AE506" s="145">
        <v>30000</v>
      </c>
      <c r="AG506" s="146">
        <v>11</v>
      </c>
      <c r="AH506" s="146">
        <v>30</v>
      </c>
      <c r="AI506" s="158" t="s">
        <v>2156</v>
      </c>
      <c r="AJ506" s="144" t="s">
        <v>3583</v>
      </c>
      <c r="AK506" s="144" t="s">
        <v>2170</v>
      </c>
      <c r="AL506" s="157">
        <v>925</v>
      </c>
      <c r="AN506" s="114">
        <v>12</v>
      </c>
      <c r="AO506" s="115">
        <v>31</v>
      </c>
      <c r="AP506" s="114" t="s">
        <v>2128</v>
      </c>
      <c r="AQ506" s="114" t="s">
        <v>3584</v>
      </c>
      <c r="AR506" s="114" t="s">
        <v>3585</v>
      </c>
      <c r="AS506" s="215">
        <v>48275</v>
      </c>
    </row>
    <row r="507" ht="36" spans="26:45">
      <c r="Z507" s="146">
        <v>11</v>
      </c>
      <c r="AA507" s="146">
        <v>22</v>
      </c>
      <c r="AB507" s="158" t="s">
        <v>2189</v>
      </c>
      <c r="AC507" s="144" t="s">
        <v>2652</v>
      </c>
      <c r="AD507" s="144" t="s">
        <v>3499</v>
      </c>
      <c r="AE507" s="145">
        <v>44400</v>
      </c>
      <c r="AG507" s="146">
        <v>11</v>
      </c>
      <c r="AH507" s="146">
        <v>30</v>
      </c>
      <c r="AI507" s="158" t="s">
        <v>2156</v>
      </c>
      <c r="AJ507" s="144" t="s">
        <v>3583</v>
      </c>
      <c r="AK507" s="144" t="s">
        <v>2170</v>
      </c>
      <c r="AL507" s="157">
        <v>1650</v>
      </c>
      <c r="AN507" s="114">
        <v>12</v>
      </c>
      <c r="AO507" s="115">
        <v>31</v>
      </c>
      <c r="AP507" s="114" t="s">
        <v>2128</v>
      </c>
      <c r="AQ507" s="114" t="s">
        <v>3584</v>
      </c>
      <c r="AR507" s="114" t="s">
        <v>3585</v>
      </c>
      <c r="AS507" s="215">
        <v>3332</v>
      </c>
    </row>
    <row r="508" ht="36" spans="26:45">
      <c r="Z508" s="146">
        <v>11</v>
      </c>
      <c r="AA508" s="146">
        <v>22</v>
      </c>
      <c r="AB508" s="158" t="s">
        <v>2189</v>
      </c>
      <c r="AC508" s="144" t="s">
        <v>3586</v>
      </c>
      <c r="AD508" s="144" t="s">
        <v>3525</v>
      </c>
      <c r="AE508" s="145">
        <v>21182</v>
      </c>
      <c r="AG508" s="146">
        <v>11</v>
      </c>
      <c r="AH508" s="146">
        <v>30</v>
      </c>
      <c r="AI508" s="158" t="s">
        <v>2156</v>
      </c>
      <c r="AJ508" s="144" t="s">
        <v>3587</v>
      </c>
      <c r="AK508" s="144" t="s">
        <v>2158</v>
      </c>
      <c r="AL508" s="157">
        <v>7500</v>
      </c>
      <c r="AN508" s="114">
        <v>12</v>
      </c>
      <c r="AO508" s="115">
        <v>31</v>
      </c>
      <c r="AP508" s="114" t="s">
        <v>2128</v>
      </c>
      <c r="AQ508" s="114" t="s">
        <v>3588</v>
      </c>
      <c r="AR508" s="114" t="s">
        <v>2184</v>
      </c>
      <c r="AS508" s="215">
        <v>64</v>
      </c>
    </row>
    <row r="509" ht="36" spans="26:45">
      <c r="Z509" s="146">
        <v>11</v>
      </c>
      <c r="AA509" s="146">
        <v>24</v>
      </c>
      <c r="AB509" s="144" t="s">
        <v>2159</v>
      </c>
      <c r="AC509" s="144" t="s">
        <v>3589</v>
      </c>
      <c r="AD509" s="144" t="s">
        <v>2182</v>
      </c>
      <c r="AE509" s="145">
        <v>99600</v>
      </c>
      <c r="AG509" s="146">
        <v>11</v>
      </c>
      <c r="AH509" s="146">
        <v>30</v>
      </c>
      <c r="AI509" s="158" t="s">
        <v>2156</v>
      </c>
      <c r="AJ509" s="144" t="s">
        <v>3590</v>
      </c>
      <c r="AK509" s="144" t="s">
        <v>2170</v>
      </c>
      <c r="AL509" s="157">
        <v>9050</v>
      </c>
      <c r="AN509" s="114">
        <v>12</v>
      </c>
      <c r="AO509" s="115">
        <v>31</v>
      </c>
      <c r="AP509" s="114" t="s">
        <v>2128</v>
      </c>
      <c r="AQ509" s="114" t="s">
        <v>3588</v>
      </c>
      <c r="AR509" s="114" t="s">
        <v>2184</v>
      </c>
      <c r="AS509" s="215">
        <v>1305</v>
      </c>
    </row>
    <row r="510" ht="36" spans="26:45">
      <c r="Z510" s="146">
        <v>11</v>
      </c>
      <c r="AA510" s="146">
        <v>24</v>
      </c>
      <c r="AB510" s="144" t="s">
        <v>2189</v>
      </c>
      <c r="AC510" s="144" t="s">
        <v>3591</v>
      </c>
      <c r="AD510" s="144" t="s">
        <v>3525</v>
      </c>
      <c r="AE510" s="145">
        <v>40484</v>
      </c>
      <c r="AG510" s="146">
        <v>11</v>
      </c>
      <c r="AH510" s="146">
        <v>30</v>
      </c>
      <c r="AI510" s="158" t="s">
        <v>2156</v>
      </c>
      <c r="AJ510" s="144" t="s">
        <v>3590</v>
      </c>
      <c r="AK510" s="144" t="s">
        <v>2170</v>
      </c>
      <c r="AL510" s="157">
        <v>70</v>
      </c>
      <c r="AN510" s="114">
        <v>12</v>
      </c>
      <c r="AO510" s="115">
        <v>31</v>
      </c>
      <c r="AP510" s="114" t="s">
        <v>2128</v>
      </c>
      <c r="AQ510" s="114" t="s">
        <v>3588</v>
      </c>
      <c r="AR510" s="114" t="s">
        <v>2184</v>
      </c>
      <c r="AS510" s="215">
        <v>120</v>
      </c>
    </row>
    <row r="511" ht="36" spans="26:45">
      <c r="Z511" s="146">
        <v>11</v>
      </c>
      <c r="AA511" s="146">
        <v>24</v>
      </c>
      <c r="AB511" s="158" t="s">
        <v>2203</v>
      </c>
      <c r="AC511" s="144" t="s">
        <v>3503</v>
      </c>
      <c r="AD511" s="144" t="s">
        <v>3592</v>
      </c>
      <c r="AE511" s="145">
        <v>2600</v>
      </c>
      <c r="AG511" s="146">
        <v>11</v>
      </c>
      <c r="AH511" s="146">
        <v>30</v>
      </c>
      <c r="AI511" s="158" t="s">
        <v>2156</v>
      </c>
      <c r="AJ511" s="144" t="s">
        <v>3590</v>
      </c>
      <c r="AK511" s="144" t="s">
        <v>2170</v>
      </c>
      <c r="AL511" s="157">
        <v>1732</v>
      </c>
      <c r="AN511" s="114">
        <v>12</v>
      </c>
      <c r="AO511" s="115">
        <v>31</v>
      </c>
      <c r="AP511" s="114" t="s">
        <v>2128</v>
      </c>
      <c r="AQ511" s="114" t="s">
        <v>3588</v>
      </c>
      <c r="AR511" s="114" t="s">
        <v>2184</v>
      </c>
      <c r="AS511" s="215">
        <v>400</v>
      </c>
    </row>
    <row r="512" ht="36" spans="26:45">
      <c r="Z512" s="146">
        <v>11</v>
      </c>
      <c r="AA512" s="146">
        <v>24</v>
      </c>
      <c r="AB512" s="158" t="s">
        <v>2203</v>
      </c>
      <c r="AC512" s="144" t="s">
        <v>3503</v>
      </c>
      <c r="AD512" s="144" t="s">
        <v>3592</v>
      </c>
      <c r="AE512" s="145">
        <v>4957.37</v>
      </c>
      <c r="AG512" s="146">
        <v>11</v>
      </c>
      <c r="AH512" s="146">
        <v>30</v>
      </c>
      <c r="AI512" s="158" t="s">
        <v>2156</v>
      </c>
      <c r="AJ512" s="144" t="s">
        <v>3590</v>
      </c>
      <c r="AK512" s="144" t="s">
        <v>2170</v>
      </c>
      <c r="AL512" s="157">
        <v>60</v>
      </c>
      <c r="AN512" s="114">
        <v>12</v>
      </c>
      <c r="AO512" s="115">
        <v>31</v>
      </c>
      <c r="AP512" s="114" t="s">
        <v>2128</v>
      </c>
      <c r="AQ512" s="114" t="s">
        <v>3588</v>
      </c>
      <c r="AR512" s="114" t="s">
        <v>2184</v>
      </c>
      <c r="AS512" s="215">
        <v>1280</v>
      </c>
    </row>
    <row r="513" ht="36" spans="26:45">
      <c r="Z513" s="146">
        <v>11</v>
      </c>
      <c r="AA513" s="146">
        <v>24</v>
      </c>
      <c r="AB513" s="158" t="s">
        <v>2203</v>
      </c>
      <c r="AC513" s="144" t="s">
        <v>3072</v>
      </c>
      <c r="AD513" s="144" t="s">
        <v>3558</v>
      </c>
      <c r="AE513" s="145">
        <v>6052.5</v>
      </c>
      <c r="AG513" s="146">
        <v>11</v>
      </c>
      <c r="AH513" s="146">
        <v>30</v>
      </c>
      <c r="AI513" s="158" t="s">
        <v>2114</v>
      </c>
      <c r="AJ513" s="144" t="s">
        <v>1605</v>
      </c>
      <c r="AK513" s="144" t="s">
        <v>2262</v>
      </c>
      <c r="AL513" s="157">
        <v>500</v>
      </c>
      <c r="AN513" s="114">
        <v>12</v>
      </c>
      <c r="AO513" s="115">
        <v>31</v>
      </c>
      <c r="AP513" s="114" t="s">
        <v>2128</v>
      </c>
      <c r="AQ513" s="114" t="s">
        <v>3588</v>
      </c>
      <c r="AR513" s="114" t="s">
        <v>2184</v>
      </c>
      <c r="AS513" s="215">
        <v>167</v>
      </c>
    </row>
    <row r="514" ht="36" spans="26:45">
      <c r="Z514" s="146">
        <v>11</v>
      </c>
      <c r="AA514" s="146">
        <v>24</v>
      </c>
      <c r="AB514" s="158" t="s">
        <v>2203</v>
      </c>
      <c r="AC514" s="144" t="s">
        <v>3072</v>
      </c>
      <c r="AD514" s="144" t="s">
        <v>3558</v>
      </c>
      <c r="AE514" s="157">
        <v>178</v>
      </c>
      <c r="AG514" s="146">
        <v>12</v>
      </c>
      <c r="AH514" s="146">
        <v>1</v>
      </c>
      <c r="AI514" s="158" t="s">
        <v>2159</v>
      </c>
      <c r="AJ514" s="144" t="s">
        <v>3389</v>
      </c>
      <c r="AK514" s="144" t="s">
        <v>2369</v>
      </c>
      <c r="AL514" s="157">
        <v>1672</v>
      </c>
      <c r="AN514" s="114">
        <v>12</v>
      </c>
      <c r="AO514" s="115">
        <v>31</v>
      </c>
      <c r="AP514" s="114" t="s">
        <v>2128</v>
      </c>
      <c r="AQ514" s="114" t="s">
        <v>3588</v>
      </c>
      <c r="AR514" s="114" t="s">
        <v>2184</v>
      </c>
      <c r="AS514" s="215">
        <v>1927</v>
      </c>
    </row>
    <row r="515" ht="36" spans="26:45">
      <c r="Z515" s="146">
        <v>11</v>
      </c>
      <c r="AA515" s="146">
        <v>24</v>
      </c>
      <c r="AB515" s="158" t="s">
        <v>2203</v>
      </c>
      <c r="AC515" s="144" t="s">
        <v>3072</v>
      </c>
      <c r="AD515" s="144" t="s">
        <v>3558</v>
      </c>
      <c r="AE515" s="145">
        <v>2481</v>
      </c>
      <c r="AG515" s="146">
        <v>12</v>
      </c>
      <c r="AH515" s="146">
        <v>1</v>
      </c>
      <c r="AI515" s="158" t="s">
        <v>2159</v>
      </c>
      <c r="AJ515" s="144" t="s">
        <v>3389</v>
      </c>
      <c r="AK515" s="144" t="s">
        <v>2369</v>
      </c>
      <c r="AL515" s="157">
        <v>2330</v>
      </c>
      <c r="AN515" s="114">
        <v>12</v>
      </c>
      <c r="AO515" s="115">
        <v>31</v>
      </c>
      <c r="AP515" s="114" t="s">
        <v>2128</v>
      </c>
      <c r="AQ515" s="114" t="s">
        <v>3588</v>
      </c>
      <c r="AR515" s="114" t="s">
        <v>2184</v>
      </c>
      <c r="AS515" s="215">
        <v>560</v>
      </c>
    </row>
    <row r="516" ht="36" spans="26:45">
      <c r="Z516" s="146">
        <v>11</v>
      </c>
      <c r="AA516" s="146">
        <v>24</v>
      </c>
      <c r="AB516" s="158" t="s">
        <v>2203</v>
      </c>
      <c r="AC516" s="144" t="s">
        <v>3072</v>
      </c>
      <c r="AD516" s="144" t="s">
        <v>3558</v>
      </c>
      <c r="AE516" s="145">
        <v>4622</v>
      </c>
      <c r="AG516" s="146">
        <v>12</v>
      </c>
      <c r="AH516" s="146">
        <v>1</v>
      </c>
      <c r="AI516" s="158" t="s">
        <v>2159</v>
      </c>
      <c r="AJ516" s="144" t="s">
        <v>3389</v>
      </c>
      <c r="AK516" s="144" t="s">
        <v>2369</v>
      </c>
      <c r="AL516" s="157">
        <v>1693.6</v>
      </c>
      <c r="AN516" s="114">
        <v>12</v>
      </c>
      <c r="AO516" s="115">
        <v>31</v>
      </c>
      <c r="AP516" s="114" t="s">
        <v>2128</v>
      </c>
      <c r="AQ516" s="114" t="s">
        <v>3588</v>
      </c>
      <c r="AR516" s="114" t="s">
        <v>2184</v>
      </c>
      <c r="AS516" s="215">
        <v>350</v>
      </c>
    </row>
    <row r="517" ht="36" spans="26:45">
      <c r="Z517" s="146">
        <v>11</v>
      </c>
      <c r="AA517" s="146">
        <v>24</v>
      </c>
      <c r="AB517" s="158" t="s">
        <v>2203</v>
      </c>
      <c r="AC517" s="144" t="s">
        <v>3072</v>
      </c>
      <c r="AD517" s="144" t="s">
        <v>3558</v>
      </c>
      <c r="AE517" s="145">
        <v>3265</v>
      </c>
      <c r="AG517" s="146">
        <v>12</v>
      </c>
      <c r="AH517" s="146">
        <v>1</v>
      </c>
      <c r="AI517" s="158" t="s">
        <v>2159</v>
      </c>
      <c r="AJ517" s="144" t="s">
        <v>3389</v>
      </c>
      <c r="AK517" s="144" t="s">
        <v>2369</v>
      </c>
      <c r="AL517" s="157">
        <v>2036.3</v>
      </c>
      <c r="AN517" s="114">
        <v>12</v>
      </c>
      <c r="AO517" s="115">
        <v>31</v>
      </c>
      <c r="AP517" s="114" t="s">
        <v>2128</v>
      </c>
      <c r="AQ517" s="114" t="s">
        <v>3588</v>
      </c>
      <c r="AR517" s="114" t="s">
        <v>2184</v>
      </c>
      <c r="AS517" s="215">
        <v>15501</v>
      </c>
    </row>
    <row r="518" ht="36" spans="26:45">
      <c r="Z518" s="146">
        <v>11</v>
      </c>
      <c r="AA518" s="146">
        <v>24</v>
      </c>
      <c r="AB518" s="158" t="s">
        <v>2203</v>
      </c>
      <c r="AC518" s="144" t="s">
        <v>3072</v>
      </c>
      <c r="AD518" s="144" t="s">
        <v>3558</v>
      </c>
      <c r="AE518" s="145">
        <v>2833.14</v>
      </c>
      <c r="AG518" s="146">
        <v>12</v>
      </c>
      <c r="AH518" s="146">
        <v>1</v>
      </c>
      <c r="AI518" s="158" t="s">
        <v>2159</v>
      </c>
      <c r="AJ518" s="144" t="s">
        <v>3593</v>
      </c>
      <c r="AK518" s="144" t="s">
        <v>2369</v>
      </c>
      <c r="AL518" s="157">
        <v>12800</v>
      </c>
      <c r="AN518" s="114">
        <v>12</v>
      </c>
      <c r="AO518" s="115">
        <v>31</v>
      </c>
      <c r="AP518" s="114" t="s">
        <v>2128</v>
      </c>
      <c r="AQ518" s="114" t="s">
        <v>3588</v>
      </c>
      <c r="AR518" s="114" t="s">
        <v>2184</v>
      </c>
      <c r="AS518" s="215">
        <v>1415</v>
      </c>
    </row>
    <row r="519" ht="36" spans="26:45">
      <c r="Z519" s="146">
        <v>11</v>
      </c>
      <c r="AA519" s="146">
        <v>24</v>
      </c>
      <c r="AB519" s="158" t="s">
        <v>2203</v>
      </c>
      <c r="AC519" s="144" t="s">
        <v>3072</v>
      </c>
      <c r="AD519" s="144" t="s">
        <v>3558</v>
      </c>
      <c r="AE519" s="157">
        <v>200</v>
      </c>
      <c r="AG519" s="146">
        <v>12</v>
      </c>
      <c r="AH519" s="146">
        <v>1</v>
      </c>
      <c r="AI519" s="158" t="s">
        <v>2159</v>
      </c>
      <c r="AJ519" s="144" t="s">
        <v>3593</v>
      </c>
      <c r="AK519" s="144" t="s">
        <v>2369</v>
      </c>
      <c r="AL519" s="157">
        <v>12800</v>
      </c>
      <c r="AN519" s="114">
        <v>12</v>
      </c>
      <c r="AO519" s="115">
        <v>31</v>
      </c>
      <c r="AP519" s="114" t="s">
        <v>2128</v>
      </c>
      <c r="AQ519" s="114" t="s">
        <v>3588</v>
      </c>
      <c r="AR519" s="114" t="s">
        <v>2184</v>
      </c>
      <c r="AS519" s="215">
        <v>3600</v>
      </c>
    </row>
    <row r="520" ht="36" spans="26:45">
      <c r="Z520" s="146">
        <v>11</v>
      </c>
      <c r="AA520" s="146">
        <v>24</v>
      </c>
      <c r="AB520" s="158" t="s">
        <v>2203</v>
      </c>
      <c r="AC520" s="144" t="s">
        <v>3072</v>
      </c>
      <c r="AD520" s="144" t="s">
        <v>3558</v>
      </c>
      <c r="AE520" s="145">
        <v>2364.6</v>
      </c>
      <c r="AG520" s="146">
        <v>12</v>
      </c>
      <c r="AH520" s="146">
        <v>1</v>
      </c>
      <c r="AI520" s="158" t="s">
        <v>2159</v>
      </c>
      <c r="AJ520" s="144" t="s">
        <v>3594</v>
      </c>
      <c r="AK520" s="144" t="s">
        <v>2369</v>
      </c>
      <c r="AL520" s="157">
        <v>350</v>
      </c>
      <c r="AN520" s="114">
        <v>12</v>
      </c>
      <c r="AO520" s="115">
        <v>31</v>
      </c>
      <c r="AP520" s="114" t="s">
        <v>2128</v>
      </c>
      <c r="AQ520" s="114" t="s">
        <v>3588</v>
      </c>
      <c r="AR520" s="114" t="s">
        <v>2184</v>
      </c>
      <c r="AS520" s="215">
        <v>1389</v>
      </c>
    </row>
    <row r="521" ht="36" spans="26:45">
      <c r="Z521" s="146">
        <v>11</v>
      </c>
      <c r="AA521" s="146">
        <v>24</v>
      </c>
      <c r="AB521" s="158" t="s">
        <v>2203</v>
      </c>
      <c r="AC521" s="144" t="s">
        <v>3072</v>
      </c>
      <c r="AD521" s="144" t="s">
        <v>3558</v>
      </c>
      <c r="AE521" s="145">
        <v>36140</v>
      </c>
      <c r="AG521" s="146">
        <v>12</v>
      </c>
      <c r="AH521" s="146">
        <v>8</v>
      </c>
      <c r="AI521" s="158" t="s">
        <v>2135</v>
      </c>
      <c r="AJ521" s="144" t="s">
        <v>3595</v>
      </c>
      <c r="AK521" s="144" t="s">
        <v>2147</v>
      </c>
      <c r="AL521" s="157">
        <v>5000</v>
      </c>
      <c r="AN521" s="114">
        <v>12</v>
      </c>
      <c r="AO521" s="115">
        <v>31</v>
      </c>
      <c r="AP521" s="114" t="s">
        <v>2128</v>
      </c>
      <c r="AQ521" s="114" t="s">
        <v>3588</v>
      </c>
      <c r="AR521" s="114" t="s">
        <v>2184</v>
      </c>
      <c r="AS521" s="215">
        <v>2400</v>
      </c>
    </row>
    <row r="522" ht="36" spans="26:45">
      <c r="Z522" s="146">
        <v>11</v>
      </c>
      <c r="AA522" s="146">
        <v>24</v>
      </c>
      <c r="AB522" s="158" t="s">
        <v>2203</v>
      </c>
      <c r="AC522" s="144" t="s">
        <v>3072</v>
      </c>
      <c r="AD522" s="144" t="s">
        <v>3558</v>
      </c>
      <c r="AE522" s="145">
        <v>3826</v>
      </c>
      <c r="AG522" s="146">
        <v>12</v>
      </c>
      <c r="AH522" s="146">
        <v>8</v>
      </c>
      <c r="AI522" s="158" t="s">
        <v>2171</v>
      </c>
      <c r="AJ522" s="144" t="s">
        <v>2794</v>
      </c>
      <c r="AK522" s="144" t="s">
        <v>2176</v>
      </c>
      <c r="AL522" s="157">
        <v>1999</v>
      </c>
      <c r="AN522" s="114">
        <v>12</v>
      </c>
      <c r="AO522" s="115">
        <v>31</v>
      </c>
      <c r="AP522" s="114" t="s">
        <v>2171</v>
      </c>
      <c r="AQ522" s="114" t="s">
        <v>3596</v>
      </c>
      <c r="AR522" s="114" t="s">
        <v>2176</v>
      </c>
      <c r="AS522" s="215">
        <v>3721</v>
      </c>
    </row>
    <row r="523" ht="36" spans="26:45">
      <c r="Z523" s="146">
        <v>11</v>
      </c>
      <c r="AA523" s="146">
        <v>24</v>
      </c>
      <c r="AB523" s="158" t="s">
        <v>2203</v>
      </c>
      <c r="AC523" s="144" t="s">
        <v>3072</v>
      </c>
      <c r="AD523" s="144" t="s">
        <v>3558</v>
      </c>
      <c r="AE523" s="145">
        <v>2577</v>
      </c>
      <c r="AG523" s="146">
        <v>12</v>
      </c>
      <c r="AH523" s="146">
        <v>8</v>
      </c>
      <c r="AI523" s="158" t="s">
        <v>2171</v>
      </c>
      <c r="AJ523" s="144" t="s">
        <v>3597</v>
      </c>
      <c r="AK523" s="144" t="s">
        <v>2176</v>
      </c>
      <c r="AL523" s="157">
        <v>589</v>
      </c>
      <c r="AN523" s="114">
        <v>12</v>
      </c>
      <c r="AO523" s="115">
        <v>31</v>
      </c>
      <c r="AP523" s="114" t="s">
        <v>2148</v>
      </c>
      <c r="AQ523" s="114" t="s">
        <v>3598</v>
      </c>
      <c r="AR523" s="114" t="s">
        <v>2150</v>
      </c>
      <c r="AS523" s="215">
        <v>6000</v>
      </c>
    </row>
    <row r="524" ht="36" spans="26:45">
      <c r="Z524" s="146">
        <v>11</v>
      </c>
      <c r="AA524" s="146">
        <v>24</v>
      </c>
      <c r="AB524" s="158" t="s">
        <v>2203</v>
      </c>
      <c r="AC524" s="144" t="s">
        <v>3072</v>
      </c>
      <c r="AD524" s="144" t="s">
        <v>3558</v>
      </c>
      <c r="AE524" s="157">
        <v>295</v>
      </c>
      <c r="AG524" s="146">
        <v>12</v>
      </c>
      <c r="AH524" s="146">
        <v>8</v>
      </c>
      <c r="AI524" s="158" t="s">
        <v>2125</v>
      </c>
      <c r="AJ524" s="144" t="s">
        <v>3599</v>
      </c>
      <c r="AK524" s="144" t="s">
        <v>2193</v>
      </c>
      <c r="AL524" s="157">
        <v>6500</v>
      </c>
      <c r="AN524" s="114">
        <v>12</v>
      </c>
      <c r="AO524" s="115">
        <v>31</v>
      </c>
      <c r="AP524" s="114" t="s">
        <v>2148</v>
      </c>
      <c r="AQ524" s="114" t="s">
        <v>3600</v>
      </c>
      <c r="AR524" s="114" t="s">
        <v>2150</v>
      </c>
      <c r="AS524" s="215">
        <v>6000</v>
      </c>
    </row>
    <row r="525" ht="36" spans="26:45">
      <c r="Z525" s="146">
        <v>11</v>
      </c>
      <c r="AA525" s="146">
        <v>24</v>
      </c>
      <c r="AB525" s="158" t="s">
        <v>2203</v>
      </c>
      <c r="AC525" s="144" t="s">
        <v>3072</v>
      </c>
      <c r="AD525" s="144" t="s">
        <v>3558</v>
      </c>
      <c r="AE525" s="145">
        <v>2041</v>
      </c>
      <c r="AG525" s="146">
        <v>12</v>
      </c>
      <c r="AH525" s="146">
        <v>8</v>
      </c>
      <c r="AI525" s="158" t="s">
        <v>2125</v>
      </c>
      <c r="AJ525" s="144" t="s">
        <v>3601</v>
      </c>
      <c r="AK525" s="144" t="s">
        <v>2207</v>
      </c>
      <c r="AL525" s="157">
        <v>5050</v>
      </c>
      <c r="AN525" s="470" t="s">
        <v>389</v>
      </c>
      <c r="AO525" s="471"/>
      <c r="AP525" s="471"/>
      <c r="AQ525" s="471"/>
      <c r="AR525" s="472"/>
      <c r="AS525" s="503">
        <f>SUM(AS337:AS524)</f>
        <v>3215266.69</v>
      </c>
    </row>
    <row r="526" ht="36" spans="26:51">
      <c r="Z526" s="146">
        <v>11</v>
      </c>
      <c r="AA526" s="146">
        <v>24</v>
      </c>
      <c r="AB526" s="158" t="s">
        <v>2203</v>
      </c>
      <c r="AC526" s="144" t="s">
        <v>3072</v>
      </c>
      <c r="AD526" s="144" t="s">
        <v>3558</v>
      </c>
      <c r="AE526" s="145">
        <v>2800</v>
      </c>
      <c r="AG526" s="146">
        <v>12</v>
      </c>
      <c r="AH526" s="146">
        <v>8</v>
      </c>
      <c r="AI526" s="158" t="s">
        <v>2125</v>
      </c>
      <c r="AJ526" s="144" t="s">
        <v>3601</v>
      </c>
      <c r="AK526" s="144" t="s">
        <v>2207</v>
      </c>
      <c r="AL526" s="157">
        <v>2540</v>
      </c>
      <c r="AY526" s="147"/>
    </row>
    <row r="527" ht="36" spans="26:51">
      <c r="Z527" s="146">
        <v>11</v>
      </c>
      <c r="AA527" s="146">
        <v>24</v>
      </c>
      <c r="AB527" s="158" t="s">
        <v>2203</v>
      </c>
      <c r="AC527" s="144" t="s">
        <v>3072</v>
      </c>
      <c r="AD527" s="144" t="s">
        <v>3558</v>
      </c>
      <c r="AE527" s="145">
        <v>1732.73</v>
      </c>
      <c r="AG527" s="146">
        <v>12</v>
      </c>
      <c r="AH527" s="146">
        <v>8</v>
      </c>
      <c r="AI527" s="158" t="s">
        <v>2125</v>
      </c>
      <c r="AJ527" s="144" t="s">
        <v>3601</v>
      </c>
      <c r="AK527" s="144" t="s">
        <v>2207</v>
      </c>
      <c r="AL527" s="157">
        <v>1377</v>
      </c>
      <c r="AY527" s="147"/>
    </row>
    <row r="528" ht="36" spans="26:51">
      <c r="Z528" s="146">
        <v>11</v>
      </c>
      <c r="AA528" s="146">
        <v>24</v>
      </c>
      <c r="AB528" s="158" t="s">
        <v>2203</v>
      </c>
      <c r="AC528" s="144" t="s">
        <v>3072</v>
      </c>
      <c r="AD528" s="144" t="s">
        <v>3558</v>
      </c>
      <c r="AE528" s="145">
        <v>2348</v>
      </c>
      <c r="AG528" s="146">
        <v>12</v>
      </c>
      <c r="AH528" s="146">
        <v>8</v>
      </c>
      <c r="AI528" s="158" t="s">
        <v>2125</v>
      </c>
      <c r="AJ528" s="144" t="s">
        <v>3601</v>
      </c>
      <c r="AK528" s="144" t="s">
        <v>2207</v>
      </c>
      <c r="AL528" s="157">
        <v>1880</v>
      </c>
      <c r="AY528" s="147"/>
    </row>
    <row r="529" ht="36" spans="26:51">
      <c r="Z529" s="146">
        <v>11</v>
      </c>
      <c r="AA529" s="146">
        <v>24</v>
      </c>
      <c r="AB529" s="158" t="s">
        <v>2203</v>
      </c>
      <c r="AC529" s="144" t="s">
        <v>3072</v>
      </c>
      <c r="AD529" s="144" t="s">
        <v>3558</v>
      </c>
      <c r="AE529" s="145">
        <v>2700</v>
      </c>
      <c r="AG529" s="146">
        <v>12</v>
      </c>
      <c r="AH529" s="146">
        <v>8</v>
      </c>
      <c r="AI529" s="158" t="s">
        <v>2125</v>
      </c>
      <c r="AJ529" s="144" t="s">
        <v>3601</v>
      </c>
      <c r="AK529" s="144" t="s">
        <v>2207</v>
      </c>
      <c r="AL529" s="157">
        <v>375</v>
      </c>
      <c r="AY529" s="147"/>
    </row>
    <row r="530" ht="36" spans="26:51">
      <c r="Z530" s="146">
        <v>11</v>
      </c>
      <c r="AA530" s="146">
        <v>24</v>
      </c>
      <c r="AB530" s="158" t="s">
        <v>2203</v>
      </c>
      <c r="AC530" s="144" t="s">
        <v>3072</v>
      </c>
      <c r="AD530" s="144" t="s">
        <v>3558</v>
      </c>
      <c r="AE530" s="145">
        <v>1043</v>
      </c>
      <c r="AG530" s="146">
        <v>12</v>
      </c>
      <c r="AH530" s="146">
        <v>8</v>
      </c>
      <c r="AI530" s="158" t="s">
        <v>2125</v>
      </c>
      <c r="AJ530" s="144" t="s">
        <v>3601</v>
      </c>
      <c r="AK530" s="144" t="s">
        <v>2207</v>
      </c>
      <c r="AL530" s="157">
        <v>1708.5</v>
      </c>
      <c r="AY530" s="147"/>
    </row>
    <row r="531" ht="36" spans="26:51">
      <c r="Z531" s="146">
        <v>11</v>
      </c>
      <c r="AA531" s="146">
        <v>24</v>
      </c>
      <c r="AB531" s="158" t="s">
        <v>2203</v>
      </c>
      <c r="AC531" s="144" t="s">
        <v>3072</v>
      </c>
      <c r="AD531" s="144" t="s">
        <v>3558</v>
      </c>
      <c r="AE531" s="145">
        <v>3220</v>
      </c>
      <c r="AG531" s="146">
        <v>12</v>
      </c>
      <c r="AH531" s="146">
        <v>8</v>
      </c>
      <c r="AI531" s="158" t="s">
        <v>2125</v>
      </c>
      <c r="AJ531" s="144" t="s">
        <v>3298</v>
      </c>
      <c r="AK531" s="144" t="s">
        <v>2207</v>
      </c>
      <c r="AL531" s="157">
        <v>4793</v>
      </c>
      <c r="AY531" s="147"/>
    </row>
    <row r="532" ht="36" spans="26:51">
      <c r="Z532" s="146">
        <v>11</v>
      </c>
      <c r="AA532" s="146">
        <v>24</v>
      </c>
      <c r="AB532" s="158" t="s">
        <v>2122</v>
      </c>
      <c r="AC532" s="144" t="s">
        <v>3602</v>
      </c>
      <c r="AD532" s="144" t="s">
        <v>2155</v>
      </c>
      <c r="AE532" s="145">
        <v>8500</v>
      </c>
      <c r="AG532" s="146">
        <v>12</v>
      </c>
      <c r="AH532" s="146">
        <v>8</v>
      </c>
      <c r="AI532" s="158" t="s">
        <v>2125</v>
      </c>
      <c r="AJ532" s="144" t="s">
        <v>3298</v>
      </c>
      <c r="AK532" s="144" t="s">
        <v>2207</v>
      </c>
      <c r="AL532" s="157">
        <v>239.6</v>
      </c>
      <c r="AY532" s="147"/>
    </row>
    <row r="533" ht="36" spans="26:51">
      <c r="Z533" s="146">
        <v>11</v>
      </c>
      <c r="AA533" s="146">
        <v>24</v>
      </c>
      <c r="AB533" s="158" t="s">
        <v>2122</v>
      </c>
      <c r="AC533" s="144" t="s">
        <v>2931</v>
      </c>
      <c r="AD533" s="144" t="s">
        <v>2155</v>
      </c>
      <c r="AE533" s="145">
        <v>1300</v>
      </c>
      <c r="AG533" s="146">
        <v>12</v>
      </c>
      <c r="AH533" s="146">
        <v>8</v>
      </c>
      <c r="AI533" s="158" t="s">
        <v>2125</v>
      </c>
      <c r="AJ533" s="144" t="s">
        <v>3298</v>
      </c>
      <c r="AK533" s="144" t="s">
        <v>2207</v>
      </c>
      <c r="AL533" s="157">
        <v>5631</v>
      </c>
      <c r="AY533" s="147"/>
    </row>
    <row r="534" ht="36" spans="26:51">
      <c r="Z534" s="146">
        <v>11</v>
      </c>
      <c r="AA534" s="146">
        <v>29</v>
      </c>
      <c r="AB534" s="158" t="s">
        <v>2128</v>
      </c>
      <c r="AC534" s="144" t="s">
        <v>3603</v>
      </c>
      <c r="AD534" s="144" t="s">
        <v>2184</v>
      </c>
      <c r="AE534" s="145">
        <v>1296</v>
      </c>
      <c r="AG534" s="146">
        <v>12</v>
      </c>
      <c r="AH534" s="146">
        <v>8</v>
      </c>
      <c r="AI534" s="158" t="s">
        <v>2125</v>
      </c>
      <c r="AJ534" s="144" t="s">
        <v>3298</v>
      </c>
      <c r="AK534" s="144" t="s">
        <v>2207</v>
      </c>
      <c r="AL534" s="157">
        <v>440</v>
      </c>
      <c r="AY534" s="147"/>
    </row>
    <row r="535" ht="36" spans="26:51">
      <c r="Z535" s="146">
        <v>11</v>
      </c>
      <c r="AA535" s="146">
        <v>29</v>
      </c>
      <c r="AB535" s="158" t="s">
        <v>2128</v>
      </c>
      <c r="AC535" s="144" t="s">
        <v>3604</v>
      </c>
      <c r="AD535" s="144" t="s">
        <v>2130</v>
      </c>
      <c r="AE535" s="145">
        <v>17500</v>
      </c>
      <c r="AG535" s="146">
        <v>12</v>
      </c>
      <c r="AH535" s="146">
        <v>8</v>
      </c>
      <c r="AI535" s="158" t="s">
        <v>2125</v>
      </c>
      <c r="AJ535" s="144" t="s">
        <v>3298</v>
      </c>
      <c r="AK535" s="144" t="s">
        <v>2207</v>
      </c>
      <c r="AL535" s="157">
        <v>4370</v>
      </c>
      <c r="AY535" s="147"/>
    </row>
    <row r="536" ht="36" spans="26:51">
      <c r="Z536" s="146">
        <v>11</v>
      </c>
      <c r="AA536" s="146">
        <v>29</v>
      </c>
      <c r="AB536" s="158" t="s">
        <v>2128</v>
      </c>
      <c r="AC536" s="144" t="s">
        <v>3604</v>
      </c>
      <c r="AD536" s="144" t="s">
        <v>2130</v>
      </c>
      <c r="AE536" s="145">
        <v>15000</v>
      </c>
      <c r="AG536" s="146">
        <v>12</v>
      </c>
      <c r="AH536" s="146">
        <v>8</v>
      </c>
      <c r="AI536" s="158" t="s">
        <v>2125</v>
      </c>
      <c r="AJ536" s="144" t="s">
        <v>3298</v>
      </c>
      <c r="AK536" s="144" t="s">
        <v>2207</v>
      </c>
      <c r="AL536" s="157">
        <v>2109</v>
      </c>
      <c r="AY536" s="147"/>
    </row>
    <row r="537" ht="36" spans="26:51">
      <c r="Z537" s="146">
        <v>11</v>
      </c>
      <c r="AA537" s="146">
        <v>29</v>
      </c>
      <c r="AB537" s="158" t="s">
        <v>2128</v>
      </c>
      <c r="AC537" s="144" t="s">
        <v>3604</v>
      </c>
      <c r="AD537" s="144" t="s">
        <v>2130</v>
      </c>
      <c r="AE537" s="145">
        <v>15000</v>
      </c>
      <c r="AG537" s="146">
        <v>12</v>
      </c>
      <c r="AH537" s="146">
        <v>8</v>
      </c>
      <c r="AI537" s="158" t="s">
        <v>2125</v>
      </c>
      <c r="AJ537" s="144" t="s">
        <v>3298</v>
      </c>
      <c r="AK537" s="144" t="s">
        <v>2207</v>
      </c>
      <c r="AL537" s="157">
        <v>4700</v>
      </c>
      <c r="AY537" s="147"/>
    </row>
    <row r="538" ht="36" spans="26:51">
      <c r="Z538" s="146">
        <v>11</v>
      </c>
      <c r="AA538" s="146">
        <v>30</v>
      </c>
      <c r="AB538" s="158" t="s">
        <v>2189</v>
      </c>
      <c r="AC538" s="144" t="s">
        <v>3605</v>
      </c>
      <c r="AD538" s="144" t="s">
        <v>3525</v>
      </c>
      <c r="AE538" s="157">
        <v>100</v>
      </c>
      <c r="AG538" s="146">
        <v>12</v>
      </c>
      <c r="AH538" s="146">
        <v>8</v>
      </c>
      <c r="AI538" s="158" t="s">
        <v>2125</v>
      </c>
      <c r="AJ538" s="144" t="s">
        <v>3298</v>
      </c>
      <c r="AK538" s="144" t="s">
        <v>2207</v>
      </c>
      <c r="AL538" s="157">
        <v>14779</v>
      </c>
      <c r="AY538" s="147"/>
    </row>
    <row r="539" ht="36" spans="26:51">
      <c r="Z539" s="146">
        <v>11</v>
      </c>
      <c r="AA539" s="146">
        <v>30</v>
      </c>
      <c r="AB539" s="158" t="s">
        <v>2189</v>
      </c>
      <c r="AC539" s="144" t="s">
        <v>3606</v>
      </c>
      <c r="AD539" s="144" t="s">
        <v>3525</v>
      </c>
      <c r="AE539" s="157">
        <v>180</v>
      </c>
      <c r="AG539" s="146">
        <v>12</v>
      </c>
      <c r="AH539" s="146">
        <v>13</v>
      </c>
      <c r="AI539" s="158" t="s">
        <v>2148</v>
      </c>
      <c r="AJ539" s="144" t="s">
        <v>3607</v>
      </c>
      <c r="AK539" s="144" t="s">
        <v>2400</v>
      </c>
      <c r="AL539" s="157">
        <v>40000</v>
      </c>
      <c r="AY539" s="147"/>
    </row>
    <row r="540" ht="36" spans="26:51">
      <c r="Z540" s="146">
        <v>11</v>
      </c>
      <c r="AA540" s="146">
        <v>30</v>
      </c>
      <c r="AB540" s="158" t="s">
        <v>2189</v>
      </c>
      <c r="AC540" s="144" t="s">
        <v>3608</v>
      </c>
      <c r="AD540" s="144" t="s">
        <v>3525</v>
      </c>
      <c r="AE540" s="145">
        <v>5234.5</v>
      </c>
      <c r="AG540" s="146">
        <v>12</v>
      </c>
      <c r="AH540" s="146">
        <v>13</v>
      </c>
      <c r="AI540" s="158" t="s">
        <v>2148</v>
      </c>
      <c r="AJ540" s="144" t="s">
        <v>3607</v>
      </c>
      <c r="AK540" s="144" t="s">
        <v>2400</v>
      </c>
      <c r="AL540" s="157">
        <v>36000</v>
      </c>
      <c r="AY540" s="147"/>
    </row>
    <row r="541" ht="36" spans="26:51">
      <c r="Z541" s="146">
        <v>11</v>
      </c>
      <c r="AA541" s="146">
        <v>30</v>
      </c>
      <c r="AB541" s="158" t="s">
        <v>2189</v>
      </c>
      <c r="AC541" s="144" t="s">
        <v>3609</v>
      </c>
      <c r="AD541" s="144" t="s">
        <v>3525</v>
      </c>
      <c r="AE541" s="145">
        <v>19227</v>
      </c>
      <c r="AG541" s="146">
        <v>12</v>
      </c>
      <c r="AH541" s="146">
        <v>14</v>
      </c>
      <c r="AI541" s="158" t="s">
        <v>2122</v>
      </c>
      <c r="AJ541" s="144" t="s">
        <v>3610</v>
      </c>
      <c r="AK541" s="144" t="s">
        <v>2139</v>
      </c>
      <c r="AL541" s="157">
        <v>7200</v>
      </c>
      <c r="AY541" s="147"/>
    </row>
    <row r="542" ht="36" spans="26:51">
      <c r="Z542" s="146">
        <v>11</v>
      </c>
      <c r="AA542" s="146">
        <v>30</v>
      </c>
      <c r="AB542" s="158" t="s">
        <v>2189</v>
      </c>
      <c r="AC542" s="144" t="s">
        <v>3611</v>
      </c>
      <c r="AD542" s="144" t="s">
        <v>3499</v>
      </c>
      <c r="AE542" s="145">
        <v>19800</v>
      </c>
      <c r="AG542" s="146">
        <v>12</v>
      </c>
      <c r="AH542" s="146">
        <v>14</v>
      </c>
      <c r="AI542" s="158" t="s">
        <v>2122</v>
      </c>
      <c r="AJ542" s="144" t="s">
        <v>3612</v>
      </c>
      <c r="AK542" s="144" t="s">
        <v>2139</v>
      </c>
      <c r="AL542" s="157">
        <v>17000</v>
      </c>
      <c r="AY542" s="147"/>
    </row>
    <row r="543" ht="36" spans="26:51">
      <c r="Z543" s="146">
        <v>11</v>
      </c>
      <c r="AA543" s="146">
        <v>30</v>
      </c>
      <c r="AB543" s="158" t="s">
        <v>2189</v>
      </c>
      <c r="AC543" s="144" t="s">
        <v>3613</v>
      </c>
      <c r="AD543" s="144" t="s">
        <v>3525</v>
      </c>
      <c r="AE543" s="145">
        <v>36250</v>
      </c>
      <c r="AG543" s="146">
        <v>12</v>
      </c>
      <c r="AH543" s="146">
        <v>15</v>
      </c>
      <c r="AI543" s="158" t="s">
        <v>2156</v>
      </c>
      <c r="AJ543" s="144" t="s">
        <v>2292</v>
      </c>
      <c r="AK543" s="144" t="s">
        <v>2158</v>
      </c>
      <c r="AL543" s="157">
        <v>115</v>
      </c>
      <c r="AY543" s="147"/>
    </row>
    <row r="544" ht="36" spans="26:51">
      <c r="Z544" s="146">
        <v>11</v>
      </c>
      <c r="AA544" s="146">
        <v>30</v>
      </c>
      <c r="AB544" s="158" t="s">
        <v>2189</v>
      </c>
      <c r="AC544" s="144" t="s">
        <v>3614</v>
      </c>
      <c r="AD544" s="144" t="s">
        <v>3525</v>
      </c>
      <c r="AE544" s="145">
        <v>2430</v>
      </c>
      <c r="AG544" s="146">
        <v>12</v>
      </c>
      <c r="AH544" s="146">
        <v>15</v>
      </c>
      <c r="AI544" s="158" t="s">
        <v>2156</v>
      </c>
      <c r="AJ544" s="144" t="s">
        <v>3615</v>
      </c>
      <c r="AK544" s="144" t="s">
        <v>2170</v>
      </c>
      <c r="AL544" s="157">
        <v>510</v>
      </c>
      <c r="AY544" s="147"/>
    </row>
    <row r="545" ht="36" spans="26:51">
      <c r="Z545" s="146">
        <v>11</v>
      </c>
      <c r="AA545" s="146">
        <v>30</v>
      </c>
      <c r="AB545" s="158" t="s">
        <v>2189</v>
      </c>
      <c r="AC545" s="144" t="s">
        <v>3401</v>
      </c>
      <c r="AD545" s="144" t="s">
        <v>3525</v>
      </c>
      <c r="AE545" s="145">
        <v>3000</v>
      </c>
      <c r="AG545" s="146">
        <v>12</v>
      </c>
      <c r="AH545" s="146">
        <v>21</v>
      </c>
      <c r="AI545" s="158" t="s">
        <v>2159</v>
      </c>
      <c r="AJ545" s="144" t="s">
        <v>3540</v>
      </c>
      <c r="AK545" s="144" t="s">
        <v>2182</v>
      </c>
      <c r="AL545" s="157">
        <v>45500</v>
      </c>
      <c r="AY545" s="147"/>
    </row>
    <row r="546" ht="36" spans="26:51">
      <c r="Z546" s="146">
        <v>11</v>
      </c>
      <c r="AA546" s="146">
        <v>30</v>
      </c>
      <c r="AB546" s="158" t="s">
        <v>2189</v>
      </c>
      <c r="AC546" s="144" t="s">
        <v>3616</v>
      </c>
      <c r="AD546" s="144" t="s">
        <v>3525</v>
      </c>
      <c r="AE546" s="145">
        <v>6120</v>
      </c>
      <c r="AG546" s="146">
        <v>12</v>
      </c>
      <c r="AH546" s="146">
        <v>21</v>
      </c>
      <c r="AI546" s="158" t="s">
        <v>2135</v>
      </c>
      <c r="AJ546" s="144" t="s">
        <v>778</v>
      </c>
      <c r="AK546" s="144" t="s">
        <v>2147</v>
      </c>
      <c r="AL546" s="157">
        <v>3000</v>
      </c>
      <c r="AY546" s="147"/>
    </row>
    <row r="547" ht="36" spans="26:51">
      <c r="Z547" s="146">
        <v>11</v>
      </c>
      <c r="AA547" s="146">
        <v>30</v>
      </c>
      <c r="AB547" s="158" t="s">
        <v>2189</v>
      </c>
      <c r="AC547" s="144" t="s">
        <v>3329</v>
      </c>
      <c r="AD547" s="144" t="s">
        <v>3525</v>
      </c>
      <c r="AE547" s="145">
        <v>40599</v>
      </c>
      <c r="AG547" s="146">
        <v>12</v>
      </c>
      <c r="AH547" s="146">
        <v>21</v>
      </c>
      <c r="AI547" s="158" t="s">
        <v>2135</v>
      </c>
      <c r="AJ547" s="144" t="s">
        <v>778</v>
      </c>
      <c r="AK547" s="144" t="s">
        <v>2147</v>
      </c>
      <c r="AL547" s="157">
        <v>1173.6</v>
      </c>
      <c r="AY547" s="147"/>
    </row>
    <row r="548" ht="36" spans="26:51">
      <c r="Z548" s="146">
        <v>11</v>
      </c>
      <c r="AA548" s="146">
        <v>30</v>
      </c>
      <c r="AB548" s="144" t="s">
        <v>2156</v>
      </c>
      <c r="AC548" s="144" t="s">
        <v>3617</v>
      </c>
      <c r="AD548" s="144" t="s">
        <v>2437</v>
      </c>
      <c r="AE548" s="145">
        <v>30783</v>
      </c>
      <c r="AG548" s="146">
        <v>12</v>
      </c>
      <c r="AH548" s="146">
        <v>21</v>
      </c>
      <c r="AI548" s="158" t="s">
        <v>2135</v>
      </c>
      <c r="AJ548" s="144" t="s">
        <v>778</v>
      </c>
      <c r="AK548" s="144" t="s">
        <v>2147</v>
      </c>
      <c r="AL548" s="157">
        <v>5465</v>
      </c>
      <c r="AY548" s="147"/>
    </row>
    <row r="549" ht="36" spans="26:51">
      <c r="Z549" s="146">
        <v>11</v>
      </c>
      <c r="AA549" s="146">
        <v>30</v>
      </c>
      <c r="AB549" s="158" t="s">
        <v>2203</v>
      </c>
      <c r="AC549" s="144" t="s">
        <v>3618</v>
      </c>
      <c r="AD549" s="144" t="s">
        <v>3558</v>
      </c>
      <c r="AE549" s="145">
        <v>3813.5</v>
      </c>
      <c r="AG549" s="146">
        <v>12</v>
      </c>
      <c r="AH549" s="146">
        <v>29</v>
      </c>
      <c r="AI549" s="158" t="s">
        <v>2171</v>
      </c>
      <c r="AJ549" s="144" t="s">
        <v>3619</v>
      </c>
      <c r="AK549" s="144" t="s">
        <v>2546</v>
      </c>
      <c r="AL549" s="157">
        <v>6538.11</v>
      </c>
      <c r="AY549" s="147"/>
    </row>
    <row r="550" ht="36" spans="26:51">
      <c r="Z550" s="146">
        <v>11</v>
      </c>
      <c r="AA550" s="146">
        <v>30</v>
      </c>
      <c r="AB550" s="158" t="s">
        <v>2203</v>
      </c>
      <c r="AC550" s="144" t="s">
        <v>3618</v>
      </c>
      <c r="AD550" s="144" t="s">
        <v>3558</v>
      </c>
      <c r="AE550" s="145">
        <v>1209</v>
      </c>
      <c r="AG550" s="146">
        <v>12</v>
      </c>
      <c r="AH550" s="146">
        <v>30</v>
      </c>
      <c r="AI550" s="158" t="s">
        <v>2148</v>
      </c>
      <c r="AJ550" s="144" t="s">
        <v>3620</v>
      </c>
      <c r="AK550" s="144" t="s">
        <v>2150</v>
      </c>
      <c r="AL550" s="157">
        <v>6000</v>
      </c>
      <c r="AY550" s="147"/>
    </row>
    <row r="551" ht="36" spans="26:51">
      <c r="Z551" s="146">
        <v>11</v>
      </c>
      <c r="AA551" s="146">
        <v>30</v>
      </c>
      <c r="AB551" s="158" t="s">
        <v>2203</v>
      </c>
      <c r="AC551" s="144" t="s">
        <v>3621</v>
      </c>
      <c r="AD551" s="144" t="s">
        <v>3558</v>
      </c>
      <c r="AE551" s="145">
        <v>4973.36</v>
      </c>
      <c r="AG551" s="146">
        <v>12</v>
      </c>
      <c r="AH551" s="146">
        <v>30</v>
      </c>
      <c r="AI551" s="158" t="s">
        <v>2148</v>
      </c>
      <c r="AJ551" s="144" t="s">
        <v>3622</v>
      </c>
      <c r="AK551" s="144" t="s">
        <v>2400</v>
      </c>
      <c r="AL551" s="157">
        <v>3348</v>
      </c>
      <c r="AY551" s="147"/>
    </row>
    <row r="552" ht="36" spans="26:51">
      <c r="Z552" s="146">
        <v>11</v>
      </c>
      <c r="AA552" s="146">
        <v>30</v>
      </c>
      <c r="AB552" s="158" t="s">
        <v>2148</v>
      </c>
      <c r="AC552" s="144" t="s">
        <v>3623</v>
      </c>
      <c r="AD552" s="144" t="s">
        <v>2397</v>
      </c>
      <c r="AE552" s="157">
        <v>999</v>
      </c>
      <c r="AG552" s="146">
        <v>12</v>
      </c>
      <c r="AH552" s="146">
        <v>30</v>
      </c>
      <c r="AI552" s="158" t="s">
        <v>2148</v>
      </c>
      <c r="AJ552" s="144" t="s">
        <v>3624</v>
      </c>
      <c r="AK552" s="144" t="s">
        <v>2400</v>
      </c>
      <c r="AL552" s="157">
        <v>25000</v>
      </c>
      <c r="AY552" s="147"/>
    </row>
    <row r="553" ht="36" spans="26:51">
      <c r="Z553" s="146">
        <v>11</v>
      </c>
      <c r="AA553" s="146">
        <v>30</v>
      </c>
      <c r="AB553" s="158" t="s">
        <v>2148</v>
      </c>
      <c r="AC553" s="144" t="s">
        <v>3623</v>
      </c>
      <c r="AD553" s="144" t="s">
        <v>3625</v>
      </c>
      <c r="AE553" s="145">
        <v>10842</v>
      </c>
      <c r="AG553" s="146">
        <v>12</v>
      </c>
      <c r="AH553" s="146">
        <v>30</v>
      </c>
      <c r="AI553" s="158" t="s">
        <v>2148</v>
      </c>
      <c r="AJ553" s="144" t="s">
        <v>3624</v>
      </c>
      <c r="AK553" s="144" t="s">
        <v>2400</v>
      </c>
      <c r="AL553" s="157">
        <v>42000</v>
      </c>
      <c r="AY553" s="147"/>
    </row>
    <row r="554" ht="36" spans="26:51">
      <c r="Z554" s="146">
        <v>11</v>
      </c>
      <c r="AA554" s="146">
        <v>30</v>
      </c>
      <c r="AB554" s="144" t="s">
        <v>2111</v>
      </c>
      <c r="AC554" s="144" t="s">
        <v>3626</v>
      </c>
      <c r="AD554" s="144" t="s">
        <v>3426</v>
      </c>
      <c r="AE554" s="145">
        <v>112000</v>
      </c>
      <c r="AG554" s="146">
        <v>12</v>
      </c>
      <c r="AH554" s="146">
        <v>30</v>
      </c>
      <c r="AI554" s="158" t="s">
        <v>2148</v>
      </c>
      <c r="AJ554" s="144" t="s">
        <v>3257</v>
      </c>
      <c r="AK554" s="144" t="s">
        <v>2397</v>
      </c>
      <c r="AL554" s="157">
        <v>1840.25</v>
      </c>
      <c r="AY554" s="147"/>
    </row>
    <row r="555" ht="36" spans="26:51">
      <c r="Z555" s="146">
        <v>12</v>
      </c>
      <c r="AA555" s="144" t="s">
        <v>665</v>
      </c>
      <c r="AB555" s="144" t="s">
        <v>2189</v>
      </c>
      <c r="AC555" s="144" t="s">
        <v>760</v>
      </c>
      <c r="AD555" s="144" t="s">
        <v>3499</v>
      </c>
      <c r="AE555" s="145">
        <v>43800</v>
      </c>
      <c r="AG555" s="146">
        <v>12</v>
      </c>
      <c r="AH555" s="146">
        <v>30</v>
      </c>
      <c r="AI555" s="158" t="s">
        <v>2148</v>
      </c>
      <c r="AJ555" s="144" t="s">
        <v>3257</v>
      </c>
      <c r="AK555" s="144" t="s">
        <v>2397</v>
      </c>
      <c r="AL555" s="157">
        <v>1296</v>
      </c>
      <c r="AY555" s="147"/>
    </row>
    <row r="556" ht="36" spans="26:51">
      <c r="Z556" s="146">
        <v>12</v>
      </c>
      <c r="AA556" s="144" t="s">
        <v>665</v>
      </c>
      <c r="AB556" s="158" t="s">
        <v>2203</v>
      </c>
      <c r="AC556" s="144" t="s">
        <v>3627</v>
      </c>
      <c r="AD556" s="144" t="s">
        <v>3550</v>
      </c>
      <c r="AE556" s="145">
        <v>35658</v>
      </c>
      <c r="AG556" s="146">
        <v>12</v>
      </c>
      <c r="AH556" s="146">
        <v>30</v>
      </c>
      <c r="AI556" s="158" t="s">
        <v>2148</v>
      </c>
      <c r="AJ556" s="144" t="s">
        <v>3257</v>
      </c>
      <c r="AK556" s="144" t="s">
        <v>2397</v>
      </c>
      <c r="AL556" s="157">
        <v>1548</v>
      </c>
      <c r="AY556" s="147"/>
    </row>
    <row r="557" spans="26:51">
      <c r="Z557" s="146">
        <v>12</v>
      </c>
      <c r="AA557" s="144" t="s">
        <v>665</v>
      </c>
      <c r="AB557" s="158" t="s">
        <v>2203</v>
      </c>
      <c r="AC557" s="144" t="s">
        <v>3627</v>
      </c>
      <c r="AD557" s="144" t="s">
        <v>3550</v>
      </c>
      <c r="AE557" s="145">
        <v>2495</v>
      </c>
      <c r="AY557" s="147"/>
    </row>
    <row r="558" spans="26:51">
      <c r="Z558" s="146">
        <v>12</v>
      </c>
      <c r="AA558" s="144" t="s">
        <v>665</v>
      </c>
      <c r="AB558" s="158" t="s">
        <v>2203</v>
      </c>
      <c r="AC558" s="144" t="s">
        <v>3627</v>
      </c>
      <c r="AD558" s="144" t="s">
        <v>3550</v>
      </c>
      <c r="AE558" s="145">
        <v>23982.5</v>
      </c>
      <c r="AY558" s="147"/>
    </row>
    <row r="559" spans="26:51">
      <c r="Z559" s="146">
        <v>12</v>
      </c>
      <c r="AA559" s="144" t="s">
        <v>665</v>
      </c>
      <c r="AB559" s="158" t="s">
        <v>2203</v>
      </c>
      <c r="AC559" s="144" t="s">
        <v>3627</v>
      </c>
      <c r="AD559" s="144" t="s">
        <v>3550</v>
      </c>
      <c r="AE559" s="145">
        <v>18924</v>
      </c>
      <c r="AY559" s="147"/>
    </row>
    <row r="560" spans="26:51">
      <c r="Z560" s="146">
        <v>12</v>
      </c>
      <c r="AA560" s="144" t="s">
        <v>665</v>
      </c>
      <c r="AB560" s="158" t="s">
        <v>2203</v>
      </c>
      <c r="AC560" s="144" t="s">
        <v>3627</v>
      </c>
      <c r="AD560" s="144" t="s">
        <v>3550</v>
      </c>
      <c r="AE560" s="145">
        <v>4875</v>
      </c>
      <c r="AY560" s="147"/>
    </row>
    <row r="561" spans="26:31">
      <c r="Z561" s="146">
        <v>12</v>
      </c>
      <c r="AA561" s="144" t="s">
        <v>665</v>
      </c>
      <c r="AB561" s="158" t="s">
        <v>2203</v>
      </c>
      <c r="AC561" s="144" t="s">
        <v>3627</v>
      </c>
      <c r="AD561" s="144" t="s">
        <v>3550</v>
      </c>
      <c r="AE561" s="145">
        <v>3600</v>
      </c>
    </row>
    <row r="562" spans="26:31">
      <c r="Z562" s="146">
        <v>12</v>
      </c>
      <c r="AA562" s="144" t="s">
        <v>665</v>
      </c>
      <c r="AB562" s="144" t="s">
        <v>2156</v>
      </c>
      <c r="AC562" s="144" t="s">
        <v>3628</v>
      </c>
      <c r="AD562" s="144" t="s">
        <v>2437</v>
      </c>
      <c r="AE562" s="145">
        <v>10000</v>
      </c>
    </row>
    <row r="563" spans="26:31">
      <c r="Z563" s="146">
        <v>12</v>
      </c>
      <c r="AA563" s="144" t="s">
        <v>721</v>
      </c>
      <c r="AB563" s="158" t="s">
        <v>2111</v>
      </c>
      <c r="AC563" s="144" t="s">
        <v>3629</v>
      </c>
      <c r="AD563" s="144" t="s">
        <v>3039</v>
      </c>
      <c r="AE563" s="145">
        <v>24800</v>
      </c>
    </row>
    <row r="564" spans="26:31">
      <c r="Z564" s="146">
        <v>12</v>
      </c>
      <c r="AA564" s="144" t="s">
        <v>721</v>
      </c>
      <c r="AB564" s="158" t="s">
        <v>2111</v>
      </c>
      <c r="AC564" s="144" t="s">
        <v>3630</v>
      </c>
      <c r="AD564" s="144" t="s">
        <v>3039</v>
      </c>
      <c r="AE564" s="145">
        <v>1980</v>
      </c>
    </row>
    <row r="565" spans="26:31">
      <c r="Z565" s="146">
        <v>12</v>
      </c>
      <c r="AA565" s="144" t="s">
        <v>721</v>
      </c>
      <c r="AB565" s="158" t="s">
        <v>2111</v>
      </c>
      <c r="AC565" s="144" t="s">
        <v>3630</v>
      </c>
      <c r="AD565" s="144" t="s">
        <v>3039</v>
      </c>
      <c r="AE565" s="145">
        <v>5990</v>
      </c>
    </row>
    <row r="566" spans="26:31">
      <c r="Z566" s="146">
        <v>12</v>
      </c>
      <c r="AA566" s="144" t="s">
        <v>721</v>
      </c>
      <c r="AB566" s="158" t="s">
        <v>2111</v>
      </c>
      <c r="AC566" s="144" t="s">
        <v>3630</v>
      </c>
      <c r="AD566" s="144" t="s">
        <v>3039</v>
      </c>
      <c r="AE566" s="145">
        <v>39913</v>
      </c>
    </row>
    <row r="567" spans="26:31">
      <c r="Z567" s="146">
        <v>12</v>
      </c>
      <c r="AA567" s="144" t="s">
        <v>721</v>
      </c>
      <c r="AB567" s="158" t="s">
        <v>2111</v>
      </c>
      <c r="AC567" s="144" t="s">
        <v>3630</v>
      </c>
      <c r="AD567" s="144" t="s">
        <v>3039</v>
      </c>
      <c r="AE567" s="145">
        <v>1400</v>
      </c>
    </row>
    <row r="568" spans="26:31">
      <c r="Z568" s="146">
        <v>12</v>
      </c>
      <c r="AA568" s="144" t="s">
        <v>721</v>
      </c>
      <c r="AB568" s="158" t="s">
        <v>2128</v>
      </c>
      <c r="AC568" s="144" t="s">
        <v>3631</v>
      </c>
      <c r="AD568" s="144" t="s">
        <v>2130</v>
      </c>
      <c r="AE568" s="157">
        <v>700</v>
      </c>
    </row>
    <row r="569" spans="26:31">
      <c r="Z569" s="146">
        <v>12</v>
      </c>
      <c r="AA569" s="144" t="s">
        <v>721</v>
      </c>
      <c r="AB569" s="158" t="s">
        <v>2128</v>
      </c>
      <c r="AC569" s="144" t="s">
        <v>3497</v>
      </c>
      <c r="AD569" s="144" t="s">
        <v>2184</v>
      </c>
      <c r="AE569" s="145">
        <v>59000</v>
      </c>
    </row>
    <row r="570" spans="26:31">
      <c r="Z570" s="146">
        <v>12</v>
      </c>
      <c r="AA570" s="144" t="s">
        <v>721</v>
      </c>
      <c r="AB570" s="158" t="s">
        <v>2128</v>
      </c>
      <c r="AC570" s="144" t="s">
        <v>3497</v>
      </c>
      <c r="AD570" s="144" t="s">
        <v>2184</v>
      </c>
      <c r="AE570" s="145">
        <v>1580</v>
      </c>
    </row>
    <row r="571" spans="26:31">
      <c r="Z571" s="146">
        <v>12</v>
      </c>
      <c r="AA571" s="144" t="s">
        <v>721</v>
      </c>
      <c r="AB571" s="158" t="s">
        <v>2189</v>
      </c>
      <c r="AC571" s="144" t="s">
        <v>3632</v>
      </c>
      <c r="AD571" s="144" t="s">
        <v>3499</v>
      </c>
      <c r="AE571" s="145">
        <v>44400</v>
      </c>
    </row>
    <row r="572" spans="26:31">
      <c r="Z572" s="146">
        <v>12</v>
      </c>
      <c r="AA572" s="144" t="s">
        <v>721</v>
      </c>
      <c r="AB572" s="158" t="s">
        <v>2189</v>
      </c>
      <c r="AC572" s="144" t="s">
        <v>3633</v>
      </c>
      <c r="AD572" s="144" t="s">
        <v>3525</v>
      </c>
      <c r="AE572" s="145">
        <v>36250</v>
      </c>
    </row>
    <row r="573" spans="26:31">
      <c r="Z573" s="146">
        <v>12</v>
      </c>
      <c r="AA573" s="144" t="s">
        <v>721</v>
      </c>
      <c r="AB573" s="158" t="s">
        <v>2203</v>
      </c>
      <c r="AC573" s="144" t="s">
        <v>1708</v>
      </c>
      <c r="AD573" s="144" t="s">
        <v>3550</v>
      </c>
      <c r="AE573" s="145">
        <v>18714</v>
      </c>
    </row>
    <row r="574" spans="26:31">
      <c r="Z574" s="146">
        <v>12</v>
      </c>
      <c r="AA574" s="144" t="s">
        <v>721</v>
      </c>
      <c r="AB574" s="158" t="s">
        <v>2203</v>
      </c>
      <c r="AC574" s="144" t="s">
        <v>1708</v>
      </c>
      <c r="AD574" s="144" t="s">
        <v>3550</v>
      </c>
      <c r="AE574" s="145">
        <v>1020</v>
      </c>
    </row>
    <row r="575" spans="26:31">
      <c r="Z575" s="146">
        <v>12</v>
      </c>
      <c r="AA575" s="144" t="s">
        <v>721</v>
      </c>
      <c r="AB575" s="158" t="s">
        <v>2203</v>
      </c>
      <c r="AC575" s="144" t="s">
        <v>1708</v>
      </c>
      <c r="AD575" s="144" t="s">
        <v>3550</v>
      </c>
      <c r="AE575" s="145">
        <v>1600</v>
      </c>
    </row>
    <row r="576" spans="26:31">
      <c r="Z576" s="146">
        <v>12</v>
      </c>
      <c r="AA576" s="144" t="s">
        <v>721</v>
      </c>
      <c r="AB576" s="158" t="s">
        <v>2203</v>
      </c>
      <c r="AC576" s="144" t="s">
        <v>1708</v>
      </c>
      <c r="AD576" s="144" t="s">
        <v>3550</v>
      </c>
      <c r="AE576" s="145">
        <v>16000</v>
      </c>
    </row>
    <row r="577" spans="26:31">
      <c r="Z577" s="146">
        <v>12</v>
      </c>
      <c r="AA577" s="144" t="s">
        <v>721</v>
      </c>
      <c r="AB577" s="158" t="s">
        <v>2203</v>
      </c>
      <c r="AC577" s="144" t="s">
        <v>1708</v>
      </c>
      <c r="AD577" s="144" t="s">
        <v>3550</v>
      </c>
      <c r="AE577" s="145">
        <v>3000</v>
      </c>
    </row>
    <row r="578" spans="26:31">
      <c r="Z578" s="146">
        <v>12</v>
      </c>
      <c r="AA578" s="144" t="s">
        <v>729</v>
      </c>
      <c r="AB578" s="158" t="s">
        <v>2203</v>
      </c>
      <c r="AC578" s="144" t="s">
        <v>2762</v>
      </c>
      <c r="AD578" s="144" t="s">
        <v>3634</v>
      </c>
      <c r="AE578" s="145">
        <v>3678.15</v>
      </c>
    </row>
    <row r="579" spans="26:31">
      <c r="Z579" s="146">
        <v>12</v>
      </c>
      <c r="AA579" s="144" t="s">
        <v>729</v>
      </c>
      <c r="AB579" s="158" t="s">
        <v>2203</v>
      </c>
      <c r="AC579" s="144" t="s">
        <v>2766</v>
      </c>
      <c r="AD579" s="144" t="s">
        <v>3558</v>
      </c>
      <c r="AE579" s="145">
        <v>38260</v>
      </c>
    </row>
    <row r="580" spans="26:31">
      <c r="Z580" s="146">
        <v>12</v>
      </c>
      <c r="AA580" s="144" t="s">
        <v>729</v>
      </c>
      <c r="AB580" s="158" t="s">
        <v>2203</v>
      </c>
      <c r="AC580" s="144" t="s">
        <v>2766</v>
      </c>
      <c r="AD580" s="144" t="s">
        <v>3558</v>
      </c>
      <c r="AE580" s="145">
        <v>3250</v>
      </c>
    </row>
    <row r="581" spans="26:31">
      <c r="Z581" s="146">
        <v>12</v>
      </c>
      <c r="AA581" s="144" t="s">
        <v>729</v>
      </c>
      <c r="AB581" s="158" t="s">
        <v>2203</v>
      </c>
      <c r="AC581" s="144" t="s">
        <v>2766</v>
      </c>
      <c r="AD581" s="144" t="s">
        <v>3558</v>
      </c>
      <c r="AE581" s="145">
        <v>1640</v>
      </c>
    </row>
    <row r="582" spans="26:31">
      <c r="Z582" s="146">
        <v>12</v>
      </c>
      <c r="AA582" s="144" t="s">
        <v>729</v>
      </c>
      <c r="AB582" s="158" t="s">
        <v>2203</v>
      </c>
      <c r="AC582" s="144" t="s">
        <v>2766</v>
      </c>
      <c r="AD582" s="144" t="s">
        <v>3558</v>
      </c>
      <c r="AE582" s="145">
        <v>1648</v>
      </c>
    </row>
    <row r="583" spans="26:31">
      <c r="Z583" s="146">
        <v>12</v>
      </c>
      <c r="AA583" s="144" t="s">
        <v>729</v>
      </c>
      <c r="AB583" s="158" t="s">
        <v>2203</v>
      </c>
      <c r="AC583" s="144" t="s">
        <v>2766</v>
      </c>
      <c r="AD583" s="144" t="s">
        <v>3558</v>
      </c>
      <c r="AE583" s="157">
        <v>800</v>
      </c>
    </row>
    <row r="584" spans="26:31">
      <c r="Z584" s="146">
        <v>12</v>
      </c>
      <c r="AA584" s="144" t="s">
        <v>729</v>
      </c>
      <c r="AB584" s="158" t="s">
        <v>2203</v>
      </c>
      <c r="AC584" s="144" t="s">
        <v>2766</v>
      </c>
      <c r="AD584" s="144" t="s">
        <v>3558</v>
      </c>
      <c r="AE584" s="157">
        <v>960</v>
      </c>
    </row>
    <row r="585" spans="26:31">
      <c r="Z585" s="146">
        <v>12</v>
      </c>
      <c r="AA585" s="144" t="s">
        <v>729</v>
      </c>
      <c r="AB585" s="158" t="s">
        <v>2203</v>
      </c>
      <c r="AC585" s="144" t="s">
        <v>2766</v>
      </c>
      <c r="AD585" s="144" t="s">
        <v>3558</v>
      </c>
      <c r="AE585" s="145">
        <v>2717</v>
      </c>
    </row>
    <row r="586" spans="26:31">
      <c r="Z586" s="146">
        <v>12</v>
      </c>
      <c r="AA586" s="144" t="s">
        <v>729</v>
      </c>
      <c r="AB586" s="158" t="s">
        <v>2203</v>
      </c>
      <c r="AC586" s="144" t="s">
        <v>2766</v>
      </c>
      <c r="AD586" s="144" t="s">
        <v>3558</v>
      </c>
      <c r="AE586" s="157">
        <v>850</v>
      </c>
    </row>
    <row r="587" spans="26:31">
      <c r="Z587" s="146">
        <v>12</v>
      </c>
      <c r="AA587" s="144" t="s">
        <v>729</v>
      </c>
      <c r="AB587" s="158" t="s">
        <v>2203</v>
      </c>
      <c r="AC587" s="144" t="s">
        <v>2766</v>
      </c>
      <c r="AD587" s="144" t="s">
        <v>3558</v>
      </c>
      <c r="AE587" s="145">
        <v>10000</v>
      </c>
    </row>
    <row r="588" spans="26:31">
      <c r="Z588" s="146">
        <v>12</v>
      </c>
      <c r="AA588" s="144" t="s">
        <v>729</v>
      </c>
      <c r="AB588" s="158" t="s">
        <v>2203</v>
      </c>
      <c r="AC588" s="144" t="s">
        <v>2766</v>
      </c>
      <c r="AD588" s="144" t="s">
        <v>3558</v>
      </c>
      <c r="AE588" s="157">
        <v>631</v>
      </c>
    </row>
    <row r="589" spans="26:31">
      <c r="Z589" s="146">
        <v>12</v>
      </c>
      <c r="AA589" s="144" t="s">
        <v>729</v>
      </c>
      <c r="AB589" s="158" t="s">
        <v>2203</v>
      </c>
      <c r="AC589" s="144" t="s">
        <v>2766</v>
      </c>
      <c r="AD589" s="144" t="s">
        <v>3558</v>
      </c>
      <c r="AE589" s="157">
        <v>432</v>
      </c>
    </row>
    <row r="590" spans="26:31">
      <c r="Z590" s="146">
        <v>12</v>
      </c>
      <c r="AA590" s="144" t="s">
        <v>729</v>
      </c>
      <c r="AB590" s="158" t="s">
        <v>2203</v>
      </c>
      <c r="AC590" s="144" t="s">
        <v>2766</v>
      </c>
      <c r="AD590" s="144" t="s">
        <v>3558</v>
      </c>
      <c r="AE590" s="145">
        <v>1750</v>
      </c>
    </row>
    <row r="591" spans="26:31">
      <c r="Z591" s="146">
        <v>12</v>
      </c>
      <c r="AA591" s="144" t="s">
        <v>710</v>
      </c>
      <c r="AB591" s="158" t="s">
        <v>2122</v>
      </c>
      <c r="AC591" s="144" t="s">
        <v>912</v>
      </c>
      <c r="AD591" s="144" t="s">
        <v>2966</v>
      </c>
      <c r="AE591" s="145">
        <v>35000</v>
      </c>
    </row>
    <row r="592" spans="26:31">
      <c r="Z592" s="146">
        <v>12</v>
      </c>
      <c r="AA592" s="144" t="s">
        <v>710</v>
      </c>
      <c r="AB592" s="158" t="s">
        <v>2122</v>
      </c>
      <c r="AC592" s="144" t="s">
        <v>912</v>
      </c>
      <c r="AD592" s="144" t="s">
        <v>2966</v>
      </c>
      <c r="AE592" s="145">
        <v>15000</v>
      </c>
    </row>
    <row r="593" spans="26:31">
      <c r="Z593" s="146">
        <v>12</v>
      </c>
      <c r="AA593" s="144" t="s">
        <v>710</v>
      </c>
      <c r="AB593" s="158" t="s">
        <v>2122</v>
      </c>
      <c r="AC593" s="144" t="s">
        <v>3635</v>
      </c>
      <c r="AD593" s="144" t="s">
        <v>2124</v>
      </c>
      <c r="AE593" s="145">
        <v>18988</v>
      </c>
    </row>
    <row r="594" spans="26:31">
      <c r="Z594" s="146">
        <v>12</v>
      </c>
      <c r="AA594" s="144" t="s">
        <v>710</v>
      </c>
      <c r="AB594" s="158" t="s">
        <v>2122</v>
      </c>
      <c r="AC594" s="144" t="s">
        <v>3635</v>
      </c>
      <c r="AD594" s="144" t="s">
        <v>2124</v>
      </c>
      <c r="AE594" s="145">
        <v>12558</v>
      </c>
    </row>
    <row r="595" spans="26:31">
      <c r="Z595" s="146">
        <v>12</v>
      </c>
      <c r="AA595" s="144" t="s">
        <v>710</v>
      </c>
      <c r="AB595" s="158" t="s">
        <v>2156</v>
      </c>
      <c r="AC595" s="144" t="s">
        <v>3636</v>
      </c>
      <c r="AD595" s="144" t="s">
        <v>2437</v>
      </c>
      <c r="AE595" s="145">
        <v>33000</v>
      </c>
    </row>
    <row r="596" spans="26:31">
      <c r="Z596" s="146">
        <v>12</v>
      </c>
      <c r="AA596" s="144" t="s">
        <v>710</v>
      </c>
      <c r="AB596" s="158" t="s">
        <v>2156</v>
      </c>
      <c r="AC596" s="144" t="s">
        <v>3636</v>
      </c>
      <c r="AD596" s="144" t="s">
        <v>2437</v>
      </c>
      <c r="AE596" s="157">
        <v>835</v>
      </c>
    </row>
    <row r="597" ht="24" spans="26:31">
      <c r="Z597" s="146">
        <v>12</v>
      </c>
      <c r="AA597" s="146">
        <v>13</v>
      </c>
      <c r="AB597" s="144" t="s">
        <v>2131</v>
      </c>
      <c r="AC597" s="144" t="s">
        <v>3637</v>
      </c>
      <c r="AD597" s="144" t="s">
        <v>3638</v>
      </c>
      <c r="AE597" s="145">
        <v>35536.97</v>
      </c>
    </row>
    <row r="598" spans="26:31">
      <c r="Z598" s="146">
        <v>12</v>
      </c>
      <c r="AA598" s="146">
        <v>15</v>
      </c>
      <c r="AB598" s="144" t="s">
        <v>2114</v>
      </c>
      <c r="AC598" s="144" t="s">
        <v>1878</v>
      </c>
      <c r="AD598" s="144" t="s">
        <v>3639</v>
      </c>
      <c r="AE598" s="145">
        <v>1270</v>
      </c>
    </row>
    <row r="599" spans="26:31">
      <c r="Z599" s="146">
        <v>12</v>
      </c>
      <c r="AA599" s="146">
        <v>17</v>
      </c>
      <c r="AB599" s="144" t="s">
        <v>2165</v>
      </c>
      <c r="AC599" s="144" t="s">
        <v>3640</v>
      </c>
      <c r="AD599" s="144" t="s">
        <v>2534</v>
      </c>
      <c r="AE599" s="145">
        <v>15800</v>
      </c>
    </row>
    <row r="600" spans="26:31">
      <c r="Z600" s="146">
        <v>12</v>
      </c>
      <c r="AA600" s="146">
        <v>20</v>
      </c>
      <c r="AB600" s="158" t="s">
        <v>2148</v>
      </c>
      <c r="AC600" s="144" t="s">
        <v>3641</v>
      </c>
      <c r="AD600" s="144" t="s">
        <v>2150</v>
      </c>
      <c r="AE600" s="145">
        <v>3000</v>
      </c>
    </row>
    <row r="601" spans="26:31">
      <c r="Z601" s="146">
        <v>12</v>
      </c>
      <c r="AA601" s="146">
        <v>20</v>
      </c>
      <c r="AB601" s="158" t="s">
        <v>2148</v>
      </c>
      <c r="AC601" s="144" t="s">
        <v>3642</v>
      </c>
      <c r="AD601" s="144" t="s">
        <v>2150</v>
      </c>
      <c r="AE601" s="145">
        <v>3000</v>
      </c>
    </row>
    <row r="602" ht="24" spans="26:31">
      <c r="Z602" s="146">
        <v>12</v>
      </c>
      <c r="AA602" s="146">
        <v>21</v>
      </c>
      <c r="AB602" s="158" t="s">
        <v>2111</v>
      </c>
      <c r="AC602" s="144" t="s">
        <v>3643</v>
      </c>
      <c r="AD602" s="144" t="s">
        <v>3644</v>
      </c>
      <c r="AE602" s="145">
        <v>45000</v>
      </c>
    </row>
    <row r="603" spans="26:31">
      <c r="Z603" s="146">
        <v>12</v>
      </c>
      <c r="AA603" s="146">
        <v>21</v>
      </c>
      <c r="AB603" s="158" t="s">
        <v>2111</v>
      </c>
      <c r="AC603" s="144" t="s">
        <v>2814</v>
      </c>
      <c r="AD603" s="144" t="s">
        <v>3447</v>
      </c>
      <c r="AE603" s="504">
        <v>43896.3</v>
      </c>
    </row>
    <row r="604" spans="26:31">
      <c r="Z604" s="479"/>
      <c r="AA604" s="479"/>
      <c r="AB604" s="487" t="s">
        <v>3645</v>
      </c>
      <c r="AC604" s="479"/>
      <c r="AD604" s="479"/>
      <c r="AE604" s="479"/>
    </row>
    <row r="605" spans="26:31">
      <c r="Z605" s="146">
        <v>12</v>
      </c>
      <c r="AA605" s="146">
        <v>21</v>
      </c>
      <c r="AB605" s="158" t="s">
        <v>2111</v>
      </c>
      <c r="AC605" s="144" t="s">
        <v>2814</v>
      </c>
      <c r="AD605" s="144" t="s">
        <v>3447</v>
      </c>
      <c r="AE605" s="145">
        <f>45000-AE603</f>
        <v>1103.7</v>
      </c>
    </row>
    <row r="606" spans="26:31">
      <c r="Z606" s="146">
        <v>12</v>
      </c>
      <c r="AA606" s="146">
        <v>21</v>
      </c>
      <c r="AB606" s="158" t="s">
        <v>2111</v>
      </c>
      <c r="AC606" s="144" t="s">
        <v>2814</v>
      </c>
      <c r="AD606" s="144" t="s">
        <v>3447</v>
      </c>
      <c r="AE606" s="145">
        <v>9900</v>
      </c>
    </row>
    <row r="607" ht="24" spans="26:31">
      <c r="Z607" s="146">
        <v>12</v>
      </c>
      <c r="AA607" s="146">
        <v>24</v>
      </c>
      <c r="AB607" s="158" t="s">
        <v>2203</v>
      </c>
      <c r="AC607" s="144" t="s">
        <v>3646</v>
      </c>
      <c r="AD607" s="144" t="s">
        <v>3592</v>
      </c>
      <c r="AE607" s="145">
        <v>36066.56</v>
      </c>
    </row>
    <row r="608" spans="26:31">
      <c r="Z608" s="146">
        <v>12</v>
      </c>
      <c r="AA608" s="146">
        <v>24</v>
      </c>
      <c r="AB608" s="158" t="s">
        <v>2203</v>
      </c>
      <c r="AC608" s="144" t="s">
        <v>3647</v>
      </c>
      <c r="AD608" s="144" t="s">
        <v>3558</v>
      </c>
      <c r="AE608" s="145">
        <v>6366</v>
      </c>
    </row>
    <row r="609" spans="26:31">
      <c r="Z609" s="146">
        <v>12</v>
      </c>
      <c r="AA609" s="146">
        <v>24</v>
      </c>
      <c r="AB609" s="158" t="s">
        <v>2203</v>
      </c>
      <c r="AC609" s="144" t="s">
        <v>3647</v>
      </c>
      <c r="AD609" s="144" t="s">
        <v>3558</v>
      </c>
      <c r="AE609" s="145">
        <v>2800</v>
      </c>
    </row>
    <row r="610" spans="26:31">
      <c r="Z610" s="146">
        <v>12</v>
      </c>
      <c r="AA610" s="146">
        <v>24</v>
      </c>
      <c r="AB610" s="158" t="s">
        <v>2203</v>
      </c>
      <c r="AC610" s="144" t="s">
        <v>3648</v>
      </c>
      <c r="AD610" s="144" t="s">
        <v>3558</v>
      </c>
      <c r="AE610" s="145">
        <v>1246</v>
      </c>
    </row>
    <row r="611" spans="26:31">
      <c r="Z611" s="146">
        <v>12</v>
      </c>
      <c r="AA611" s="146">
        <v>24</v>
      </c>
      <c r="AB611" s="158" t="s">
        <v>2203</v>
      </c>
      <c r="AC611" s="144" t="s">
        <v>3648</v>
      </c>
      <c r="AD611" s="144" t="s">
        <v>3558</v>
      </c>
      <c r="AE611" s="145">
        <v>800</v>
      </c>
    </row>
    <row r="612" spans="26:31">
      <c r="Z612" s="146">
        <v>12</v>
      </c>
      <c r="AA612" s="146">
        <v>24</v>
      </c>
      <c r="AB612" s="158" t="s">
        <v>2203</v>
      </c>
      <c r="AC612" s="144" t="s">
        <v>3649</v>
      </c>
      <c r="AD612" s="144" t="s">
        <v>3550</v>
      </c>
      <c r="AE612" s="145">
        <v>883</v>
      </c>
    </row>
    <row r="613" spans="26:31">
      <c r="Z613" s="146">
        <v>12</v>
      </c>
      <c r="AA613" s="146">
        <v>24</v>
      </c>
      <c r="AB613" s="158" t="s">
        <v>2203</v>
      </c>
      <c r="AC613" s="144" t="s">
        <v>3650</v>
      </c>
      <c r="AD613" s="144" t="s">
        <v>3550</v>
      </c>
      <c r="AE613" s="145">
        <v>10000</v>
      </c>
    </row>
    <row r="614" spans="26:31">
      <c r="Z614" s="146">
        <v>12</v>
      </c>
      <c r="AA614" s="146">
        <v>24</v>
      </c>
      <c r="AB614" s="158" t="s">
        <v>2114</v>
      </c>
      <c r="AC614" s="144" t="s">
        <v>3651</v>
      </c>
      <c r="AD614" s="144" t="s">
        <v>2262</v>
      </c>
      <c r="AE614" s="145">
        <v>500</v>
      </c>
    </row>
    <row r="615" spans="26:31">
      <c r="Z615" s="146">
        <v>12</v>
      </c>
      <c r="AA615" s="146">
        <v>27</v>
      </c>
      <c r="AB615" s="158" t="s">
        <v>2203</v>
      </c>
      <c r="AC615" s="144" t="s">
        <v>3652</v>
      </c>
      <c r="AD615" s="144" t="s">
        <v>3558</v>
      </c>
      <c r="AE615" s="145">
        <v>1200</v>
      </c>
    </row>
    <row r="616" spans="26:31">
      <c r="Z616" s="146">
        <v>12</v>
      </c>
      <c r="AA616" s="146">
        <v>27</v>
      </c>
      <c r="AB616" s="158" t="s">
        <v>2203</v>
      </c>
      <c r="AC616" s="144" t="s">
        <v>3652</v>
      </c>
      <c r="AD616" s="144" t="s">
        <v>3558</v>
      </c>
      <c r="AE616" s="145">
        <v>3674.25</v>
      </c>
    </row>
    <row r="617" spans="26:31">
      <c r="Z617" s="146">
        <v>12</v>
      </c>
      <c r="AA617" s="146">
        <v>27</v>
      </c>
      <c r="AB617" s="158" t="s">
        <v>2203</v>
      </c>
      <c r="AC617" s="144" t="s">
        <v>3652</v>
      </c>
      <c r="AD617" s="144" t="s">
        <v>3558</v>
      </c>
      <c r="AE617" s="145">
        <v>4232.8</v>
      </c>
    </row>
    <row r="618" spans="26:31">
      <c r="Z618" s="146">
        <v>12</v>
      </c>
      <c r="AA618" s="146">
        <v>27</v>
      </c>
      <c r="AB618" s="158" t="s">
        <v>2203</v>
      </c>
      <c r="AC618" s="144" t="s">
        <v>3652</v>
      </c>
      <c r="AD618" s="144" t="s">
        <v>3558</v>
      </c>
      <c r="AE618" s="145">
        <v>433</v>
      </c>
    </row>
    <row r="619" spans="26:31">
      <c r="Z619" s="146">
        <v>12</v>
      </c>
      <c r="AA619" s="146">
        <v>27</v>
      </c>
      <c r="AB619" s="158" t="s">
        <v>2203</v>
      </c>
      <c r="AC619" s="144" t="s">
        <v>3652</v>
      </c>
      <c r="AD619" s="144" t="s">
        <v>3558</v>
      </c>
      <c r="AE619" s="145">
        <v>3736.75</v>
      </c>
    </row>
    <row r="620" spans="26:31">
      <c r="Z620" s="146">
        <v>12</v>
      </c>
      <c r="AA620" s="146">
        <v>27</v>
      </c>
      <c r="AB620" s="158" t="s">
        <v>2203</v>
      </c>
      <c r="AC620" s="144" t="s">
        <v>3652</v>
      </c>
      <c r="AD620" s="144" t="s">
        <v>3558</v>
      </c>
      <c r="AE620" s="145">
        <v>8373</v>
      </c>
    </row>
    <row r="621" spans="26:31">
      <c r="Z621" s="146">
        <v>12</v>
      </c>
      <c r="AA621" s="146">
        <v>27</v>
      </c>
      <c r="AB621" s="158" t="s">
        <v>2203</v>
      </c>
      <c r="AC621" s="144" t="s">
        <v>3652</v>
      </c>
      <c r="AD621" s="144" t="s">
        <v>3558</v>
      </c>
      <c r="AE621" s="145">
        <v>4084.6</v>
      </c>
    </row>
    <row r="622" spans="26:31">
      <c r="Z622" s="146">
        <v>12</v>
      </c>
      <c r="AA622" s="146">
        <v>27</v>
      </c>
      <c r="AB622" s="158" t="s">
        <v>2203</v>
      </c>
      <c r="AC622" s="144" t="s">
        <v>3652</v>
      </c>
      <c r="AD622" s="144" t="s">
        <v>3558</v>
      </c>
      <c r="AE622" s="145">
        <v>560</v>
      </c>
    </row>
    <row r="623" spans="26:31">
      <c r="Z623" s="146">
        <v>12</v>
      </c>
      <c r="AA623" s="146">
        <v>27</v>
      </c>
      <c r="AB623" s="158" t="s">
        <v>2203</v>
      </c>
      <c r="AC623" s="144" t="s">
        <v>3652</v>
      </c>
      <c r="AD623" s="144" t="s">
        <v>3558</v>
      </c>
      <c r="AE623" s="145">
        <v>6655</v>
      </c>
    </row>
    <row r="624" spans="26:31">
      <c r="Z624" s="146">
        <v>12</v>
      </c>
      <c r="AA624" s="146">
        <v>27</v>
      </c>
      <c r="AB624" s="158" t="s">
        <v>2203</v>
      </c>
      <c r="AC624" s="144" t="s">
        <v>3652</v>
      </c>
      <c r="AD624" s="144" t="s">
        <v>3558</v>
      </c>
      <c r="AE624" s="145">
        <v>7585</v>
      </c>
    </row>
    <row r="625" spans="26:31">
      <c r="Z625" s="146">
        <v>12</v>
      </c>
      <c r="AA625" s="146">
        <v>27</v>
      </c>
      <c r="AB625" s="158" t="s">
        <v>2203</v>
      </c>
      <c r="AC625" s="144" t="s">
        <v>3652</v>
      </c>
      <c r="AD625" s="144" t="s">
        <v>3558</v>
      </c>
      <c r="AE625" s="145">
        <v>8658</v>
      </c>
    </row>
    <row r="626" spans="26:31">
      <c r="Z626" s="146">
        <v>12</v>
      </c>
      <c r="AA626" s="146">
        <v>27</v>
      </c>
      <c r="AB626" s="158" t="s">
        <v>2203</v>
      </c>
      <c r="AC626" s="144" t="s">
        <v>3652</v>
      </c>
      <c r="AD626" s="144" t="s">
        <v>3558</v>
      </c>
      <c r="AE626" s="145">
        <v>4850</v>
      </c>
    </row>
    <row r="627" spans="26:31">
      <c r="Z627" s="146">
        <v>12</v>
      </c>
      <c r="AA627" s="146">
        <v>27</v>
      </c>
      <c r="AB627" s="158" t="s">
        <v>2203</v>
      </c>
      <c r="AC627" s="144" t="s">
        <v>3652</v>
      </c>
      <c r="AD627" s="144" t="s">
        <v>3558</v>
      </c>
      <c r="AE627" s="145">
        <v>3700</v>
      </c>
    </row>
    <row r="628" spans="26:31">
      <c r="Z628" s="146">
        <v>12</v>
      </c>
      <c r="AA628" s="146">
        <v>27</v>
      </c>
      <c r="AB628" s="158" t="s">
        <v>2203</v>
      </c>
      <c r="AC628" s="144" t="s">
        <v>3652</v>
      </c>
      <c r="AD628" s="144" t="s">
        <v>3558</v>
      </c>
      <c r="AE628" s="145">
        <v>6630</v>
      </c>
    </row>
    <row r="629" spans="26:31">
      <c r="Z629" s="146">
        <v>12</v>
      </c>
      <c r="AA629" s="146">
        <v>27</v>
      </c>
      <c r="AB629" s="158" t="s">
        <v>2203</v>
      </c>
      <c r="AC629" s="144" t="s">
        <v>3652</v>
      </c>
      <c r="AD629" s="144" t="s">
        <v>3558</v>
      </c>
      <c r="AE629" s="145">
        <v>3000</v>
      </c>
    </row>
    <row r="630" spans="26:31">
      <c r="Z630" s="146">
        <v>12</v>
      </c>
      <c r="AA630" s="146">
        <v>27</v>
      </c>
      <c r="AB630" s="158" t="s">
        <v>2203</v>
      </c>
      <c r="AC630" s="144" t="s">
        <v>3652</v>
      </c>
      <c r="AD630" s="144" t="s">
        <v>3558</v>
      </c>
      <c r="AE630" s="145">
        <v>2421</v>
      </c>
    </row>
    <row r="631" spans="26:31">
      <c r="Z631" s="146">
        <v>12</v>
      </c>
      <c r="AA631" s="146">
        <v>27</v>
      </c>
      <c r="AB631" s="158" t="s">
        <v>2203</v>
      </c>
      <c r="AC631" s="144" t="s">
        <v>3652</v>
      </c>
      <c r="AD631" s="144" t="s">
        <v>3558</v>
      </c>
      <c r="AE631" s="145">
        <v>630</v>
      </c>
    </row>
    <row r="632" spans="26:31">
      <c r="Z632" s="146">
        <v>12</v>
      </c>
      <c r="AA632" s="146">
        <v>28</v>
      </c>
      <c r="AB632" s="158" t="s">
        <v>2156</v>
      </c>
      <c r="AC632" s="144" t="s">
        <v>3653</v>
      </c>
      <c r="AD632" s="144" t="s">
        <v>2437</v>
      </c>
      <c r="AE632" s="145">
        <v>33000</v>
      </c>
    </row>
    <row r="633" spans="26:31">
      <c r="Z633" s="146">
        <v>12</v>
      </c>
      <c r="AA633" s="146">
        <v>28</v>
      </c>
      <c r="AB633" s="158" t="s">
        <v>2189</v>
      </c>
      <c r="AC633" s="144" t="s">
        <v>3654</v>
      </c>
      <c r="AD633" s="144" t="s">
        <v>3499</v>
      </c>
      <c r="AE633" s="145">
        <v>3084</v>
      </c>
    </row>
    <row r="634" ht="24" spans="26:31">
      <c r="Z634" s="146">
        <v>12</v>
      </c>
      <c r="AA634" s="146">
        <v>28</v>
      </c>
      <c r="AB634" s="158" t="s">
        <v>2189</v>
      </c>
      <c r="AC634" s="144" t="s">
        <v>3655</v>
      </c>
      <c r="AD634" s="144" t="s">
        <v>3656</v>
      </c>
      <c r="AE634" s="145">
        <v>9500</v>
      </c>
    </row>
    <row r="635" spans="26:31">
      <c r="Z635" s="146">
        <v>12</v>
      </c>
      <c r="AA635" s="146">
        <v>28</v>
      </c>
      <c r="AB635" s="158" t="s">
        <v>2189</v>
      </c>
      <c r="AC635" s="144" t="s">
        <v>3657</v>
      </c>
      <c r="AD635" s="144" t="s">
        <v>3525</v>
      </c>
      <c r="AE635" s="145">
        <v>15000</v>
      </c>
    </row>
    <row r="636" spans="26:31">
      <c r="Z636" s="146">
        <v>12</v>
      </c>
      <c r="AA636" s="146">
        <v>29</v>
      </c>
      <c r="AB636" s="158" t="s">
        <v>2162</v>
      </c>
      <c r="AC636" s="144" t="s">
        <v>3658</v>
      </c>
      <c r="AD636" s="144" t="s">
        <v>3659</v>
      </c>
      <c r="AE636" s="145">
        <v>10000</v>
      </c>
    </row>
    <row r="637" spans="26:31">
      <c r="Z637" s="146">
        <v>12</v>
      </c>
      <c r="AA637" s="146">
        <v>31</v>
      </c>
      <c r="AB637" s="158" t="s">
        <v>2122</v>
      </c>
      <c r="AC637" s="144" t="s">
        <v>3660</v>
      </c>
      <c r="AD637" s="144" t="s">
        <v>2966</v>
      </c>
      <c r="AE637" s="145">
        <v>18500</v>
      </c>
    </row>
    <row r="638" spans="26:31">
      <c r="Z638" s="146">
        <v>12</v>
      </c>
      <c r="AA638" s="146">
        <v>31</v>
      </c>
      <c r="AB638" s="158" t="s">
        <v>2122</v>
      </c>
      <c r="AC638" s="144" t="s">
        <v>3660</v>
      </c>
      <c r="AD638" s="144" t="s">
        <v>2966</v>
      </c>
      <c r="AE638" s="145">
        <v>18800</v>
      </c>
    </row>
    <row r="639" spans="26:31">
      <c r="Z639" s="146">
        <v>12</v>
      </c>
      <c r="AA639" s="146">
        <v>31</v>
      </c>
      <c r="AB639" s="158" t="s">
        <v>2128</v>
      </c>
      <c r="AC639" s="144" t="s">
        <v>3661</v>
      </c>
      <c r="AD639" s="144" t="s">
        <v>2184</v>
      </c>
      <c r="AE639" s="145">
        <v>1600</v>
      </c>
    </row>
    <row r="640" spans="26:31">
      <c r="Z640" s="146">
        <v>12</v>
      </c>
      <c r="AA640" s="146">
        <v>31</v>
      </c>
      <c r="AB640" s="158" t="s">
        <v>2128</v>
      </c>
      <c r="AC640" s="144" t="s">
        <v>3662</v>
      </c>
      <c r="AD640" s="144" t="s">
        <v>2130</v>
      </c>
      <c r="AE640" s="145">
        <v>42000</v>
      </c>
    </row>
    <row r="641" spans="26:31">
      <c r="Z641" s="505" t="s">
        <v>1585</v>
      </c>
      <c r="AA641" s="506"/>
      <c r="AB641" s="506"/>
      <c r="AC641" s="506"/>
      <c r="AD641" s="507"/>
      <c r="AE641" s="145">
        <f>SUM(AE605:AE640)</f>
        <v>291572.66</v>
      </c>
    </row>
    <row r="642" spans="26:31">
      <c r="Z642" s="505" t="s">
        <v>389</v>
      </c>
      <c r="AA642" s="506"/>
      <c r="AB642" s="506"/>
      <c r="AC642" s="506"/>
      <c r="AD642" s="507"/>
      <c r="AE642" s="145">
        <f>SUM(AE331:AE640)+AE329</f>
        <v>10007768.38</v>
      </c>
    </row>
  </sheetData>
  <mergeCells count="159">
    <mergeCell ref="A1:H1"/>
    <mergeCell ref="B3:E3"/>
    <mergeCell ref="G3:H3"/>
    <mergeCell ref="A4:G4"/>
    <mergeCell ref="A5:C5"/>
    <mergeCell ref="E5:H5"/>
    <mergeCell ref="C16:H16"/>
    <mergeCell ref="C17:H17"/>
    <mergeCell ref="C18:H18"/>
    <mergeCell ref="F19:G19"/>
    <mergeCell ref="F20:G20"/>
    <mergeCell ref="A21:G21"/>
    <mergeCell ref="C25:F25"/>
    <mergeCell ref="J25:O25"/>
    <mergeCell ref="S25:X25"/>
    <mergeCell ref="Z25:AE25"/>
    <mergeCell ref="AG25:AL25"/>
    <mergeCell ref="AN25:AS25"/>
    <mergeCell ref="AU25:AZ25"/>
    <mergeCell ref="J26:K26"/>
    <mergeCell ref="Z26:AA26"/>
    <mergeCell ref="AG26:AH26"/>
    <mergeCell ref="AN26:AO26"/>
    <mergeCell ref="AU26:AV26"/>
    <mergeCell ref="AU208:AY208"/>
    <mergeCell ref="J285:N285"/>
    <mergeCell ref="AN334:AR334"/>
    <mergeCell ref="AG441:AK441"/>
    <mergeCell ref="AU475:AY475"/>
    <mergeCell ref="AU476:AY476"/>
    <mergeCell ref="AU477:AY477"/>
    <mergeCell ref="AN525:AR525"/>
    <mergeCell ref="Z641:AD641"/>
    <mergeCell ref="Z642:AD642"/>
    <mergeCell ref="L26:L27"/>
    <mergeCell ref="L28:L29"/>
    <mergeCell ref="L30:L31"/>
    <mergeCell ref="L34:L36"/>
    <mergeCell ref="L37:L38"/>
    <mergeCell ref="L42:L43"/>
    <mergeCell ref="L45:L46"/>
    <mergeCell ref="L47:L48"/>
    <mergeCell ref="L52:L53"/>
    <mergeCell ref="L63:L64"/>
    <mergeCell ref="L66:L67"/>
    <mergeCell ref="L70:L71"/>
    <mergeCell ref="L72:L73"/>
    <mergeCell ref="L78:L80"/>
    <mergeCell ref="L81:L85"/>
    <mergeCell ref="L86:L87"/>
    <mergeCell ref="L89:L91"/>
    <mergeCell ref="L92:L94"/>
    <mergeCell ref="L97:L100"/>
    <mergeCell ref="L101:L102"/>
    <mergeCell ref="L104:L108"/>
    <mergeCell ref="L111:L113"/>
    <mergeCell ref="L114:L115"/>
    <mergeCell ref="L119:L124"/>
    <mergeCell ref="L126:L128"/>
    <mergeCell ref="L130:L137"/>
    <mergeCell ref="L139:L148"/>
    <mergeCell ref="L149:L152"/>
    <mergeCell ref="L154:L155"/>
    <mergeCell ref="L156:L157"/>
    <mergeCell ref="L159:L164"/>
    <mergeCell ref="L165:L167"/>
    <mergeCell ref="L170:L172"/>
    <mergeCell ref="L173:L175"/>
    <mergeCell ref="L177:L178"/>
    <mergeCell ref="L179:L180"/>
    <mergeCell ref="L181:L182"/>
    <mergeCell ref="L184:L188"/>
    <mergeCell ref="L189:L197"/>
    <mergeCell ref="L198:L200"/>
    <mergeCell ref="L201:L203"/>
    <mergeCell ref="L204:L205"/>
    <mergeCell ref="L208:L216"/>
    <mergeCell ref="L217:L221"/>
    <mergeCell ref="L224:L227"/>
    <mergeCell ref="L229:L231"/>
    <mergeCell ref="L232:L234"/>
    <mergeCell ref="L237:L242"/>
    <mergeCell ref="L243:L249"/>
    <mergeCell ref="L251:L260"/>
    <mergeCell ref="L262:L267"/>
    <mergeCell ref="L268:L273"/>
    <mergeCell ref="L274:L275"/>
    <mergeCell ref="L276:L278"/>
    <mergeCell ref="L279:L281"/>
    <mergeCell ref="M26:M27"/>
    <mergeCell ref="N26:N27"/>
    <mergeCell ref="O26:O27"/>
    <mergeCell ref="W26:W27"/>
    <mergeCell ref="AB26:AB27"/>
    <mergeCell ref="AB28:AB29"/>
    <mergeCell ref="AB30:AB31"/>
    <mergeCell ref="AB32:AB34"/>
    <mergeCell ref="AB37:AB40"/>
    <mergeCell ref="AB41:AB42"/>
    <mergeCell ref="AB51:AB76"/>
    <mergeCell ref="AB77:AB82"/>
    <mergeCell ref="AB83:AB84"/>
    <mergeCell ref="AB85:AB87"/>
    <mergeCell ref="AB88:AB98"/>
    <mergeCell ref="AB101:AB106"/>
    <mergeCell ref="AB107:AB109"/>
    <mergeCell ref="AB110:AB116"/>
    <mergeCell ref="AB117:AB120"/>
    <mergeCell ref="AB122:AB124"/>
    <mergeCell ref="AB125:AB128"/>
    <mergeCell ref="AB130:AB131"/>
    <mergeCell ref="AB132:AB137"/>
    <mergeCell ref="AB139:AB140"/>
    <mergeCell ref="AB141:AB151"/>
    <mergeCell ref="AB153:AB154"/>
    <mergeCell ref="AB161:AB164"/>
    <mergeCell ref="AB165:AB167"/>
    <mergeCell ref="AB168:AB174"/>
    <mergeCell ref="AB175:AB176"/>
    <mergeCell ref="AB177:AB182"/>
    <mergeCell ref="AB184:AB187"/>
    <mergeCell ref="AB189:AB195"/>
    <mergeCell ref="AB196:AB197"/>
    <mergeCell ref="AB200:AB204"/>
    <mergeCell ref="AB205:AB206"/>
    <mergeCell ref="AB208:AB209"/>
    <mergeCell ref="AB210:AB218"/>
    <mergeCell ref="AB219:AB220"/>
    <mergeCell ref="AB221:AB234"/>
    <mergeCell ref="AB235:AB240"/>
    <mergeCell ref="AB241:AB242"/>
    <mergeCell ref="AB244:AB249"/>
    <mergeCell ref="AB250:AB256"/>
    <mergeCell ref="AB258:AB268"/>
    <mergeCell ref="AB270:AB274"/>
    <mergeCell ref="AB275:AB276"/>
    <mergeCell ref="AB277:AB286"/>
    <mergeCell ref="AB287:AB289"/>
    <mergeCell ref="AB291:AB305"/>
    <mergeCell ref="AB306:AB309"/>
    <mergeCell ref="AB310:AB314"/>
    <mergeCell ref="AB315:AB317"/>
    <mergeCell ref="AB321:AB324"/>
    <mergeCell ref="AB325:AB326"/>
    <mergeCell ref="AC26:AC27"/>
    <mergeCell ref="AD26:AD27"/>
    <mergeCell ref="AE26:AE27"/>
    <mergeCell ref="AI26:AI27"/>
    <mergeCell ref="AJ26:AJ27"/>
    <mergeCell ref="AK26:AK27"/>
    <mergeCell ref="AL26:AL27"/>
    <mergeCell ref="AP26:AP27"/>
    <mergeCell ref="AQ26:AQ27"/>
    <mergeCell ref="AR26:AR27"/>
    <mergeCell ref="AS26:AS27"/>
    <mergeCell ref="AW26:AW27"/>
    <mergeCell ref="AX26:AX27"/>
    <mergeCell ref="AY26:AY27"/>
    <mergeCell ref="AZ26:AZ27"/>
  </mergeCells>
  <pageMargins left="0.699305555555556" right="0.699305555555556" top="0.75" bottom="0.75" header="0.3" footer="0.3"/>
  <pageSetup paperSize="9" scale="68" fitToHeight="0"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S71"/>
  <sheetViews>
    <sheetView showGridLines="0" zoomScale="85" zoomScaleNormal="85" workbookViewId="0">
      <selection activeCell="G27" sqref="G27"/>
    </sheetView>
  </sheetViews>
  <sheetFormatPr defaultColWidth="9" defaultRowHeight="14.25"/>
  <cols>
    <col min="1" max="1" width="18.625" style="2" customWidth="1"/>
    <col min="2" max="2" width="24.4666666666667" style="2" customWidth="1"/>
    <col min="3" max="3" width="18.625" style="3" customWidth="1"/>
    <col min="4" max="4" width="16.5833333333333" style="2" customWidth="1"/>
    <col min="5" max="5" width="18.625" style="2" customWidth="1"/>
    <col min="6" max="6" width="47.05" style="4" customWidth="1"/>
    <col min="7" max="7" width="15.5" style="3" customWidth="1"/>
    <col min="8" max="8" width="18.625" style="2" customWidth="1"/>
    <col min="9" max="13" width="19.625" style="2" customWidth="1"/>
    <col min="14" max="14" width="21.5" style="2" customWidth="1"/>
    <col min="15" max="16" width="19.625" style="2" customWidth="1"/>
    <col min="17" max="17" width="11.125" style="2" customWidth="1"/>
    <col min="18" max="18" width="8.25" style="2" customWidth="1"/>
    <col min="19" max="19" width="13.375" style="2" customWidth="1"/>
    <col min="20" max="20" width="51" style="2" customWidth="1"/>
    <col min="21" max="21" width="16" style="2" customWidth="1"/>
    <col min="22" max="22" width="3.25" style="2" customWidth="1"/>
    <col min="23" max="23" width="9.125" style="2" customWidth="1"/>
    <col min="24" max="24" width="11.25" style="2" customWidth="1"/>
    <col min="25" max="25" width="9" style="2" customWidth="1"/>
    <col min="26" max="27" width="9" style="2"/>
    <col min="28" max="28" width="31.5" style="2" customWidth="1"/>
    <col min="29" max="29" width="9" style="2"/>
    <col min="30" max="30" width="6.25" style="2" customWidth="1"/>
    <col min="31" max="31" width="6.625" style="2" customWidth="1"/>
    <col min="32" max="32" width="9" style="2"/>
    <col min="33" max="33" width="19.375" style="2" customWidth="1"/>
    <col min="34" max="34" width="25.125" style="2" customWidth="1"/>
    <col min="35" max="35" width="9" style="2"/>
    <col min="36" max="36" width="6.25" style="2" customWidth="1"/>
    <col min="37" max="37" width="8.125" style="2" customWidth="1"/>
    <col min="38" max="38" width="8" style="2" customWidth="1"/>
    <col min="39" max="39" width="45" style="2" customWidth="1"/>
    <col min="40" max="40" width="10.125" style="2"/>
    <col min="41" max="41" width="9" style="2"/>
    <col min="42" max="42" width="5.2" style="2" customWidth="1"/>
    <col min="43" max="43" width="5.3" style="2" customWidth="1"/>
    <col min="44" max="44" width="7.8" style="2" customWidth="1"/>
    <col min="45" max="45" width="44.4" style="2" customWidth="1"/>
    <col min="46" max="46" width="15" style="2" customWidth="1"/>
    <col min="47" max="48" width="9" style="2"/>
    <col min="49" max="49" width="10.6" style="2"/>
    <col min="50" max="50" width="9" style="2"/>
    <col min="51" max="51" width="29.1166666666667" style="2" customWidth="1"/>
    <col min="52" max="52" width="10.6" style="2"/>
    <col min="53" max="53" width="9" style="2"/>
    <col min="54" max="54" width="12.35" style="2" customWidth="1"/>
    <col min="55" max="56" width="9" style="2"/>
    <col min="57" max="57" width="24.4083333333333" style="2" customWidth="1"/>
    <col min="58" max="58" width="18.8166666666667" style="2" customWidth="1"/>
    <col min="59" max="16384" width="9" style="2"/>
  </cols>
  <sheetData>
    <row r="1" ht="40.5" customHeight="1" spans="1:8">
      <c r="A1" s="5" t="s">
        <v>3663</v>
      </c>
      <c r="B1" s="5"/>
      <c r="C1" s="5"/>
      <c r="D1" s="5"/>
      <c r="E1" s="5"/>
      <c r="F1" s="5"/>
      <c r="G1" s="5"/>
      <c r="H1" s="5"/>
    </row>
    <row r="2" ht="23.25" customHeight="1" spans="1:8">
      <c r="A2" s="6" t="s">
        <v>647</v>
      </c>
      <c r="B2" s="6"/>
      <c r="C2" s="7"/>
      <c r="D2" s="6"/>
      <c r="E2" s="6"/>
      <c r="F2" s="8"/>
      <c r="G2" s="7"/>
      <c r="H2" s="6"/>
    </row>
    <row r="3" ht="40.5" customHeight="1" spans="1:8">
      <c r="A3" s="124" t="s">
        <v>648</v>
      </c>
      <c r="B3" s="11" t="s">
        <v>3664</v>
      </c>
      <c r="C3" s="11"/>
      <c r="D3" s="11"/>
      <c r="E3" s="11"/>
      <c r="F3" s="12" t="s">
        <v>650</v>
      </c>
      <c r="G3" s="11" t="s">
        <v>152</v>
      </c>
      <c r="H3" s="13"/>
    </row>
    <row r="4" ht="48" customHeight="1" spans="1:58">
      <c r="A4" s="14" t="s">
        <v>652</v>
      </c>
      <c r="B4" s="15"/>
      <c r="C4" s="15"/>
      <c r="D4" s="15"/>
      <c r="E4" s="15"/>
      <c r="F4" s="15"/>
      <c r="G4" s="15"/>
      <c r="H4" s="16"/>
      <c r="L4" s="419" t="s">
        <v>3665</v>
      </c>
      <c r="M4" s="420"/>
      <c r="N4" s="420"/>
      <c r="O4" s="421"/>
      <c r="Q4" s="425" t="s">
        <v>3666</v>
      </c>
      <c r="R4" s="426"/>
      <c r="S4" s="426"/>
      <c r="T4" s="426"/>
      <c r="U4" s="426"/>
      <c r="X4" s="425" t="s">
        <v>3667</v>
      </c>
      <c r="Y4" s="426"/>
      <c r="Z4" s="426"/>
      <c r="AA4" s="426"/>
      <c r="AB4" s="426"/>
      <c r="AD4" s="425" t="s">
        <v>3668</v>
      </c>
      <c r="AE4" s="426"/>
      <c r="AF4" s="426"/>
      <c r="AG4" s="426"/>
      <c r="AH4" s="426"/>
      <c r="AJ4" s="442" t="s">
        <v>3669</v>
      </c>
      <c r="AK4" s="443"/>
      <c r="AL4" s="443"/>
      <c r="AM4" s="443"/>
      <c r="AN4" s="443"/>
      <c r="AP4" s="442" t="s">
        <v>3670</v>
      </c>
      <c r="AQ4" s="443"/>
      <c r="AR4" s="443"/>
      <c r="AS4" s="443"/>
      <c r="AT4" s="443"/>
      <c r="AV4" s="442" t="s">
        <v>3671</v>
      </c>
      <c r="AW4" s="443"/>
      <c r="AX4" s="443"/>
      <c r="AY4" s="443"/>
      <c r="AZ4" s="443"/>
      <c r="BB4" s="442" t="s">
        <v>3672</v>
      </c>
      <c r="BC4" s="443"/>
      <c r="BD4" s="443"/>
      <c r="BE4" s="443"/>
      <c r="BF4" s="443"/>
    </row>
    <row r="5" ht="27.95" customHeight="1" spans="1:58">
      <c r="A5" s="17" t="s">
        <v>657</v>
      </c>
      <c r="B5" s="18"/>
      <c r="C5" s="18"/>
      <c r="D5" s="19"/>
      <c r="E5" s="20" t="s">
        <v>658</v>
      </c>
      <c r="F5" s="21"/>
      <c r="G5" s="21"/>
      <c r="H5" s="13"/>
      <c r="L5" s="22" t="s">
        <v>663</v>
      </c>
      <c r="M5" s="24" t="s">
        <v>7</v>
      </c>
      <c r="N5" s="23" t="s">
        <v>664</v>
      </c>
      <c r="O5" s="22" t="s">
        <v>13</v>
      </c>
      <c r="Q5" s="427" t="s">
        <v>1516</v>
      </c>
      <c r="R5" s="427"/>
      <c r="S5" s="427" t="s">
        <v>654</v>
      </c>
      <c r="T5" s="427" t="s">
        <v>7</v>
      </c>
      <c r="U5" s="427" t="s">
        <v>664</v>
      </c>
      <c r="X5" s="427" t="s">
        <v>1682</v>
      </c>
      <c r="Y5" s="427"/>
      <c r="Z5" s="427" t="s">
        <v>654</v>
      </c>
      <c r="AA5" s="427" t="s">
        <v>7</v>
      </c>
      <c r="AB5" s="427" t="s">
        <v>664</v>
      </c>
      <c r="AD5" s="427" t="s">
        <v>653</v>
      </c>
      <c r="AE5" s="427"/>
      <c r="AF5" s="427" t="s">
        <v>654</v>
      </c>
      <c r="AG5" s="427" t="s">
        <v>7</v>
      </c>
      <c r="AH5" s="427" t="s">
        <v>664</v>
      </c>
      <c r="AJ5" s="427" t="s">
        <v>756</v>
      </c>
      <c r="AK5" s="427"/>
      <c r="AL5" s="427" t="s">
        <v>654</v>
      </c>
      <c r="AM5" s="427" t="s">
        <v>7</v>
      </c>
      <c r="AN5" s="427" t="s">
        <v>664</v>
      </c>
      <c r="AP5" s="427" t="s">
        <v>685</v>
      </c>
      <c r="AQ5" s="427"/>
      <c r="AR5" s="427" t="s">
        <v>654</v>
      </c>
      <c r="AS5" s="427" t="s">
        <v>7</v>
      </c>
      <c r="AT5" s="427" t="s">
        <v>664</v>
      </c>
      <c r="AV5" s="427" t="s">
        <v>689</v>
      </c>
      <c r="AW5" s="427"/>
      <c r="AX5" s="427" t="s">
        <v>654</v>
      </c>
      <c r="AY5" s="427" t="s">
        <v>7</v>
      </c>
      <c r="AZ5" s="427" t="s">
        <v>664</v>
      </c>
      <c r="BB5" s="427" t="s">
        <v>669</v>
      </c>
      <c r="BC5" s="427"/>
      <c r="BD5" s="427" t="s">
        <v>654</v>
      </c>
      <c r="BE5" s="427" t="s">
        <v>7</v>
      </c>
      <c r="BF5" s="427" t="s">
        <v>664</v>
      </c>
    </row>
    <row r="6" ht="27.95" customHeight="1" spans="1:58">
      <c r="A6" s="22" t="s">
        <v>6</v>
      </c>
      <c r="B6" s="22" t="s">
        <v>5</v>
      </c>
      <c r="C6" s="23" t="s">
        <v>662</v>
      </c>
      <c r="D6" s="22" t="s">
        <v>13</v>
      </c>
      <c r="E6" s="22" t="s">
        <v>663</v>
      </c>
      <c r="F6" s="24" t="s">
        <v>7</v>
      </c>
      <c r="G6" s="23" t="s">
        <v>664</v>
      </c>
      <c r="H6" s="22" t="s">
        <v>13</v>
      </c>
      <c r="L6" s="108">
        <v>43101</v>
      </c>
      <c r="M6" s="127" t="s">
        <v>3673</v>
      </c>
      <c r="N6" s="27">
        <v>30000</v>
      </c>
      <c r="O6" s="49" t="s">
        <v>3674</v>
      </c>
      <c r="Q6" s="427" t="s">
        <v>659</v>
      </c>
      <c r="R6" s="427" t="s">
        <v>660</v>
      </c>
      <c r="S6" s="427" t="s">
        <v>654</v>
      </c>
      <c r="T6" s="427" t="s">
        <v>655</v>
      </c>
      <c r="U6" s="427" t="s">
        <v>661</v>
      </c>
      <c r="X6" s="427" t="s">
        <v>659</v>
      </c>
      <c r="Y6" s="427" t="s">
        <v>660</v>
      </c>
      <c r="Z6" s="427" t="s">
        <v>654</v>
      </c>
      <c r="AA6" s="427" t="s">
        <v>655</v>
      </c>
      <c r="AB6" s="427" t="s">
        <v>661</v>
      </c>
      <c r="AD6" s="427" t="s">
        <v>659</v>
      </c>
      <c r="AE6" s="427" t="s">
        <v>660</v>
      </c>
      <c r="AF6" s="427" t="s">
        <v>654</v>
      </c>
      <c r="AG6" s="427" t="s">
        <v>655</v>
      </c>
      <c r="AH6" s="427" t="s">
        <v>661</v>
      </c>
      <c r="AJ6" s="427" t="s">
        <v>659</v>
      </c>
      <c r="AK6" s="427" t="s">
        <v>660</v>
      </c>
      <c r="AL6" s="427" t="s">
        <v>654</v>
      </c>
      <c r="AM6" s="427" t="s">
        <v>655</v>
      </c>
      <c r="AN6" s="427" t="s">
        <v>661</v>
      </c>
      <c r="AP6" s="427" t="s">
        <v>659</v>
      </c>
      <c r="AQ6" s="427" t="s">
        <v>660</v>
      </c>
      <c r="AR6" s="427" t="s">
        <v>654</v>
      </c>
      <c r="AS6" s="427" t="s">
        <v>655</v>
      </c>
      <c r="AT6" s="427" t="s">
        <v>661</v>
      </c>
      <c r="AV6" s="427" t="s">
        <v>659</v>
      </c>
      <c r="AW6" s="427" t="s">
        <v>660</v>
      </c>
      <c r="AX6" s="427" t="s">
        <v>654</v>
      </c>
      <c r="AY6" s="427" t="s">
        <v>655</v>
      </c>
      <c r="AZ6" s="427" t="s">
        <v>661</v>
      </c>
      <c r="BB6" s="427" t="s">
        <v>659</v>
      </c>
      <c r="BC6" s="427" t="s">
        <v>660</v>
      </c>
      <c r="BD6" s="427" t="s">
        <v>654</v>
      </c>
      <c r="BE6" s="427" t="s">
        <v>655</v>
      </c>
      <c r="BF6" s="427" t="s">
        <v>661</v>
      </c>
    </row>
    <row r="7" ht="27" customHeight="1" spans="1:58">
      <c r="A7" s="25">
        <v>43056</v>
      </c>
      <c r="B7" s="127" t="s">
        <v>155</v>
      </c>
      <c r="C7" s="27">
        <v>7500000</v>
      </c>
      <c r="D7" s="28"/>
      <c r="E7" s="50">
        <v>43070</v>
      </c>
      <c r="F7" s="29" t="s">
        <v>3675</v>
      </c>
      <c r="G7" s="30">
        <v>15000</v>
      </c>
      <c r="H7" s="49"/>
      <c r="J7" s="46" t="s">
        <v>14</v>
      </c>
      <c r="K7" s="47">
        <f>B16</f>
        <v>7500000</v>
      </c>
      <c r="L7" s="108">
        <v>43101</v>
      </c>
      <c r="M7" s="394" t="s">
        <v>3676</v>
      </c>
      <c r="N7" s="27">
        <v>5000</v>
      </c>
      <c r="O7" s="49" t="s">
        <v>3677</v>
      </c>
      <c r="Q7" s="428" t="s">
        <v>665</v>
      </c>
      <c r="R7" s="429">
        <v>10</v>
      </c>
      <c r="S7" s="428" t="s">
        <v>2714</v>
      </c>
      <c r="T7" s="428" t="s">
        <v>3678</v>
      </c>
      <c r="U7" s="430">
        <v>25000</v>
      </c>
      <c r="X7" s="428" t="s">
        <v>665</v>
      </c>
      <c r="Y7" s="428">
        <v>19</v>
      </c>
      <c r="Z7" s="428" t="s">
        <v>2459</v>
      </c>
      <c r="AA7" s="428" t="s">
        <v>3679</v>
      </c>
      <c r="AB7" s="430">
        <v>10000</v>
      </c>
      <c r="AD7" s="114" t="s">
        <v>665</v>
      </c>
      <c r="AE7" s="114" t="s">
        <v>716</v>
      </c>
      <c r="AF7" s="114" t="s">
        <v>3680</v>
      </c>
      <c r="AG7" s="114" t="s">
        <v>3681</v>
      </c>
      <c r="AH7" s="140">
        <v>20000</v>
      </c>
      <c r="AJ7" s="144" t="s">
        <v>665</v>
      </c>
      <c r="AK7" s="146">
        <v>20</v>
      </c>
      <c r="AL7" s="144" t="s">
        <v>3482</v>
      </c>
      <c r="AM7" s="144" t="s">
        <v>3682</v>
      </c>
      <c r="AN7" s="145">
        <v>5000</v>
      </c>
      <c r="AP7" s="144">
        <v>1</v>
      </c>
      <c r="AQ7" s="146">
        <v>18</v>
      </c>
      <c r="AR7" s="144" t="s">
        <v>3683</v>
      </c>
      <c r="AS7" s="144" t="s">
        <v>3684</v>
      </c>
      <c r="AT7" s="145">
        <v>20000</v>
      </c>
      <c r="AV7" s="144">
        <v>1</v>
      </c>
      <c r="AW7" s="146">
        <v>11</v>
      </c>
      <c r="AX7" s="144" t="s">
        <v>3685</v>
      </c>
      <c r="AY7" s="144" t="s">
        <v>3686</v>
      </c>
      <c r="AZ7" s="145">
        <v>20000</v>
      </c>
      <c r="BB7" s="144" t="s">
        <v>1969</v>
      </c>
      <c r="BC7" s="146">
        <v>28</v>
      </c>
      <c r="BD7" s="144" t="s">
        <v>3267</v>
      </c>
      <c r="BE7" s="144" t="s">
        <v>3687</v>
      </c>
      <c r="BF7" s="145">
        <v>20000</v>
      </c>
    </row>
    <row r="8" ht="27" customHeight="1" spans="1:70">
      <c r="A8" s="129"/>
      <c r="B8" s="412"/>
      <c r="C8" s="27"/>
      <c r="D8" s="393"/>
      <c r="E8" s="108" t="s">
        <v>1661</v>
      </c>
      <c r="F8" s="127" t="s">
        <v>3688</v>
      </c>
      <c r="G8" s="413">
        <f>N35</f>
        <v>480000</v>
      </c>
      <c r="H8" s="49"/>
      <c r="J8" s="46" t="s">
        <v>669</v>
      </c>
      <c r="K8" s="47">
        <f>G15</f>
        <v>120000</v>
      </c>
      <c r="L8" s="108">
        <v>43101</v>
      </c>
      <c r="M8" s="394" t="s">
        <v>3689</v>
      </c>
      <c r="N8" s="27">
        <v>5000</v>
      </c>
      <c r="O8" s="49" t="s">
        <v>3690</v>
      </c>
      <c r="Q8" s="428" t="s">
        <v>665</v>
      </c>
      <c r="R8" s="429">
        <v>14</v>
      </c>
      <c r="S8" s="428" t="s">
        <v>3691</v>
      </c>
      <c r="T8" s="428" t="s">
        <v>3692</v>
      </c>
      <c r="U8" s="430">
        <v>15000</v>
      </c>
      <c r="X8" s="428" t="s">
        <v>665</v>
      </c>
      <c r="Y8" s="428">
        <v>21</v>
      </c>
      <c r="Z8" s="428" t="s">
        <v>3693</v>
      </c>
      <c r="AA8" s="428" t="s">
        <v>3694</v>
      </c>
      <c r="AB8" s="430">
        <v>10000</v>
      </c>
      <c r="AD8" s="114" t="s">
        <v>665</v>
      </c>
      <c r="AE8" s="114" t="s">
        <v>716</v>
      </c>
      <c r="AF8" s="114" t="s">
        <v>3695</v>
      </c>
      <c r="AG8" s="114" t="s">
        <v>3696</v>
      </c>
      <c r="AH8" s="140">
        <v>5000</v>
      </c>
      <c r="AJ8" s="144" t="s">
        <v>676</v>
      </c>
      <c r="AK8" s="146">
        <v>17</v>
      </c>
      <c r="AL8" s="144" t="s">
        <v>3364</v>
      </c>
      <c r="AM8" s="144" t="s">
        <v>3697</v>
      </c>
      <c r="AN8" s="145">
        <v>10000</v>
      </c>
      <c r="AP8" s="144">
        <v>2</v>
      </c>
      <c r="AQ8" s="146">
        <v>23</v>
      </c>
      <c r="AR8" s="144" t="s">
        <v>3589</v>
      </c>
      <c r="AS8" s="144" t="s">
        <v>3698</v>
      </c>
      <c r="AT8" s="145">
        <v>20000</v>
      </c>
      <c r="AV8" s="144" t="s">
        <v>3699</v>
      </c>
      <c r="AW8" s="146">
        <v>16</v>
      </c>
      <c r="AX8" s="144" t="s">
        <v>3700</v>
      </c>
      <c r="AY8" s="144" t="s">
        <v>3701</v>
      </c>
      <c r="AZ8" s="145">
        <v>15000</v>
      </c>
      <c r="BB8" s="144">
        <v>11</v>
      </c>
      <c r="BC8" s="144" t="s">
        <v>1969</v>
      </c>
      <c r="BD8" s="144" t="s">
        <v>3702</v>
      </c>
      <c r="BE8" s="144" t="s">
        <v>3703</v>
      </c>
      <c r="BF8" s="145">
        <v>5000</v>
      </c>
      <c r="BR8" s="219"/>
    </row>
    <row r="9" ht="27" customHeight="1" spans="1:71">
      <c r="A9" s="129"/>
      <c r="B9" s="412"/>
      <c r="C9" s="27"/>
      <c r="D9" s="393"/>
      <c r="E9" s="108" t="s">
        <v>1516</v>
      </c>
      <c r="F9" s="394" t="s">
        <v>3704</v>
      </c>
      <c r="G9" s="413">
        <f>U37</f>
        <v>375146.55</v>
      </c>
      <c r="H9" s="49"/>
      <c r="J9" s="46" t="s">
        <v>16</v>
      </c>
      <c r="K9" s="47">
        <f>B17</f>
        <v>2007146.55</v>
      </c>
      <c r="L9" s="108">
        <v>43101</v>
      </c>
      <c r="M9" s="394" t="s">
        <v>3705</v>
      </c>
      <c r="N9" s="27">
        <v>20000</v>
      </c>
      <c r="O9" s="49" t="s">
        <v>3706</v>
      </c>
      <c r="Q9" s="428" t="s">
        <v>665</v>
      </c>
      <c r="R9" s="429">
        <v>17</v>
      </c>
      <c r="S9" s="428" t="s">
        <v>3707</v>
      </c>
      <c r="T9" s="428" t="s">
        <v>3708</v>
      </c>
      <c r="U9" s="430">
        <v>-2678.19</v>
      </c>
      <c r="X9" s="428" t="s">
        <v>665</v>
      </c>
      <c r="Y9" s="428">
        <v>21</v>
      </c>
      <c r="Z9" s="428" t="s">
        <v>3693</v>
      </c>
      <c r="AA9" s="428" t="s">
        <v>3709</v>
      </c>
      <c r="AB9" s="430">
        <v>10000</v>
      </c>
      <c r="AD9" s="114" t="s">
        <v>665</v>
      </c>
      <c r="AE9" s="115">
        <v>11</v>
      </c>
      <c r="AF9" s="114" t="s">
        <v>2678</v>
      </c>
      <c r="AG9" s="114" t="s">
        <v>3710</v>
      </c>
      <c r="AH9" s="140">
        <v>5000</v>
      </c>
      <c r="AJ9" s="144" t="s">
        <v>691</v>
      </c>
      <c r="AK9" s="144" t="s">
        <v>721</v>
      </c>
      <c r="AL9" s="144" t="s">
        <v>3711</v>
      </c>
      <c r="AM9" s="144" t="s">
        <v>3712</v>
      </c>
      <c r="AN9" s="145">
        <v>10000</v>
      </c>
      <c r="AP9" s="144">
        <v>2</v>
      </c>
      <c r="AQ9" s="144">
        <v>23</v>
      </c>
      <c r="AR9" s="144" t="s">
        <v>3713</v>
      </c>
      <c r="AS9" s="144" t="s">
        <v>3714</v>
      </c>
      <c r="AT9" s="145">
        <v>20000</v>
      </c>
      <c r="AV9" s="144" t="s">
        <v>3699</v>
      </c>
      <c r="AW9" s="144" t="s">
        <v>1982</v>
      </c>
      <c r="AX9" s="144" t="s">
        <v>3224</v>
      </c>
      <c r="AY9" s="144" t="s">
        <v>3715</v>
      </c>
      <c r="AZ9" s="145">
        <v>15000</v>
      </c>
      <c r="BB9" s="144">
        <v>11</v>
      </c>
      <c r="BC9" s="146">
        <v>28</v>
      </c>
      <c r="BD9" s="144" t="s">
        <v>3716</v>
      </c>
      <c r="BE9" s="144" t="s">
        <v>3717</v>
      </c>
      <c r="BF9" s="145">
        <v>5000</v>
      </c>
      <c r="BR9" s="219"/>
      <c r="BS9" s="219"/>
    </row>
    <row r="10" ht="27" customHeight="1" spans="1:70">
      <c r="A10" s="129"/>
      <c r="B10" s="412"/>
      <c r="C10" s="27"/>
      <c r="D10" s="393"/>
      <c r="E10" s="414" t="s">
        <v>3718</v>
      </c>
      <c r="F10" s="415" t="s">
        <v>3719</v>
      </c>
      <c r="G10" s="413">
        <v>180000</v>
      </c>
      <c r="H10" s="49"/>
      <c r="J10" s="46" t="s">
        <v>17</v>
      </c>
      <c r="K10" s="47">
        <f>B18</f>
        <v>5492853.45</v>
      </c>
      <c r="L10" s="108">
        <v>43132</v>
      </c>
      <c r="M10" s="394" t="s">
        <v>3720</v>
      </c>
      <c r="N10" s="27">
        <v>20000</v>
      </c>
      <c r="O10" s="49" t="s">
        <v>3721</v>
      </c>
      <c r="Q10" s="428" t="s">
        <v>665</v>
      </c>
      <c r="R10" s="429">
        <v>21</v>
      </c>
      <c r="S10" s="428" t="s">
        <v>3722</v>
      </c>
      <c r="T10" s="428" t="s">
        <v>3723</v>
      </c>
      <c r="U10" s="430">
        <v>10000</v>
      </c>
      <c r="X10" s="428" t="s">
        <v>691</v>
      </c>
      <c r="Y10" s="428">
        <v>20</v>
      </c>
      <c r="Z10" s="428" t="s">
        <v>3724</v>
      </c>
      <c r="AA10" s="428" t="s">
        <v>3725</v>
      </c>
      <c r="AB10" s="430">
        <v>10000</v>
      </c>
      <c r="AD10" s="114" t="s">
        <v>665</v>
      </c>
      <c r="AE10" s="115">
        <v>15</v>
      </c>
      <c r="AF10" s="114" t="s">
        <v>3726</v>
      </c>
      <c r="AG10" s="114" t="s">
        <v>3727</v>
      </c>
      <c r="AH10" s="140">
        <v>5000</v>
      </c>
      <c r="AJ10" s="144" t="s">
        <v>691</v>
      </c>
      <c r="AK10" s="144" t="s">
        <v>721</v>
      </c>
      <c r="AL10" s="144" t="s">
        <v>1813</v>
      </c>
      <c r="AM10" s="144" t="s">
        <v>3728</v>
      </c>
      <c r="AN10" s="145">
        <v>10000</v>
      </c>
      <c r="AP10" s="144">
        <v>2</v>
      </c>
      <c r="AQ10" s="144">
        <v>23</v>
      </c>
      <c r="AR10" s="144" t="s">
        <v>3729</v>
      </c>
      <c r="AS10" s="144" t="s">
        <v>3730</v>
      </c>
      <c r="AT10" s="145">
        <v>30000</v>
      </c>
      <c r="AV10" s="144" t="s">
        <v>3699</v>
      </c>
      <c r="AW10" s="144" t="s">
        <v>3731</v>
      </c>
      <c r="AX10" s="144" t="s">
        <v>3732</v>
      </c>
      <c r="AY10" s="144" t="s">
        <v>3733</v>
      </c>
      <c r="AZ10" s="145">
        <v>20000</v>
      </c>
      <c r="BB10" s="144">
        <v>11</v>
      </c>
      <c r="BC10" s="146">
        <v>28</v>
      </c>
      <c r="BD10" s="144" t="s">
        <v>3734</v>
      </c>
      <c r="BE10" s="144" t="s">
        <v>3735</v>
      </c>
      <c r="BF10" s="145">
        <v>20000</v>
      </c>
      <c r="BR10" s="219"/>
    </row>
    <row r="11" ht="27" customHeight="1" spans="1:70">
      <c r="A11" s="395"/>
      <c r="B11" s="396"/>
      <c r="C11" s="397"/>
      <c r="D11" s="393"/>
      <c r="E11" s="108" t="s">
        <v>653</v>
      </c>
      <c r="F11" s="415" t="s">
        <v>3736</v>
      </c>
      <c r="G11" s="27">
        <v>282000</v>
      </c>
      <c r="H11" s="49"/>
      <c r="L11" s="108">
        <v>43132</v>
      </c>
      <c r="M11" s="394" t="s">
        <v>3737</v>
      </c>
      <c r="N11" s="27">
        <v>10000</v>
      </c>
      <c r="O11" s="49" t="s">
        <v>3738</v>
      </c>
      <c r="Q11" s="428" t="s">
        <v>665</v>
      </c>
      <c r="R11" s="429">
        <v>21</v>
      </c>
      <c r="S11" s="428" t="s">
        <v>3722</v>
      </c>
      <c r="T11" s="428" t="s">
        <v>3739</v>
      </c>
      <c r="U11" s="430">
        <v>20000</v>
      </c>
      <c r="X11" s="428" t="s">
        <v>691</v>
      </c>
      <c r="Y11" s="428">
        <v>20</v>
      </c>
      <c r="Z11" s="428" t="s">
        <v>3724</v>
      </c>
      <c r="AA11" s="428" t="s">
        <v>3740</v>
      </c>
      <c r="AB11" s="430">
        <v>25000</v>
      </c>
      <c r="AD11" s="114" t="s">
        <v>665</v>
      </c>
      <c r="AE11" s="115">
        <v>15</v>
      </c>
      <c r="AF11" s="114" t="s">
        <v>3741</v>
      </c>
      <c r="AG11" s="114" t="s">
        <v>3742</v>
      </c>
      <c r="AH11" s="140">
        <v>10000</v>
      </c>
      <c r="AJ11" s="144" t="s">
        <v>691</v>
      </c>
      <c r="AK11" s="146">
        <v>11</v>
      </c>
      <c r="AL11" s="144" t="s">
        <v>3743</v>
      </c>
      <c r="AM11" s="144" t="s">
        <v>3744</v>
      </c>
      <c r="AN11" s="145">
        <v>20000</v>
      </c>
      <c r="AP11" s="144">
        <v>4</v>
      </c>
      <c r="AQ11" s="146">
        <v>12</v>
      </c>
      <c r="AR11" s="144" t="s">
        <v>3745</v>
      </c>
      <c r="AS11" s="144" t="s">
        <v>3746</v>
      </c>
      <c r="AT11" s="145">
        <v>10000</v>
      </c>
      <c r="AV11" s="144" t="s">
        <v>3747</v>
      </c>
      <c r="AW11" s="146">
        <v>17</v>
      </c>
      <c r="AX11" s="144" t="s">
        <v>3748</v>
      </c>
      <c r="AY11" s="144" t="s">
        <v>3749</v>
      </c>
      <c r="AZ11" s="145">
        <v>20000</v>
      </c>
      <c r="BB11" s="144">
        <v>11</v>
      </c>
      <c r="BC11" s="146">
        <v>28</v>
      </c>
      <c r="BD11" s="144" t="s">
        <v>3750</v>
      </c>
      <c r="BE11" s="144" t="s">
        <v>3751</v>
      </c>
      <c r="BF11" s="145">
        <v>10000</v>
      </c>
      <c r="BR11" s="219"/>
    </row>
    <row r="12" ht="27" customHeight="1" spans="1:70">
      <c r="A12" s="108"/>
      <c r="B12" s="393"/>
      <c r="C12" s="27"/>
      <c r="D12" s="393"/>
      <c r="E12" s="108" t="s">
        <v>756</v>
      </c>
      <c r="F12" s="415" t="s">
        <v>3752</v>
      </c>
      <c r="G12" s="27">
        <v>180000</v>
      </c>
      <c r="H12" s="49"/>
      <c r="L12" s="108">
        <v>43132</v>
      </c>
      <c r="M12" s="394" t="s">
        <v>3753</v>
      </c>
      <c r="N12" s="27">
        <v>30000</v>
      </c>
      <c r="O12" s="49" t="s">
        <v>3754</v>
      </c>
      <c r="Q12" s="428" t="s">
        <v>691</v>
      </c>
      <c r="R12" s="429">
        <v>19</v>
      </c>
      <c r="S12" s="428" t="s">
        <v>3755</v>
      </c>
      <c r="T12" s="428" t="s">
        <v>3756</v>
      </c>
      <c r="U12" s="430">
        <v>10000</v>
      </c>
      <c r="X12" s="428" t="s">
        <v>677</v>
      </c>
      <c r="Y12" s="428" t="s">
        <v>665</v>
      </c>
      <c r="Z12" s="428" t="s">
        <v>3757</v>
      </c>
      <c r="AA12" s="428" t="s">
        <v>3758</v>
      </c>
      <c r="AB12" s="430">
        <v>10000</v>
      </c>
      <c r="AD12" s="114" t="s">
        <v>665</v>
      </c>
      <c r="AE12" s="115">
        <v>22</v>
      </c>
      <c r="AF12" s="114" t="s">
        <v>2811</v>
      </c>
      <c r="AG12" s="114" t="s">
        <v>3759</v>
      </c>
      <c r="AH12" s="140">
        <v>10000</v>
      </c>
      <c r="AJ12" s="144" t="s">
        <v>691</v>
      </c>
      <c r="AK12" s="146">
        <v>21</v>
      </c>
      <c r="AL12" s="144" t="s">
        <v>3760</v>
      </c>
      <c r="AM12" s="144" t="s">
        <v>3761</v>
      </c>
      <c r="AN12" s="145">
        <v>10000</v>
      </c>
      <c r="AP12" s="144">
        <v>4</v>
      </c>
      <c r="AQ12" s="146">
        <v>12</v>
      </c>
      <c r="AR12" s="144" t="s">
        <v>3762</v>
      </c>
      <c r="AS12" s="144" t="s">
        <v>3763</v>
      </c>
      <c r="AT12" s="145">
        <v>15000</v>
      </c>
      <c r="AV12" s="144" t="s">
        <v>1565</v>
      </c>
      <c r="AW12" s="146">
        <v>5</v>
      </c>
      <c r="AX12" s="144" t="s">
        <v>3764</v>
      </c>
      <c r="AY12" s="144" t="s">
        <v>3765</v>
      </c>
      <c r="AZ12" s="145">
        <v>20000</v>
      </c>
      <c r="BB12" s="144">
        <v>11</v>
      </c>
      <c r="BC12" s="146">
        <v>28</v>
      </c>
      <c r="BD12" s="144" t="s">
        <v>3766</v>
      </c>
      <c r="BE12" s="144" t="s">
        <v>3767</v>
      </c>
      <c r="BF12" s="145">
        <v>25000</v>
      </c>
      <c r="BR12" s="219"/>
    </row>
    <row r="13" ht="27" customHeight="1" spans="1:70">
      <c r="A13" s="108"/>
      <c r="B13" s="393"/>
      <c r="C13" s="27"/>
      <c r="D13" s="393"/>
      <c r="E13" s="108" t="s">
        <v>685</v>
      </c>
      <c r="F13" s="415" t="s">
        <v>3768</v>
      </c>
      <c r="G13" s="27">
        <v>225000</v>
      </c>
      <c r="H13" s="49"/>
      <c r="L13" s="108">
        <v>43160</v>
      </c>
      <c r="M13" s="394" t="s">
        <v>3769</v>
      </c>
      <c r="N13" s="27">
        <v>10000</v>
      </c>
      <c r="O13" s="49" t="s">
        <v>3770</v>
      </c>
      <c r="Q13" s="428" t="s">
        <v>691</v>
      </c>
      <c r="R13" s="429">
        <v>19</v>
      </c>
      <c r="S13" s="428" t="s">
        <v>3755</v>
      </c>
      <c r="T13" s="428" t="s">
        <v>3771</v>
      </c>
      <c r="U13" s="430">
        <v>10000</v>
      </c>
      <c r="X13" s="428" t="s">
        <v>677</v>
      </c>
      <c r="Y13" s="428">
        <v>22</v>
      </c>
      <c r="Z13" s="428" t="s">
        <v>3772</v>
      </c>
      <c r="AA13" s="428" t="s">
        <v>3773</v>
      </c>
      <c r="AB13" s="430">
        <v>20000</v>
      </c>
      <c r="AD13" s="114" t="s">
        <v>676</v>
      </c>
      <c r="AE13" s="115">
        <v>18</v>
      </c>
      <c r="AF13" s="114" t="s">
        <v>3774</v>
      </c>
      <c r="AG13" s="114" t="s">
        <v>3775</v>
      </c>
      <c r="AH13" s="140">
        <v>-10000</v>
      </c>
      <c r="AJ13" s="144" t="s">
        <v>691</v>
      </c>
      <c r="AK13" s="146">
        <v>31</v>
      </c>
      <c r="AL13" s="144" t="s">
        <v>3590</v>
      </c>
      <c r="AM13" s="144" t="s">
        <v>3776</v>
      </c>
      <c r="AN13" s="145">
        <v>10000</v>
      </c>
      <c r="AP13" s="144">
        <v>4</v>
      </c>
      <c r="AQ13" s="146">
        <v>27</v>
      </c>
      <c r="AR13" s="144" t="s">
        <v>3777</v>
      </c>
      <c r="AS13" s="144" t="s">
        <v>3778</v>
      </c>
      <c r="AT13" s="145">
        <v>20000</v>
      </c>
      <c r="AV13" s="144" t="s">
        <v>3779</v>
      </c>
      <c r="AW13" s="146">
        <v>4</v>
      </c>
      <c r="AX13" s="144" t="s">
        <v>3780</v>
      </c>
      <c r="AY13" s="144" t="s">
        <v>3781</v>
      </c>
      <c r="AZ13" s="145">
        <v>20000</v>
      </c>
      <c r="BB13" s="144">
        <v>11</v>
      </c>
      <c r="BC13" s="146">
        <v>28</v>
      </c>
      <c r="BD13" s="144" t="s">
        <v>3782</v>
      </c>
      <c r="BE13" s="144" t="s">
        <v>3783</v>
      </c>
      <c r="BF13" s="145">
        <v>25000</v>
      </c>
      <c r="BR13" s="219"/>
    </row>
    <row r="14" ht="27" customHeight="1" spans="1:58">
      <c r="A14" s="108"/>
      <c r="B14" s="393"/>
      <c r="C14" s="27"/>
      <c r="D14" s="393"/>
      <c r="E14" s="108" t="s">
        <v>689</v>
      </c>
      <c r="F14" s="415" t="s">
        <v>3784</v>
      </c>
      <c r="G14" s="27">
        <f>AZ22</f>
        <v>150000</v>
      </c>
      <c r="H14" s="49"/>
      <c r="L14" s="108"/>
      <c r="M14" s="394"/>
      <c r="N14" s="27"/>
      <c r="O14" s="49"/>
      <c r="Q14" s="428"/>
      <c r="R14" s="429"/>
      <c r="S14" s="428"/>
      <c r="T14" s="428"/>
      <c r="U14" s="430"/>
      <c r="X14" s="428"/>
      <c r="Y14" s="428"/>
      <c r="Z14" s="428"/>
      <c r="AA14" s="428"/>
      <c r="AB14" s="430"/>
      <c r="AD14" s="114"/>
      <c r="AE14" s="115"/>
      <c r="AF14" s="114"/>
      <c r="AG14" s="114"/>
      <c r="AH14" s="140"/>
      <c r="AJ14" s="144"/>
      <c r="AK14" s="146"/>
      <c r="AL14" s="144"/>
      <c r="AM14" s="144"/>
      <c r="AN14" s="145"/>
      <c r="AP14" s="144"/>
      <c r="AQ14" s="146"/>
      <c r="AR14" s="144"/>
      <c r="AS14" s="144"/>
      <c r="AT14" s="145"/>
      <c r="AV14" s="144" t="s">
        <v>3779</v>
      </c>
      <c r="AW14" s="146">
        <v>18</v>
      </c>
      <c r="AX14" s="144" t="s">
        <v>3785</v>
      </c>
      <c r="AY14" s="144" t="s">
        <v>3786</v>
      </c>
      <c r="AZ14" s="145">
        <v>20000</v>
      </c>
      <c r="BB14" s="144">
        <v>12</v>
      </c>
      <c r="BC14" s="146">
        <v>29</v>
      </c>
      <c r="BD14" s="144" t="s">
        <v>3787</v>
      </c>
      <c r="BE14" s="144" t="s">
        <v>3788</v>
      </c>
      <c r="BF14" s="145">
        <v>10000</v>
      </c>
    </row>
    <row r="15" ht="27" customHeight="1" spans="1:58">
      <c r="A15" s="108"/>
      <c r="B15" s="393"/>
      <c r="C15" s="27"/>
      <c r="D15" s="393"/>
      <c r="E15" s="108" t="s">
        <v>669</v>
      </c>
      <c r="F15" s="415" t="s">
        <v>3784</v>
      </c>
      <c r="G15" s="27">
        <f>BF22</f>
        <v>120000</v>
      </c>
      <c r="H15" s="49"/>
      <c r="L15" s="108"/>
      <c r="M15" s="394"/>
      <c r="N15" s="27"/>
      <c r="O15" s="49"/>
      <c r="Q15" s="428"/>
      <c r="R15" s="429"/>
      <c r="S15" s="428"/>
      <c r="T15" s="428"/>
      <c r="U15" s="430"/>
      <c r="X15" s="428"/>
      <c r="Y15" s="428"/>
      <c r="Z15" s="428"/>
      <c r="AA15" s="428"/>
      <c r="AB15" s="430"/>
      <c r="AD15" s="114"/>
      <c r="AE15" s="115"/>
      <c r="AF15" s="114"/>
      <c r="AG15" s="114"/>
      <c r="AH15" s="140"/>
      <c r="AJ15" s="144"/>
      <c r="AK15" s="146"/>
      <c r="AL15" s="144"/>
      <c r="AM15" s="144"/>
      <c r="AN15" s="145"/>
      <c r="AP15" s="144"/>
      <c r="AQ15" s="146"/>
      <c r="AR15" s="144"/>
      <c r="AS15" s="144"/>
      <c r="AT15" s="145"/>
      <c r="AV15" s="144"/>
      <c r="AW15" s="146"/>
      <c r="AX15" s="144"/>
      <c r="AY15" s="144"/>
      <c r="AZ15" s="145"/>
      <c r="BB15" s="444"/>
      <c r="BC15" s="444"/>
      <c r="BD15" s="444"/>
      <c r="BE15" s="444"/>
      <c r="BF15" s="444"/>
    </row>
    <row r="16" ht="27" customHeight="1" spans="1:58">
      <c r="A16" s="398" t="s">
        <v>697</v>
      </c>
      <c r="B16" s="399">
        <f>SUM(C7:C35)</f>
        <v>7500000</v>
      </c>
      <c r="C16" s="400"/>
      <c r="D16" s="401"/>
      <c r="E16" s="401"/>
      <c r="F16" s="401"/>
      <c r="G16" s="401"/>
      <c r="H16" s="402"/>
      <c r="L16" s="108">
        <v>43160</v>
      </c>
      <c r="M16" s="394" t="s">
        <v>3789</v>
      </c>
      <c r="N16" s="27">
        <v>10000</v>
      </c>
      <c r="O16" s="394" t="s">
        <v>3790</v>
      </c>
      <c r="Q16" s="428" t="s">
        <v>691</v>
      </c>
      <c r="R16" s="429">
        <v>21</v>
      </c>
      <c r="S16" s="428" t="s">
        <v>3791</v>
      </c>
      <c r="T16" s="428" t="s">
        <v>3792</v>
      </c>
      <c r="U16" s="430">
        <v>20000</v>
      </c>
      <c r="X16" s="428" t="s">
        <v>716</v>
      </c>
      <c r="Y16" s="428">
        <v>15</v>
      </c>
      <c r="Z16" s="428" t="s">
        <v>3793</v>
      </c>
      <c r="AA16" s="428" t="s">
        <v>3794</v>
      </c>
      <c r="AB16" s="430">
        <v>5000</v>
      </c>
      <c r="AD16" s="114" t="s">
        <v>691</v>
      </c>
      <c r="AE16" s="114" t="s">
        <v>665</v>
      </c>
      <c r="AF16" s="114" t="s">
        <v>3795</v>
      </c>
      <c r="AG16" s="114" t="s">
        <v>3796</v>
      </c>
      <c r="AH16" s="140">
        <v>10000</v>
      </c>
      <c r="AJ16" s="144" t="s">
        <v>677</v>
      </c>
      <c r="AK16" s="146">
        <v>20</v>
      </c>
      <c r="AL16" s="144" t="s">
        <v>3797</v>
      </c>
      <c r="AM16" s="144" t="s">
        <v>3798</v>
      </c>
      <c r="AN16" s="145">
        <v>10000</v>
      </c>
      <c r="AP16" s="144">
        <v>6</v>
      </c>
      <c r="AQ16" s="146">
        <v>15</v>
      </c>
      <c r="AR16" s="144" t="s">
        <v>2556</v>
      </c>
      <c r="AS16" s="144" t="s">
        <v>3799</v>
      </c>
      <c r="AT16" s="145">
        <v>5000</v>
      </c>
      <c r="AV16" s="144"/>
      <c r="AW16" s="146"/>
      <c r="AX16" s="144"/>
      <c r="AY16" s="144"/>
      <c r="AZ16" s="145"/>
      <c r="BB16" s="444"/>
      <c r="BC16" s="444"/>
      <c r="BD16" s="444"/>
      <c r="BE16" s="444"/>
      <c r="BF16" s="444"/>
    </row>
    <row r="17" ht="27" customHeight="1" spans="1:58">
      <c r="A17" s="403" t="s">
        <v>699</v>
      </c>
      <c r="B17" s="404">
        <f>SUM(G7:G15)</f>
        <v>2007146.55</v>
      </c>
      <c r="C17" s="405"/>
      <c r="D17" s="406"/>
      <c r="E17" s="406"/>
      <c r="F17" s="406"/>
      <c r="G17" s="406"/>
      <c r="H17" s="407"/>
      <c r="L17" s="108">
        <v>43160</v>
      </c>
      <c r="M17" s="394" t="s">
        <v>3800</v>
      </c>
      <c r="N17" s="27">
        <v>10000</v>
      </c>
      <c r="O17" s="394" t="s">
        <v>3801</v>
      </c>
      <c r="Q17" s="428" t="s">
        <v>691</v>
      </c>
      <c r="R17" s="429">
        <v>29</v>
      </c>
      <c r="S17" s="428" t="s">
        <v>3802</v>
      </c>
      <c r="T17" s="428" t="s">
        <v>3803</v>
      </c>
      <c r="U17" s="430">
        <v>10000</v>
      </c>
      <c r="X17" s="428" t="s">
        <v>716</v>
      </c>
      <c r="Y17" s="428">
        <v>15</v>
      </c>
      <c r="Z17" s="428" t="s">
        <v>3793</v>
      </c>
      <c r="AA17" s="428" t="s">
        <v>3804</v>
      </c>
      <c r="AB17" s="430">
        <v>10000</v>
      </c>
      <c r="AD17" s="114" t="s">
        <v>691</v>
      </c>
      <c r="AE17" s="115">
        <v>15</v>
      </c>
      <c r="AF17" s="114" t="s">
        <v>3215</v>
      </c>
      <c r="AG17" s="114" t="s">
        <v>3805</v>
      </c>
      <c r="AH17" s="140">
        <v>10000</v>
      </c>
      <c r="AJ17" s="144" t="s">
        <v>716</v>
      </c>
      <c r="AK17" s="146">
        <v>25</v>
      </c>
      <c r="AL17" s="144" t="s">
        <v>3806</v>
      </c>
      <c r="AM17" s="144" t="s">
        <v>3807</v>
      </c>
      <c r="AN17" s="145">
        <v>10000</v>
      </c>
      <c r="AP17" s="144">
        <v>6</v>
      </c>
      <c r="AQ17" s="146">
        <v>15</v>
      </c>
      <c r="AR17" s="144" t="s">
        <v>2561</v>
      </c>
      <c r="AS17" s="144" t="s">
        <v>3808</v>
      </c>
      <c r="AT17" s="145">
        <v>10000</v>
      </c>
      <c r="AV17" s="144"/>
      <c r="AW17" s="146"/>
      <c r="AX17" s="144"/>
      <c r="AY17" s="144"/>
      <c r="AZ17" s="145"/>
      <c r="BB17" s="444"/>
      <c r="BC17" s="444"/>
      <c r="BD17" s="444"/>
      <c r="BE17" s="444"/>
      <c r="BF17" s="444"/>
    </row>
    <row r="18" ht="27" customHeight="1" spans="1:58">
      <c r="A18" s="403" t="s">
        <v>701</v>
      </c>
      <c r="B18" s="399">
        <f>B16-B17</f>
        <v>5492853.45</v>
      </c>
      <c r="C18" s="416"/>
      <c r="D18" s="417"/>
      <c r="E18" s="417"/>
      <c r="F18" s="417"/>
      <c r="G18" s="417"/>
      <c r="H18" s="418"/>
      <c r="L18" s="108">
        <v>43160</v>
      </c>
      <c r="M18" s="394" t="s">
        <v>3809</v>
      </c>
      <c r="N18" s="27">
        <v>30000</v>
      </c>
      <c r="O18" s="394" t="s">
        <v>3810</v>
      </c>
      <c r="Q18" s="428" t="s">
        <v>691</v>
      </c>
      <c r="R18" s="429">
        <v>29</v>
      </c>
      <c r="S18" s="428" t="s">
        <v>3802</v>
      </c>
      <c r="T18" s="428" t="s">
        <v>3811</v>
      </c>
      <c r="U18" s="430">
        <v>15000</v>
      </c>
      <c r="X18" s="428" t="s">
        <v>708</v>
      </c>
      <c r="Y18" s="428" t="s">
        <v>677</v>
      </c>
      <c r="Z18" s="428" t="s">
        <v>3812</v>
      </c>
      <c r="AA18" s="428" t="s">
        <v>3813</v>
      </c>
      <c r="AB18" s="430">
        <v>5000</v>
      </c>
      <c r="AD18" s="114" t="s">
        <v>691</v>
      </c>
      <c r="AE18" s="115">
        <v>23</v>
      </c>
      <c r="AF18" s="114" t="s">
        <v>3814</v>
      </c>
      <c r="AG18" s="114" t="s">
        <v>3815</v>
      </c>
      <c r="AH18" s="140">
        <v>6000</v>
      </c>
      <c r="AJ18" s="144" t="s">
        <v>716</v>
      </c>
      <c r="AK18" s="146">
        <v>25</v>
      </c>
      <c r="AL18" s="144" t="s">
        <v>2569</v>
      </c>
      <c r="AM18" s="144" t="s">
        <v>3816</v>
      </c>
      <c r="AN18" s="145">
        <v>10000</v>
      </c>
      <c r="AP18" s="144" t="s">
        <v>3779</v>
      </c>
      <c r="AQ18" s="146">
        <v>4</v>
      </c>
      <c r="AR18" s="144" t="s">
        <v>3817</v>
      </c>
      <c r="AS18" s="144" t="s">
        <v>3818</v>
      </c>
      <c r="AT18" s="145">
        <v>20000</v>
      </c>
      <c r="AV18" s="144"/>
      <c r="AW18" s="146"/>
      <c r="AX18" s="144"/>
      <c r="AY18" s="144"/>
      <c r="AZ18" s="145"/>
      <c r="BB18" s="444"/>
      <c r="BC18" s="444"/>
      <c r="BD18" s="444"/>
      <c r="BE18" s="444"/>
      <c r="BF18" s="444"/>
    </row>
    <row r="19" ht="27" customHeight="1" spans="6:58">
      <c r="F19" s="81" t="s">
        <v>703</v>
      </c>
      <c r="G19" s="81"/>
      <c r="H19" s="81"/>
      <c r="L19" s="108">
        <v>43160</v>
      </c>
      <c r="M19" s="394" t="s">
        <v>3819</v>
      </c>
      <c r="N19" s="27">
        <v>30000</v>
      </c>
      <c r="O19" s="394" t="s">
        <v>3820</v>
      </c>
      <c r="Q19" s="428" t="s">
        <v>716</v>
      </c>
      <c r="R19" s="428" t="s">
        <v>710</v>
      </c>
      <c r="S19" s="428" t="s">
        <v>3821</v>
      </c>
      <c r="T19" s="428" t="s">
        <v>3822</v>
      </c>
      <c r="U19" s="430">
        <v>5000</v>
      </c>
      <c r="X19" s="428" t="s">
        <v>708</v>
      </c>
      <c r="Y19" s="428">
        <v>22</v>
      </c>
      <c r="Z19" s="428" t="s">
        <v>3823</v>
      </c>
      <c r="AA19" s="428" t="s">
        <v>3824</v>
      </c>
      <c r="AB19" s="430">
        <v>10000</v>
      </c>
      <c r="AD19" s="114" t="s">
        <v>677</v>
      </c>
      <c r="AE19" s="114" t="s">
        <v>708</v>
      </c>
      <c r="AF19" s="114" t="s">
        <v>3825</v>
      </c>
      <c r="AG19" s="114" t="s">
        <v>3826</v>
      </c>
      <c r="AH19" s="140">
        <v>10000</v>
      </c>
      <c r="AJ19" s="144" t="s">
        <v>716</v>
      </c>
      <c r="AK19" s="146">
        <v>25</v>
      </c>
      <c r="AL19" s="144" t="s">
        <v>3827</v>
      </c>
      <c r="AM19" s="144" t="s">
        <v>3828</v>
      </c>
      <c r="AN19" s="145">
        <v>10000</v>
      </c>
      <c r="AP19" s="144" t="s">
        <v>3779</v>
      </c>
      <c r="AQ19" s="146">
        <v>4</v>
      </c>
      <c r="AR19" s="144" t="s">
        <v>3829</v>
      </c>
      <c r="AS19" s="144" t="s">
        <v>3830</v>
      </c>
      <c r="AT19" s="145">
        <v>15000</v>
      </c>
      <c r="AV19" s="144"/>
      <c r="AW19" s="146"/>
      <c r="AX19" s="144"/>
      <c r="AY19" s="144"/>
      <c r="AZ19" s="145"/>
      <c r="BB19" s="444"/>
      <c r="BC19" s="444"/>
      <c r="BD19" s="444"/>
      <c r="BE19" s="444"/>
      <c r="BF19" s="444"/>
    </row>
    <row r="20" ht="27" customHeight="1" spans="2:58">
      <c r="B20" s="408"/>
      <c r="F20" s="41" t="s">
        <v>705</v>
      </c>
      <c r="G20" s="41"/>
      <c r="L20" s="108">
        <v>43221</v>
      </c>
      <c r="M20" s="394" t="s">
        <v>3831</v>
      </c>
      <c r="N20" s="27">
        <v>10000</v>
      </c>
      <c r="O20" s="394" t="s">
        <v>3832</v>
      </c>
      <c r="Q20" s="428" t="s">
        <v>716</v>
      </c>
      <c r="R20" s="428" t="s">
        <v>710</v>
      </c>
      <c r="S20" s="428" t="s">
        <v>3821</v>
      </c>
      <c r="T20" s="428" t="s">
        <v>3833</v>
      </c>
      <c r="U20" s="430">
        <v>20000</v>
      </c>
      <c r="X20" s="428" t="s">
        <v>708</v>
      </c>
      <c r="Y20" s="428">
        <v>30</v>
      </c>
      <c r="Z20" s="428" t="s">
        <v>3834</v>
      </c>
      <c r="AA20" s="428" t="s">
        <v>3835</v>
      </c>
      <c r="AB20" s="430">
        <v>5000</v>
      </c>
      <c r="AD20" s="114" t="s">
        <v>677</v>
      </c>
      <c r="AE20" s="114" t="s">
        <v>721</v>
      </c>
      <c r="AF20" s="114" t="s">
        <v>3836</v>
      </c>
      <c r="AG20" s="114" t="s">
        <v>3837</v>
      </c>
      <c r="AH20" s="140">
        <v>10000</v>
      </c>
      <c r="AJ20" s="144" t="s">
        <v>729</v>
      </c>
      <c r="AK20" s="146">
        <v>31</v>
      </c>
      <c r="AL20" s="144" t="s">
        <v>3484</v>
      </c>
      <c r="AM20" s="144" t="s">
        <v>3838</v>
      </c>
      <c r="AN20" s="145">
        <v>20000</v>
      </c>
      <c r="AP20" s="144" t="s">
        <v>3779</v>
      </c>
      <c r="AQ20" s="146">
        <v>4</v>
      </c>
      <c r="AR20" s="144" t="s">
        <v>3839</v>
      </c>
      <c r="AS20" s="144" t="s">
        <v>3840</v>
      </c>
      <c r="AT20" s="145">
        <v>20000</v>
      </c>
      <c r="AV20" s="144"/>
      <c r="AW20" s="146"/>
      <c r="AX20" s="144"/>
      <c r="AY20" s="144"/>
      <c r="AZ20" s="145"/>
      <c r="BB20" s="444"/>
      <c r="BC20" s="444"/>
      <c r="BD20" s="444"/>
      <c r="BE20" s="444"/>
      <c r="BF20" s="444"/>
    </row>
    <row r="21" ht="27" customHeight="1" spans="1:58">
      <c r="A21" s="409" t="s">
        <v>707</v>
      </c>
      <c r="B21" s="409"/>
      <c r="C21" s="409"/>
      <c r="D21" s="409"/>
      <c r="E21" s="409"/>
      <c r="F21" s="409"/>
      <c r="G21" s="409"/>
      <c r="H21" s="409"/>
      <c r="L21" s="108">
        <v>43221</v>
      </c>
      <c r="M21" s="394" t="s">
        <v>3841</v>
      </c>
      <c r="N21" s="27">
        <v>10000</v>
      </c>
      <c r="O21" s="394" t="s">
        <v>3842</v>
      </c>
      <c r="Q21" s="428" t="s">
        <v>708</v>
      </c>
      <c r="R21" s="428" t="s">
        <v>716</v>
      </c>
      <c r="S21" s="428" t="s">
        <v>3843</v>
      </c>
      <c r="T21" s="428" t="s">
        <v>3844</v>
      </c>
      <c r="U21" s="430">
        <v>30000</v>
      </c>
      <c r="X21" s="428" t="s">
        <v>721</v>
      </c>
      <c r="Y21" s="428">
        <v>24</v>
      </c>
      <c r="Z21" s="428" t="s">
        <v>3845</v>
      </c>
      <c r="AA21" s="428" t="s">
        <v>3846</v>
      </c>
      <c r="AB21" s="430">
        <v>5000</v>
      </c>
      <c r="AD21" s="114" t="s">
        <v>677</v>
      </c>
      <c r="AE21" s="115">
        <v>21</v>
      </c>
      <c r="AF21" s="114" t="s">
        <v>3847</v>
      </c>
      <c r="AG21" s="114" t="s">
        <v>3848</v>
      </c>
      <c r="AH21" s="140">
        <v>10000</v>
      </c>
      <c r="AJ21" s="149" t="s">
        <v>729</v>
      </c>
      <c r="AK21" s="209">
        <v>31</v>
      </c>
      <c r="AL21" s="149" t="s">
        <v>944</v>
      </c>
      <c r="AM21" s="149" t="s">
        <v>3849</v>
      </c>
      <c r="AN21" s="246">
        <v>30000</v>
      </c>
      <c r="AP21" s="144" t="s">
        <v>3779</v>
      </c>
      <c r="AQ21" s="146">
        <v>31</v>
      </c>
      <c r="AR21" s="144" t="s">
        <v>3850</v>
      </c>
      <c r="AS21" s="144" t="s">
        <v>3851</v>
      </c>
      <c r="AT21" s="145">
        <v>20000</v>
      </c>
      <c r="AV21" s="144"/>
      <c r="AW21" s="146"/>
      <c r="AX21" s="144"/>
      <c r="AY21" s="144"/>
      <c r="AZ21" s="145"/>
      <c r="BB21" s="444"/>
      <c r="BC21" s="444"/>
      <c r="BD21" s="444"/>
      <c r="BE21" s="444"/>
      <c r="BF21" s="444"/>
    </row>
    <row r="22" ht="17.1" customHeight="1" spans="3:58">
      <c r="C22" s="2"/>
      <c r="F22" s="2"/>
      <c r="G22" s="2"/>
      <c r="L22" s="108">
        <v>43252</v>
      </c>
      <c r="M22" s="394" t="s">
        <v>3852</v>
      </c>
      <c r="N22" s="27">
        <v>20000</v>
      </c>
      <c r="O22" s="394" t="s">
        <v>3853</v>
      </c>
      <c r="Q22" s="428" t="s">
        <v>721</v>
      </c>
      <c r="R22" s="428" t="s">
        <v>665</v>
      </c>
      <c r="S22" s="428" t="s">
        <v>3854</v>
      </c>
      <c r="T22" s="428" t="s">
        <v>3855</v>
      </c>
      <c r="U22" s="430">
        <v>10000</v>
      </c>
      <c r="X22" s="428" t="s">
        <v>729</v>
      </c>
      <c r="Y22" s="428">
        <v>19</v>
      </c>
      <c r="Z22" s="428" t="s">
        <v>3856</v>
      </c>
      <c r="AA22" s="428" t="s">
        <v>3857</v>
      </c>
      <c r="AB22" s="430">
        <v>10000</v>
      </c>
      <c r="AD22" s="114" t="s">
        <v>716</v>
      </c>
      <c r="AE22" s="115">
        <v>17</v>
      </c>
      <c r="AF22" s="114" t="s">
        <v>3858</v>
      </c>
      <c r="AG22" s="114" t="s">
        <v>3859</v>
      </c>
      <c r="AH22" s="140">
        <v>15000</v>
      </c>
      <c r="AJ22" s="247" t="s">
        <v>1969</v>
      </c>
      <c r="AK22" s="338">
        <v>19</v>
      </c>
      <c r="AL22" s="247" t="s">
        <v>2776</v>
      </c>
      <c r="AM22" s="247" t="s">
        <v>3860</v>
      </c>
      <c r="AN22" s="339">
        <v>15000</v>
      </c>
      <c r="AP22" s="247" t="s">
        <v>1425</v>
      </c>
      <c r="AQ22" s="247"/>
      <c r="AR22" s="247"/>
      <c r="AS22" s="247" t="s">
        <v>1426</v>
      </c>
      <c r="AT22" s="339">
        <f>SUM(AT7:AT21)</f>
        <v>225000</v>
      </c>
      <c r="AV22" s="247" t="s">
        <v>1425</v>
      </c>
      <c r="AW22" s="247"/>
      <c r="AX22" s="247"/>
      <c r="AY22" s="247" t="s">
        <v>1426</v>
      </c>
      <c r="AZ22" s="339">
        <f>SUM(AZ7:AZ21)</f>
        <v>150000</v>
      </c>
      <c r="BB22" s="445" t="s">
        <v>1425</v>
      </c>
      <c r="BC22" s="445"/>
      <c r="BD22" s="445"/>
      <c r="BE22" s="445" t="s">
        <v>1426</v>
      </c>
      <c r="BF22" s="446">
        <f>SUM(BF7:BF21)</f>
        <v>120000</v>
      </c>
    </row>
    <row r="23" ht="17.1" customHeight="1" spans="3:40">
      <c r="C23" s="2"/>
      <c r="F23" s="2"/>
      <c r="G23" s="2"/>
      <c r="L23" s="108">
        <v>43252</v>
      </c>
      <c r="M23" s="415" t="s">
        <v>3861</v>
      </c>
      <c r="N23" s="422">
        <v>20000</v>
      </c>
      <c r="O23" s="415" t="s">
        <v>3862</v>
      </c>
      <c r="Q23" s="428" t="s">
        <v>721</v>
      </c>
      <c r="R23" s="428" t="s">
        <v>677</v>
      </c>
      <c r="S23" s="428" t="s">
        <v>2677</v>
      </c>
      <c r="T23" s="428" t="s">
        <v>3863</v>
      </c>
      <c r="U23" s="430">
        <v>-5175.26</v>
      </c>
      <c r="X23" s="428" t="s">
        <v>710</v>
      </c>
      <c r="Y23" s="428">
        <v>11</v>
      </c>
      <c r="Z23" s="428" t="s">
        <v>3864</v>
      </c>
      <c r="AA23" s="428" t="s">
        <v>3865</v>
      </c>
      <c r="AB23" s="430">
        <v>5000</v>
      </c>
      <c r="AD23" s="114" t="s">
        <v>716</v>
      </c>
      <c r="AE23" s="115">
        <v>26</v>
      </c>
      <c r="AF23" s="114" t="s">
        <v>3866</v>
      </c>
      <c r="AG23" s="114" t="s">
        <v>3867</v>
      </c>
      <c r="AH23" s="140">
        <v>16000</v>
      </c>
      <c r="AJ23" s="247" t="s">
        <v>1425</v>
      </c>
      <c r="AK23" s="247"/>
      <c r="AL23" s="247"/>
      <c r="AM23" s="247" t="s">
        <v>1426</v>
      </c>
      <c r="AN23" s="339">
        <v>180000</v>
      </c>
    </row>
    <row r="24" ht="17.1" customHeight="1" spans="3:34">
      <c r="C24" s="2"/>
      <c r="F24" s="2"/>
      <c r="G24" s="2"/>
      <c r="L24" s="108">
        <v>43252</v>
      </c>
      <c r="M24" s="415" t="s">
        <v>3868</v>
      </c>
      <c r="N24" s="422">
        <v>20000</v>
      </c>
      <c r="O24" s="415" t="s">
        <v>3869</v>
      </c>
      <c r="Q24" s="428" t="s">
        <v>721</v>
      </c>
      <c r="R24" s="429">
        <v>11</v>
      </c>
      <c r="S24" s="428" t="s">
        <v>3870</v>
      </c>
      <c r="T24" s="428" t="s">
        <v>3871</v>
      </c>
      <c r="U24" s="430">
        <v>10000</v>
      </c>
      <c r="X24" s="428" t="s">
        <v>710</v>
      </c>
      <c r="Y24" s="428">
        <v>29</v>
      </c>
      <c r="Z24" s="428" t="s">
        <v>3029</v>
      </c>
      <c r="AA24" s="428" t="s">
        <v>3872</v>
      </c>
      <c r="AB24" s="430">
        <v>5000</v>
      </c>
      <c r="AD24" s="114" t="s">
        <v>708</v>
      </c>
      <c r="AE24" s="114" t="s">
        <v>676</v>
      </c>
      <c r="AF24" s="114" t="s">
        <v>2803</v>
      </c>
      <c r="AG24" s="114" t="s">
        <v>3873</v>
      </c>
      <c r="AH24" s="140">
        <v>20000</v>
      </c>
    </row>
    <row r="25" ht="17.1" customHeight="1" spans="3:34">
      <c r="C25" s="2"/>
      <c r="F25" s="2"/>
      <c r="G25" s="2"/>
      <c r="L25" s="423">
        <v>43282</v>
      </c>
      <c r="M25" s="415" t="s">
        <v>3874</v>
      </c>
      <c r="N25" s="422">
        <v>40000</v>
      </c>
      <c r="O25" s="415" t="s">
        <v>3875</v>
      </c>
      <c r="Q25" s="428" t="s">
        <v>721</v>
      </c>
      <c r="R25" s="429">
        <v>22</v>
      </c>
      <c r="S25" s="428" t="s">
        <v>3876</v>
      </c>
      <c r="T25" s="428" t="s">
        <v>3877</v>
      </c>
      <c r="U25" s="430">
        <v>20000</v>
      </c>
      <c r="X25" s="428">
        <v>12</v>
      </c>
      <c r="Y25" s="428" t="s">
        <v>677</v>
      </c>
      <c r="Z25" s="428" t="s">
        <v>3878</v>
      </c>
      <c r="AA25" s="428" t="s">
        <v>3879</v>
      </c>
      <c r="AB25" s="430">
        <v>10000</v>
      </c>
      <c r="AD25" s="114" t="s">
        <v>708</v>
      </c>
      <c r="AE25" s="114" t="s">
        <v>691</v>
      </c>
      <c r="AF25" s="114" t="s">
        <v>3431</v>
      </c>
      <c r="AG25" s="114" t="s">
        <v>3880</v>
      </c>
      <c r="AH25" s="140">
        <v>5000</v>
      </c>
    </row>
    <row r="26" ht="17.1" customHeight="1" spans="3:34">
      <c r="C26" s="2"/>
      <c r="F26" s="2"/>
      <c r="G26" s="2"/>
      <c r="L26" s="423">
        <v>43282</v>
      </c>
      <c r="M26" s="415" t="s">
        <v>3881</v>
      </c>
      <c r="N26" s="422">
        <v>20000</v>
      </c>
      <c r="O26" s="415" t="s">
        <v>3882</v>
      </c>
      <c r="Q26" s="428" t="s">
        <v>721</v>
      </c>
      <c r="R26" s="429">
        <v>30</v>
      </c>
      <c r="S26" s="428" t="s">
        <v>3883</v>
      </c>
      <c r="T26" s="428" t="s">
        <v>3884</v>
      </c>
      <c r="U26" s="430">
        <v>10000</v>
      </c>
      <c r="X26" s="428">
        <v>12</v>
      </c>
      <c r="Y26" s="428">
        <v>10</v>
      </c>
      <c r="Z26" s="428" t="s">
        <v>3885</v>
      </c>
      <c r="AA26" s="428" t="s">
        <v>3886</v>
      </c>
      <c r="AB26" s="430">
        <v>10000</v>
      </c>
      <c r="AD26" s="114" t="s">
        <v>708</v>
      </c>
      <c r="AE26" s="114" t="s">
        <v>710</v>
      </c>
      <c r="AF26" s="114" t="s">
        <v>3887</v>
      </c>
      <c r="AG26" s="114" t="s">
        <v>3888</v>
      </c>
      <c r="AH26" s="140">
        <v>10000</v>
      </c>
    </row>
    <row r="27" ht="17.1" customHeight="1" spans="3:52">
      <c r="C27" s="2"/>
      <c r="F27" s="2"/>
      <c r="G27" s="2"/>
      <c r="L27" s="423">
        <v>43282</v>
      </c>
      <c r="M27" s="415" t="s">
        <v>3889</v>
      </c>
      <c r="N27" s="422">
        <v>10000</v>
      </c>
      <c r="O27" s="415" t="s">
        <v>3890</v>
      </c>
      <c r="Q27" s="428" t="s">
        <v>729</v>
      </c>
      <c r="R27" s="428" t="s">
        <v>710</v>
      </c>
      <c r="S27" s="428" t="s">
        <v>3891</v>
      </c>
      <c r="T27" s="428" t="s">
        <v>3892</v>
      </c>
      <c r="U27" s="430">
        <v>18000</v>
      </c>
      <c r="X27" s="428" t="s">
        <v>3779</v>
      </c>
      <c r="Y27" s="428" t="s">
        <v>3893</v>
      </c>
      <c r="Z27" s="428" t="s">
        <v>3894</v>
      </c>
      <c r="AA27" s="428" t="s">
        <v>3895</v>
      </c>
      <c r="AB27" s="430">
        <v>5000</v>
      </c>
      <c r="AD27" s="114" t="s">
        <v>721</v>
      </c>
      <c r="AE27" s="115">
        <v>23</v>
      </c>
      <c r="AF27" s="114" t="s">
        <v>3533</v>
      </c>
      <c r="AG27" s="114" t="s">
        <v>3896</v>
      </c>
      <c r="AH27" s="140">
        <v>10000</v>
      </c>
      <c r="AW27" s="219"/>
      <c r="AZ27" s="219"/>
    </row>
    <row r="28" ht="17.1" customHeight="1" spans="3:52">
      <c r="C28" s="2"/>
      <c r="F28" s="2"/>
      <c r="G28" s="2"/>
      <c r="L28" s="423">
        <v>43282</v>
      </c>
      <c r="M28" s="415" t="s">
        <v>3897</v>
      </c>
      <c r="N28" s="422">
        <v>20000</v>
      </c>
      <c r="O28" s="415" t="s">
        <v>3898</v>
      </c>
      <c r="Q28" s="428" t="s">
        <v>729</v>
      </c>
      <c r="R28" s="429">
        <v>28</v>
      </c>
      <c r="S28" s="428" t="s">
        <v>2703</v>
      </c>
      <c r="T28" s="428" t="s">
        <v>3899</v>
      </c>
      <c r="U28" s="430">
        <v>10000</v>
      </c>
      <c r="X28" s="431" t="s">
        <v>389</v>
      </c>
      <c r="Y28" s="431"/>
      <c r="Z28" s="431"/>
      <c r="AA28" s="431"/>
      <c r="AB28" s="439">
        <f>SUM(AB7:AB27)</f>
        <v>180000</v>
      </c>
      <c r="AD28" s="114" t="s">
        <v>721</v>
      </c>
      <c r="AE28" s="115">
        <v>29</v>
      </c>
      <c r="AF28" s="114" t="s">
        <v>3900</v>
      </c>
      <c r="AG28" s="114" t="s">
        <v>3901</v>
      </c>
      <c r="AH28" s="140">
        <v>15000</v>
      </c>
      <c r="AW28" s="219"/>
      <c r="AZ28" s="219"/>
    </row>
    <row r="29" ht="17.1" customHeight="1" spans="3:52">
      <c r="C29" s="2"/>
      <c r="F29" s="2"/>
      <c r="G29" s="2"/>
      <c r="L29" s="423">
        <v>43313</v>
      </c>
      <c r="M29" s="415" t="s">
        <v>3902</v>
      </c>
      <c r="N29" s="422">
        <v>20000</v>
      </c>
      <c r="O29" s="415" t="s">
        <v>3903</v>
      </c>
      <c r="Q29" s="428" t="s">
        <v>729</v>
      </c>
      <c r="R29" s="429">
        <v>28</v>
      </c>
      <c r="S29" s="428" t="s">
        <v>2703</v>
      </c>
      <c r="T29" s="428" t="s">
        <v>3904</v>
      </c>
      <c r="U29" s="430">
        <v>20000</v>
      </c>
      <c r="AD29" s="114" t="s">
        <v>729</v>
      </c>
      <c r="AE29" s="115">
        <v>11</v>
      </c>
      <c r="AF29" s="114" t="s">
        <v>3905</v>
      </c>
      <c r="AG29" s="114" t="s">
        <v>3906</v>
      </c>
      <c r="AH29" s="140">
        <v>10000</v>
      </c>
      <c r="AW29" s="219"/>
      <c r="AZ29" s="219"/>
    </row>
    <row r="30" ht="17.1" customHeight="1" spans="3:52">
      <c r="C30" s="2"/>
      <c r="F30" s="2"/>
      <c r="G30" s="2"/>
      <c r="L30" s="423">
        <v>43313</v>
      </c>
      <c r="M30" s="415" t="s">
        <v>3907</v>
      </c>
      <c r="N30" s="422">
        <v>25000</v>
      </c>
      <c r="O30" s="415" t="s">
        <v>3908</v>
      </c>
      <c r="Q30" s="428" t="s">
        <v>710</v>
      </c>
      <c r="R30" s="429">
        <v>25</v>
      </c>
      <c r="S30" s="428" t="s">
        <v>3909</v>
      </c>
      <c r="T30" s="428" t="s">
        <v>3910</v>
      </c>
      <c r="U30" s="430">
        <v>10000</v>
      </c>
      <c r="AD30" s="114" t="s">
        <v>729</v>
      </c>
      <c r="AE30" s="115">
        <v>31</v>
      </c>
      <c r="AF30" s="114" t="s">
        <v>3911</v>
      </c>
      <c r="AG30" s="114" t="s">
        <v>3912</v>
      </c>
      <c r="AH30" s="140">
        <v>15000</v>
      </c>
      <c r="AW30" s="219"/>
      <c r="AZ30" s="219"/>
    </row>
    <row r="31" ht="17.1" customHeight="1" spans="3:52">
      <c r="C31" s="2"/>
      <c r="F31" s="2"/>
      <c r="G31" s="2"/>
      <c r="L31" s="423">
        <v>43313</v>
      </c>
      <c r="M31" s="415" t="s">
        <v>3913</v>
      </c>
      <c r="N31" s="422">
        <v>5000</v>
      </c>
      <c r="O31" s="415" t="s">
        <v>3914</v>
      </c>
      <c r="Q31" s="428" t="s">
        <v>710</v>
      </c>
      <c r="R31" s="429">
        <v>25</v>
      </c>
      <c r="S31" s="428" t="s">
        <v>3909</v>
      </c>
      <c r="T31" s="428" t="s">
        <v>3915</v>
      </c>
      <c r="U31" s="430">
        <v>10000</v>
      </c>
      <c r="AD31" s="114" t="s">
        <v>710</v>
      </c>
      <c r="AE31" s="115">
        <v>18</v>
      </c>
      <c r="AF31" s="114" t="s">
        <v>3916</v>
      </c>
      <c r="AG31" s="114" t="s">
        <v>3917</v>
      </c>
      <c r="AH31" s="140">
        <v>15000</v>
      </c>
      <c r="AW31" s="219"/>
      <c r="AZ31" s="219"/>
    </row>
    <row r="32" ht="17.1" customHeight="1" spans="3:52">
      <c r="C32" s="2"/>
      <c r="F32" s="2"/>
      <c r="G32" s="2"/>
      <c r="L32" s="423">
        <v>43313</v>
      </c>
      <c r="M32" s="415" t="s">
        <v>3918</v>
      </c>
      <c r="N32" s="422">
        <v>20000</v>
      </c>
      <c r="O32" s="415" t="s">
        <v>3919</v>
      </c>
      <c r="Q32" s="432" t="s">
        <v>3920</v>
      </c>
      <c r="R32" s="433">
        <v>12</v>
      </c>
      <c r="S32" s="432" t="s">
        <v>3921</v>
      </c>
      <c r="T32" s="434" t="s">
        <v>3922</v>
      </c>
      <c r="U32" s="435">
        <v>25000</v>
      </c>
      <c r="AD32" s="114" t="s">
        <v>710</v>
      </c>
      <c r="AE32" s="115">
        <v>30</v>
      </c>
      <c r="AF32" s="114" t="s">
        <v>3602</v>
      </c>
      <c r="AG32" s="114" t="s">
        <v>3923</v>
      </c>
      <c r="AH32" s="140">
        <v>15000</v>
      </c>
      <c r="AW32" s="219"/>
      <c r="AZ32" s="219"/>
    </row>
    <row r="33" ht="17.1" customHeight="1" spans="3:52">
      <c r="C33" s="2"/>
      <c r="F33" s="2"/>
      <c r="G33" s="2"/>
      <c r="L33" s="423">
        <v>43344</v>
      </c>
      <c r="M33" s="415" t="s">
        <v>3924</v>
      </c>
      <c r="N33" s="422">
        <v>10000</v>
      </c>
      <c r="O33" s="415" t="s">
        <v>3925</v>
      </c>
      <c r="Q33" s="436">
        <v>11</v>
      </c>
      <c r="R33" s="436">
        <v>19</v>
      </c>
      <c r="S33" s="428" t="s">
        <v>3926</v>
      </c>
      <c r="T33" s="428" t="s">
        <v>3927</v>
      </c>
      <c r="U33" s="430">
        <v>15000</v>
      </c>
      <c r="AD33" s="115">
        <v>10</v>
      </c>
      <c r="AE33" s="115">
        <v>15</v>
      </c>
      <c r="AF33" s="114" t="s">
        <v>3928</v>
      </c>
      <c r="AG33" s="114" t="s">
        <v>3929</v>
      </c>
      <c r="AH33" s="140">
        <v>5000</v>
      </c>
      <c r="AW33" s="219"/>
      <c r="AZ33" s="219"/>
    </row>
    <row r="34" ht="17.1" customHeight="1" spans="3:52">
      <c r="C34" s="2"/>
      <c r="F34" s="2"/>
      <c r="G34" s="2"/>
      <c r="L34" s="423">
        <v>43405</v>
      </c>
      <c r="M34" s="415" t="s">
        <v>3930</v>
      </c>
      <c r="N34" s="422">
        <v>20000</v>
      </c>
      <c r="O34" s="415" t="s">
        <v>3931</v>
      </c>
      <c r="Q34" s="436">
        <v>11</v>
      </c>
      <c r="R34" s="436">
        <v>19</v>
      </c>
      <c r="S34" s="428" t="s">
        <v>3926</v>
      </c>
      <c r="T34" s="428" t="s">
        <v>3932</v>
      </c>
      <c r="U34" s="430">
        <v>10000</v>
      </c>
      <c r="AD34" s="440">
        <v>10</v>
      </c>
      <c r="AE34" s="440">
        <v>29</v>
      </c>
      <c r="AF34" s="205" t="s">
        <v>3933</v>
      </c>
      <c r="AG34" s="205" t="s">
        <v>3934</v>
      </c>
      <c r="AH34" s="206">
        <v>10000</v>
      </c>
      <c r="AW34" s="219"/>
      <c r="AZ34" s="219"/>
    </row>
    <row r="35" ht="17.1" customHeight="1" spans="3:52">
      <c r="C35" s="2"/>
      <c r="F35" s="2"/>
      <c r="G35" s="2"/>
      <c r="L35" s="415"/>
      <c r="M35" s="415" t="s">
        <v>389</v>
      </c>
      <c r="N35" s="424">
        <f>SUM(N6:N34)</f>
        <v>480000</v>
      </c>
      <c r="O35" s="415"/>
      <c r="Q35" s="436">
        <v>12</v>
      </c>
      <c r="R35" s="436">
        <v>20</v>
      </c>
      <c r="S35" s="428" t="s">
        <v>2357</v>
      </c>
      <c r="T35" s="428" t="s">
        <v>3935</v>
      </c>
      <c r="U35" s="430">
        <v>15000</v>
      </c>
      <c r="AD35" s="440">
        <v>12</v>
      </c>
      <c r="AE35" s="440">
        <v>28</v>
      </c>
      <c r="AF35" s="205" t="s">
        <v>1619</v>
      </c>
      <c r="AG35" s="205" t="s">
        <v>3936</v>
      </c>
      <c r="AH35" s="206">
        <v>20000</v>
      </c>
      <c r="AW35" s="219"/>
      <c r="AZ35" s="219"/>
    </row>
    <row r="36" spans="3:34">
      <c r="C36" s="2"/>
      <c r="F36" s="2"/>
      <c r="G36" s="2"/>
      <c r="Q36" s="436">
        <v>12</v>
      </c>
      <c r="R36" s="436">
        <v>20</v>
      </c>
      <c r="S36" s="428" t="s">
        <v>2357</v>
      </c>
      <c r="T36" s="428" t="s">
        <v>3937</v>
      </c>
      <c r="U36" s="430">
        <v>10000</v>
      </c>
      <c r="AD36" s="441"/>
      <c r="AE36" s="441"/>
      <c r="AF36" s="441"/>
      <c r="AG36" s="441" t="s">
        <v>389</v>
      </c>
      <c r="AH36" s="441">
        <f>SUM(AH7:AH35)</f>
        <v>282000</v>
      </c>
    </row>
    <row r="37" spans="3:21">
      <c r="C37" s="2"/>
      <c r="F37" s="2"/>
      <c r="G37" s="2"/>
      <c r="Q37" s="431" t="s">
        <v>389</v>
      </c>
      <c r="R37" s="431"/>
      <c r="S37" s="431"/>
      <c r="T37" s="431"/>
      <c r="U37" s="437">
        <f>SUM(U7:U36)</f>
        <v>375146.55</v>
      </c>
    </row>
    <row r="38" spans="3:52">
      <c r="C38" s="2"/>
      <c r="F38" s="2"/>
      <c r="G38" s="2"/>
      <c r="Q38" s="438"/>
      <c r="AW38" s="219"/>
      <c r="AZ38" s="219"/>
    </row>
    <row r="39" spans="3:52">
      <c r="C39" s="2"/>
      <c r="F39" s="2"/>
      <c r="G39" s="2"/>
      <c r="AW39" s="219"/>
      <c r="AZ39" s="219"/>
    </row>
    <row r="40" ht="35.25" customHeight="1" spans="3:7">
      <c r="C40" s="2"/>
      <c r="F40" s="2"/>
      <c r="G40" s="2"/>
    </row>
    <row r="41" ht="27.95" customHeight="1" spans="3:26">
      <c r="C41" s="2"/>
      <c r="F41" s="2"/>
      <c r="G41" s="2"/>
      <c r="Z41" s="2" t="s">
        <v>1425</v>
      </c>
    </row>
    <row r="42" ht="27.95" customHeight="1" spans="3:52">
      <c r="C42" s="2"/>
      <c r="F42" s="2"/>
      <c r="G42" s="2"/>
      <c r="AW42" s="219"/>
      <c r="AZ42" s="219"/>
    </row>
    <row r="43" ht="27.95" customHeight="1" spans="3:52">
      <c r="C43" s="2"/>
      <c r="F43" s="2"/>
      <c r="G43" s="2"/>
      <c r="AW43" s="219"/>
      <c r="AZ43" s="219"/>
    </row>
    <row r="44" ht="22.5" customHeight="1" spans="3:7">
      <c r="C44" s="2"/>
      <c r="F44" s="2"/>
      <c r="G44" s="2"/>
    </row>
    <row r="45" spans="3:7">
      <c r="C45" s="2"/>
      <c r="F45" s="2"/>
      <c r="G45" s="2"/>
    </row>
    <row r="46" ht="20.1" customHeight="1" spans="3:7">
      <c r="C46" s="2"/>
      <c r="F46" s="2"/>
      <c r="G46" s="2"/>
    </row>
    <row r="47" ht="20.1" customHeight="1" spans="3:7">
      <c r="C47" s="2"/>
      <c r="F47" s="2"/>
      <c r="G47" s="2"/>
    </row>
    <row r="48" ht="20.1" customHeight="1" spans="3:7">
      <c r="C48" s="2"/>
      <c r="F48" s="2"/>
      <c r="G48" s="2"/>
    </row>
    <row r="49" ht="20.1" customHeight="1" spans="3:7">
      <c r="C49" s="2"/>
      <c r="F49" s="2"/>
      <c r="G49" s="2"/>
    </row>
    <row r="50" ht="20.1" customHeight="1" spans="3:7">
      <c r="C50" s="2"/>
      <c r="F50" s="2"/>
      <c r="G50" s="2"/>
    </row>
    <row r="51" ht="20.1" customHeight="1"/>
    <row r="54" spans="8:8">
      <c r="H54" s="410"/>
    </row>
    <row r="55" spans="8:8">
      <c r="H55" s="410"/>
    </row>
    <row r="56" spans="8:8">
      <c r="H56" s="410"/>
    </row>
    <row r="57" spans="8:8">
      <c r="H57" s="410"/>
    </row>
    <row r="58" spans="8:8">
      <c r="H58" s="410"/>
    </row>
    <row r="59" spans="8:8">
      <c r="H59" s="410"/>
    </row>
    <row r="60" spans="8:8">
      <c r="H60" s="410"/>
    </row>
    <row r="61" spans="8:8">
      <c r="H61" s="410"/>
    </row>
    <row r="62" spans="8:8">
      <c r="H62" s="410"/>
    </row>
    <row r="63" spans="8:8">
      <c r="H63" s="410"/>
    </row>
    <row r="64" spans="8:8">
      <c r="H64" s="411"/>
    </row>
    <row r="65" spans="8:8">
      <c r="H65" s="411"/>
    </row>
    <row r="66" spans="8:8">
      <c r="H66" s="411"/>
    </row>
    <row r="67" spans="8:8">
      <c r="H67" s="411"/>
    </row>
    <row r="68" spans="8:8">
      <c r="H68" s="411"/>
    </row>
    <row r="69" spans="8:8">
      <c r="H69" s="411"/>
    </row>
    <row r="70" spans="8:8">
      <c r="H70" s="411"/>
    </row>
    <row r="71" spans="8:8">
      <c r="H71" s="411"/>
    </row>
  </sheetData>
  <mergeCells count="48">
    <mergeCell ref="A1:H1"/>
    <mergeCell ref="B3:E3"/>
    <mergeCell ref="G3:H3"/>
    <mergeCell ref="A4:H4"/>
    <mergeCell ref="L4:O4"/>
    <mergeCell ref="Q4:U4"/>
    <mergeCell ref="X4:AB4"/>
    <mergeCell ref="AD4:AH4"/>
    <mergeCell ref="AJ4:AN4"/>
    <mergeCell ref="AP4:AT4"/>
    <mergeCell ref="AV4:AZ4"/>
    <mergeCell ref="BB4:BF4"/>
    <mergeCell ref="A5:D5"/>
    <mergeCell ref="E5:H5"/>
    <mergeCell ref="X5:Y5"/>
    <mergeCell ref="AD5:AE5"/>
    <mergeCell ref="AJ5:AK5"/>
    <mergeCell ref="AP5:AQ5"/>
    <mergeCell ref="AV5:AW5"/>
    <mergeCell ref="BB5:BC5"/>
    <mergeCell ref="C16:H16"/>
    <mergeCell ref="C17:H17"/>
    <mergeCell ref="C18:H18"/>
    <mergeCell ref="F19:G19"/>
    <mergeCell ref="F20:G20"/>
    <mergeCell ref="A21:G21"/>
    <mergeCell ref="X28:AA28"/>
    <mergeCell ref="S5:S6"/>
    <mergeCell ref="T5:T6"/>
    <mergeCell ref="U5:U6"/>
    <mergeCell ref="Z5:Z6"/>
    <mergeCell ref="AA5:AA6"/>
    <mergeCell ref="AB5:AB6"/>
    <mergeCell ref="AF5:AF6"/>
    <mergeCell ref="AG5:AG6"/>
    <mergeCell ref="AH5:AH6"/>
    <mergeCell ref="AL5:AL6"/>
    <mergeCell ref="AM5:AM6"/>
    <mergeCell ref="AN5:AN6"/>
    <mergeCell ref="AR5:AR6"/>
    <mergeCell ref="AS5:AS6"/>
    <mergeCell ref="AT5:AT6"/>
    <mergeCell ref="AX5:AX6"/>
    <mergeCell ref="AY5:AY6"/>
    <mergeCell ref="AZ5:AZ6"/>
    <mergeCell ref="BD5:BD6"/>
    <mergeCell ref="BE5:BE6"/>
    <mergeCell ref="BF5:BF6"/>
  </mergeCells>
  <pageMargins left="0.984027777777778" right="0.984027777777778" top="0.984027777777778" bottom="0.984027777777778" header="0.511805555555556" footer="0.511805555555556"/>
  <pageSetup paperSize="9" scale="65" orientation="landscape"/>
  <headerFooter/>
  <rowBreaks count="1" manualBreakCount="1">
    <brk id="40" max="16383"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S51"/>
  <sheetViews>
    <sheetView showGridLines="0" zoomScale="70" zoomScaleNormal="70" workbookViewId="0">
      <selection activeCell="G27" sqref="G27"/>
    </sheetView>
  </sheetViews>
  <sheetFormatPr defaultColWidth="9" defaultRowHeight="14.25"/>
  <cols>
    <col min="1" max="1" width="18.625" style="2" customWidth="1"/>
    <col min="2" max="2" width="34.825" style="2" customWidth="1"/>
    <col min="3" max="3" width="18.625" style="3" customWidth="1"/>
    <col min="4" max="5" width="18.625" style="2" customWidth="1"/>
    <col min="6" max="6" width="46.4333333333333" style="4" customWidth="1"/>
    <col min="7" max="7" width="18.625" style="3" customWidth="1"/>
    <col min="8" max="8" width="18.625" style="2" customWidth="1"/>
    <col min="9" max="9" width="19.625" style="2" customWidth="1"/>
    <col min="10" max="10" width="9" style="2"/>
    <col min="11" max="11" width="9.9" style="2"/>
    <col min="12" max="16384" width="9" style="2"/>
  </cols>
  <sheetData>
    <row r="1" ht="40.5" customHeight="1" spans="1:8">
      <c r="A1" s="5" t="s">
        <v>3938</v>
      </c>
      <c r="B1" s="5"/>
      <c r="C1" s="5"/>
      <c r="D1" s="5"/>
      <c r="E1" s="5"/>
      <c r="F1" s="5"/>
      <c r="G1" s="5"/>
      <c r="H1" s="5"/>
    </row>
    <row r="2" ht="23.25" customHeight="1" spans="1:8">
      <c r="A2" s="6" t="s">
        <v>647</v>
      </c>
      <c r="B2" s="6"/>
      <c r="C2" s="7"/>
      <c r="D2" s="6"/>
      <c r="E2" s="6"/>
      <c r="F2" s="8"/>
      <c r="G2" s="7"/>
      <c r="H2" s="6"/>
    </row>
    <row r="3" ht="40.5" customHeight="1" spans="1:8">
      <c r="A3" s="124" t="s">
        <v>648</v>
      </c>
      <c r="B3" s="11" t="s">
        <v>3939</v>
      </c>
      <c r="C3" s="11"/>
      <c r="D3" s="11"/>
      <c r="E3" s="11"/>
      <c r="F3" s="12" t="s">
        <v>650</v>
      </c>
      <c r="G3" s="11" t="s">
        <v>158</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4" t="s">
        <v>7</v>
      </c>
      <c r="G6" s="23" t="s">
        <v>664</v>
      </c>
      <c r="H6" s="22" t="s">
        <v>13</v>
      </c>
    </row>
    <row r="7" ht="28" customHeight="1" spans="1:11">
      <c r="A7" s="25">
        <v>43452</v>
      </c>
      <c r="B7" s="127" t="s">
        <v>155</v>
      </c>
      <c r="C7" s="27">
        <v>141862.5</v>
      </c>
      <c r="D7" s="28"/>
      <c r="E7" s="25">
        <v>43535</v>
      </c>
      <c r="F7" s="29" t="s">
        <v>3940</v>
      </c>
      <c r="G7" s="392">
        <v>19000</v>
      </c>
      <c r="H7" s="49"/>
      <c r="J7" s="46" t="s">
        <v>14</v>
      </c>
      <c r="K7" s="47">
        <f>B21</f>
        <v>676377.09</v>
      </c>
    </row>
    <row r="8" ht="28" customHeight="1" spans="1:11">
      <c r="A8" s="25">
        <v>43815</v>
      </c>
      <c r="B8" s="127" t="s">
        <v>155</v>
      </c>
      <c r="C8" s="27">
        <v>130600</v>
      </c>
      <c r="D8" s="393"/>
      <c r="E8" s="25">
        <v>43662</v>
      </c>
      <c r="F8" s="127" t="s">
        <v>3941</v>
      </c>
      <c r="G8" s="392">
        <v>1350</v>
      </c>
      <c r="H8" s="49"/>
      <c r="J8" s="46" t="s">
        <v>669</v>
      </c>
      <c r="K8" s="47">
        <f>0</f>
        <v>0</v>
      </c>
    </row>
    <row r="9" ht="28" customHeight="1" spans="1:19">
      <c r="A9" s="25">
        <v>44181</v>
      </c>
      <c r="B9" s="127" t="s">
        <v>155</v>
      </c>
      <c r="C9" s="27">
        <v>116550</v>
      </c>
      <c r="D9" s="393"/>
      <c r="E9" s="25">
        <v>43797</v>
      </c>
      <c r="F9" s="394" t="s">
        <v>3942</v>
      </c>
      <c r="G9" s="392">
        <v>2279.53</v>
      </c>
      <c r="H9" s="49"/>
      <c r="J9" s="46" t="s">
        <v>16</v>
      </c>
      <c r="K9" s="47">
        <f>B22</f>
        <v>105680</v>
      </c>
      <c r="P9" s="219"/>
      <c r="S9" s="219"/>
    </row>
    <row r="10" ht="28" customHeight="1" spans="1:19">
      <c r="A10" s="25">
        <v>44546</v>
      </c>
      <c r="B10" s="127" t="s">
        <v>155</v>
      </c>
      <c r="C10" s="27">
        <v>94500</v>
      </c>
      <c r="D10" s="393"/>
      <c r="E10" s="25">
        <v>44151</v>
      </c>
      <c r="F10" s="394" t="s">
        <v>3943</v>
      </c>
      <c r="G10" s="392">
        <v>8637.06</v>
      </c>
      <c r="H10" s="49"/>
      <c r="J10" s="46" t="s">
        <v>17</v>
      </c>
      <c r="K10" s="47">
        <f>B23</f>
        <v>570697.09</v>
      </c>
      <c r="P10" s="219"/>
      <c r="S10" s="219"/>
    </row>
    <row r="11" ht="28" customHeight="1" spans="1:8">
      <c r="A11" s="25">
        <v>44911</v>
      </c>
      <c r="B11" s="127" t="s">
        <v>155</v>
      </c>
      <c r="C11" s="27">
        <v>75104.17</v>
      </c>
      <c r="D11" s="393"/>
      <c r="E11" s="25">
        <v>44159</v>
      </c>
      <c r="F11" s="394" t="s">
        <v>3943</v>
      </c>
      <c r="G11" s="392">
        <v>9660.87</v>
      </c>
      <c r="H11" s="49"/>
    </row>
    <row r="12" ht="28" customHeight="1" spans="1:8">
      <c r="A12" s="25">
        <v>45276</v>
      </c>
      <c r="B12" s="127" t="s">
        <v>155</v>
      </c>
      <c r="C12" s="27">
        <v>57000</v>
      </c>
      <c r="D12" s="393"/>
      <c r="E12" s="25">
        <v>44287</v>
      </c>
      <c r="F12" s="394" t="s">
        <v>3944</v>
      </c>
      <c r="G12" s="392">
        <v>3724.17</v>
      </c>
      <c r="H12" s="49"/>
    </row>
    <row r="13" ht="28" customHeight="1" spans="1:8">
      <c r="A13" s="25">
        <v>45627</v>
      </c>
      <c r="B13" s="127" t="s">
        <v>155</v>
      </c>
      <c r="C13" s="27">
        <v>40500</v>
      </c>
      <c r="D13" s="393"/>
      <c r="E13" s="25">
        <v>44531</v>
      </c>
      <c r="F13" s="394" t="s">
        <v>3945</v>
      </c>
      <c r="G13" s="392">
        <v>12200</v>
      </c>
      <c r="H13" s="49"/>
    </row>
    <row r="14" ht="28" customHeight="1" spans="1:8">
      <c r="A14" s="25">
        <v>45992</v>
      </c>
      <c r="B14" s="127" t="s">
        <v>155</v>
      </c>
      <c r="C14" s="27">
        <v>20260.42</v>
      </c>
      <c r="D14" s="393"/>
      <c r="E14" s="25">
        <v>44531</v>
      </c>
      <c r="F14" s="393" t="s">
        <v>3946</v>
      </c>
      <c r="G14" s="392">
        <v>1960.89</v>
      </c>
      <c r="H14" s="49"/>
    </row>
    <row r="15" ht="28" customHeight="1" spans="1:8">
      <c r="A15" s="395"/>
      <c r="B15" s="396"/>
      <c r="C15" s="397"/>
      <c r="D15" s="393"/>
      <c r="E15" s="25">
        <v>45091</v>
      </c>
      <c r="F15" s="393" t="s">
        <v>3947</v>
      </c>
      <c r="G15" s="392">
        <v>17400</v>
      </c>
      <c r="H15" s="49"/>
    </row>
    <row r="16" ht="28" customHeight="1" spans="1:8">
      <c r="A16" s="395"/>
      <c r="B16" s="396"/>
      <c r="C16" s="397"/>
      <c r="D16" s="393"/>
      <c r="E16" s="25">
        <v>45107</v>
      </c>
      <c r="F16" s="393" t="s">
        <v>3948</v>
      </c>
      <c r="G16" s="392">
        <v>9760</v>
      </c>
      <c r="H16" s="49"/>
    </row>
    <row r="17" ht="28" customHeight="1" spans="1:8">
      <c r="A17" s="395"/>
      <c r="B17" s="396"/>
      <c r="C17" s="397"/>
      <c r="D17" s="393"/>
      <c r="E17" s="25">
        <v>45229</v>
      </c>
      <c r="F17" s="393" t="s">
        <v>1455</v>
      </c>
      <c r="G17" s="392">
        <v>2766.4</v>
      </c>
      <c r="H17" s="49"/>
    </row>
    <row r="18" ht="28" customHeight="1" spans="1:8">
      <c r="A18" s="395"/>
      <c r="B18" s="396"/>
      <c r="C18" s="397"/>
      <c r="D18" s="393"/>
      <c r="E18" s="25">
        <v>45290</v>
      </c>
      <c r="F18" s="393" t="s">
        <v>3949</v>
      </c>
      <c r="G18" s="392">
        <v>4133.57</v>
      </c>
      <c r="H18" s="49"/>
    </row>
    <row r="19" ht="28" customHeight="1" spans="1:8">
      <c r="A19" s="395"/>
      <c r="B19" s="396"/>
      <c r="C19" s="397"/>
      <c r="D19" s="393"/>
      <c r="E19" s="25">
        <v>45627</v>
      </c>
      <c r="F19" s="393" t="s">
        <v>3950</v>
      </c>
      <c r="G19" s="392">
        <v>1450</v>
      </c>
      <c r="H19" s="49"/>
    </row>
    <row r="20" ht="28" customHeight="1" spans="1:8">
      <c r="A20" s="395"/>
      <c r="B20" s="396"/>
      <c r="C20" s="397"/>
      <c r="D20" s="393"/>
      <c r="E20" s="25">
        <v>45627</v>
      </c>
      <c r="F20" s="393" t="s">
        <v>3951</v>
      </c>
      <c r="G20" s="392">
        <v>11357.51</v>
      </c>
      <c r="H20" s="49"/>
    </row>
    <row r="21" ht="27.95" customHeight="1" spans="1:8">
      <c r="A21" s="398" t="s">
        <v>697</v>
      </c>
      <c r="B21" s="399">
        <f>SUM(C7:C16)</f>
        <v>676377.09</v>
      </c>
      <c r="C21" s="400"/>
      <c r="D21" s="401"/>
      <c r="E21" s="401"/>
      <c r="F21" s="401"/>
      <c r="G21" s="401"/>
      <c r="H21" s="402"/>
    </row>
    <row r="22" ht="27.95" customHeight="1" spans="1:8">
      <c r="A22" s="403" t="s">
        <v>699</v>
      </c>
      <c r="B22" s="404">
        <f>SUM(G7:G20)</f>
        <v>105680</v>
      </c>
      <c r="C22" s="405"/>
      <c r="D22" s="406"/>
      <c r="E22" s="406"/>
      <c r="F22" s="406"/>
      <c r="G22" s="406"/>
      <c r="H22" s="407"/>
    </row>
    <row r="23" ht="27.95" customHeight="1" spans="1:8">
      <c r="A23" s="403" t="s">
        <v>701</v>
      </c>
      <c r="B23" s="399">
        <f>B21-B22</f>
        <v>570697.09</v>
      </c>
      <c r="C23" s="400"/>
      <c r="D23" s="401"/>
      <c r="E23" s="401"/>
      <c r="F23" s="401"/>
      <c r="G23" s="401"/>
      <c r="H23" s="402"/>
    </row>
    <row r="24" ht="22.5" customHeight="1" spans="6:8">
      <c r="F24" s="81" t="s">
        <v>703</v>
      </c>
      <c r="G24" s="81"/>
      <c r="H24" s="81"/>
    </row>
    <row r="25" spans="2:7">
      <c r="B25" s="408"/>
      <c r="F25" s="41" t="s">
        <v>705</v>
      </c>
      <c r="G25" s="41"/>
    </row>
    <row r="26" ht="20.1" customHeight="1" spans="1:8">
      <c r="A26" s="409" t="s">
        <v>707</v>
      </c>
      <c r="B26" s="409"/>
      <c r="C26" s="409"/>
      <c r="D26" s="409"/>
      <c r="E26" s="409"/>
      <c r="F26" s="409"/>
      <c r="G26" s="409"/>
      <c r="H26" s="409"/>
    </row>
    <row r="27" ht="20.1" customHeight="1"/>
    <row r="28" ht="20.1" customHeight="1"/>
    <row r="29" ht="20.1" customHeight="1"/>
    <row r="30" ht="20.1" customHeight="1"/>
    <row r="31" ht="20.1" customHeight="1"/>
    <row r="34" spans="8:8">
      <c r="H34" s="410"/>
    </row>
    <row r="35" spans="8:8">
      <c r="H35" s="410"/>
    </row>
    <row r="36" spans="8:8">
      <c r="H36" s="410"/>
    </row>
    <row r="37" spans="8:8">
      <c r="H37" s="410"/>
    </row>
    <row r="38" spans="8:8">
      <c r="H38" s="410"/>
    </row>
    <row r="39" spans="8:8">
      <c r="H39" s="410"/>
    </row>
    <row r="40" spans="8:8">
      <c r="H40" s="410"/>
    </row>
    <row r="41" spans="8:8">
      <c r="H41" s="410"/>
    </row>
    <row r="42" spans="8:8">
      <c r="H42" s="410"/>
    </row>
    <row r="43" spans="8:8">
      <c r="H43" s="410"/>
    </row>
    <row r="44" spans="8:8">
      <c r="H44" s="411"/>
    </row>
    <row r="45" spans="8:8">
      <c r="H45" s="411"/>
    </row>
    <row r="46" spans="8:8">
      <c r="H46" s="411"/>
    </row>
    <row r="47" spans="8:8">
      <c r="H47" s="411"/>
    </row>
    <row r="48" spans="8:8">
      <c r="H48" s="411"/>
    </row>
    <row r="49" spans="8:8">
      <c r="H49" s="411"/>
    </row>
    <row r="50" spans="8:8">
      <c r="H50" s="411"/>
    </row>
    <row r="51" spans="8:8">
      <c r="H51" s="411"/>
    </row>
  </sheetData>
  <mergeCells count="12">
    <mergeCell ref="A1:H1"/>
    <mergeCell ref="B3:E3"/>
    <mergeCell ref="G3:H3"/>
    <mergeCell ref="A4:H4"/>
    <mergeCell ref="A5:D5"/>
    <mergeCell ref="E5:H5"/>
    <mergeCell ref="C21:H21"/>
    <mergeCell ref="C22:H22"/>
    <mergeCell ref="C23:H23"/>
    <mergeCell ref="F24:G24"/>
    <mergeCell ref="F25:G25"/>
    <mergeCell ref="A26:G26"/>
  </mergeCells>
  <pageMargins left="0.984027777777778" right="0.984027777777778" top="0.984027777777778" bottom="0.984027777777778" header="0.511805555555556" footer="0.511805555555556"/>
  <pageSetup paperSize="9" scale="59" orientation="landscape"/>
  <headerFooter/>
  <rowBreaks count="1" manualBreakCount="1">
    <brk id="14" max="1638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96"/>
  <sheetViews>
    <sheetView zoomScale="70" zoomScaleNormal="70" topLeftCell="A17" workbookViewId="0">
      <selection activeCell="G27" sqref="G27"/>
    </sheetView>
  </sheetViews>
  <sheetFormatPr defaultColWidth="9" defaultRowHeight="13.5"/>
  <cols>
    <col min="1" max="1" width="18.625" style="52" customWidth="1"/>
    <col min="2" max="2" width="37.675" style="52" customWidth="1"/>
    <col min="3" max="3" width="27.4916666666667" style="53" customWidth="1"/>
    <col min="4" max="4" width="26.9583333333333" style="52" customWidth="1"/>
    <col min="5" max="5" width="18.625" style="52" customWidth="1"/>
    <col min="6" max="6" width="52.5" style="52" customWidth="1"/>
    <col min="7" max="7" width="27.5" style="53" customWidth="1"/>
    <col min="8" max="8" width="37.4916666666667" style="52" customWidth="1"/>
    <col min="9" max="9" width="15.875" style="52" customWidth="1"/>
    <col min="10" max="10" width="7.5" style="52" customWidth="1"/>
    <col min="11" max="11" width="11.4" style="52" customWidth="1"/>
    <col min="12" max="12" width="31.75" style="52" customWidth="1"/>
    <col min="13" max="13" width="21.375" style="52" customWidth="1"/>
    <col min="14" max="14" width="10.75" style="52" customWidth="1"/>
    <col min="15" max="15" width="31.25" style="52" customWidth="1"/>
    <col min="16" max="16" width="15.75" style="52" customWidth="1"/>
    <col min="17" max="17" width="9" style="370"/>
    <col min="18" max="16384" width="9" style="52"/>
  </cols>
  <sheetData>
    <row r="1" ht="42" customHeight="1" spans="1:9">
      <c r="A1" s="54" t="s">
        <v>3952</v>
      </c>
      <c r="B1" s="54"/>
      <c r="C1" s="54"/>
      <c r="D1" s="54"/>
      <c r="E1" s="54"/>
      <c r="F1" s="54"/>
      <c r="G1" s="54"/>
      <c r="H1" s="54"/>
      <c r="I1" s="380"/>
    </row>
    <row r="2" ht="23.25" customHeight="1" spans="1:9">
      <c r="A2" s="55" t="s">
        <v>647</v>
      </c>
      <c r="B2" s="55"/>
      <c r="C2" s="56"/>
      <c r="D2" s="55"/>
      <c r="E2" s="55"/>
      <c r="F2" s="55"/>
      <c r="G2" s="56"/>
      <c r="H2" s="55"/>
      <c r="I2" s="381"/>
    </row>
    <row r="3" ht="27.95" customHeight="1" spans="1:17">
      <c r="A3" s="57" t="s">
        <v>648</v>
      </c>
      <c r="B3" s="58" t="s">
        <v>3953</v>
      </c>
      <c r="C3" s="58"/>
      <c r="D3" s="58"/>
      <c r="E3" s="58"/>
      <c r="F3" s="59" t="s">
        <v>650</v>
      </c>
      <c r="G3" s="58" t="s">
        <v>161</v>
      </c>
      <c r="H3" s="58"/>
      <c r="I3" s="382"/>
      <c r="Q3" s="389"/>
    </row>
    <row r="4" ht="27.95" customHeight="1" spans="1:17">
      <c r="A4" s="14" t="s">
        <v>652</v>
      </c>
      <c r="B4" s="15"/>
      <c r="C4" s="15"/>
      <c r="D4" s="15"/>
      <c r="E4" s="15"/>
      <c r="F4" s="15"/>
      <c r="G4" s="15"/>
      <c r="H4" s="16"/>
      <c r="I4" s="383"/>
      <c r="Q4" s="389"/>
    </row>
    <row r="5" ht="27.95" customHeight="1" spans="1:17">
      <c r="A5" s="17" t="s">
        <v>657</v>
      </c>
      <c r="B5" s="18"/>
      <c r="C5" s="18"/>
      <c r="D5" s="19"/>
      <c r="E5" s="20" t="s">
        <v>658</v>
      </c>
      <c r="F5" s="21"/>
      <c r="G5" s="21"/>
      <c r="H5" s="13"/>
      <c r="I5" s="384"/>
      <c r="Q5" s="389"/>
    </row>
    <row r="6" ht="27.95" customHeight="1" spans="1:17">
      <c r="A6" s="22" t="s">
        <v>6</v>
      </c>
      <c r="B6" s="22" t="s">
        <v>5</v>
      </c>
      <c r="C6" s="23" t="s">
        <v>662</v>
      </c>
      <c r="D6" s="22" t="s">
        <v>13</v>
      </c>
      <c r="E6" s="153" t="s">
        <v>663</v>
      </c>
      <c r="F6" s="153" t="s">
        <v>7</v>
      </c>
      <c r="G6" s="371" t="s">
        <v>664</v>
      </c>
      <c r="H6" s="372" t="s">
        <v>13</v>
      </c>
      <c r="I6" s="385"/>
      <c r="Q6" s="390"/>
    </row>
    <row r="7" ht="40" customHeight="1" spans="1:17">
      <c r="A7" s="61">
        <v>43227</v>
      </c>
      <c r="B7" s="65" t="s">
        <v>164</v>
      </c>
      <c r="C7" s="71">
        <v>2000000</v>
      </c>
      <c r="D7" s="373"/>
      <c r="E7" s="374">
        <v>44152</v>
      </c>
      <c r="F7" s="375" t="s">
        <v>3954</v>
      </c>
      <c r="G7" s="63">
        <v>16980</v>
      </c>
      <c r="H7" s="376"/>
      <c r="I7" s="386"/>
      <c r="J7" s="46" t="s">
        <v>14</v>
      </c>
      <c r="K7" s="47">
        <f>B29</f>
        <v>2000000</v>
      </c>
      <c r="Q7" s="390"/>
    </row>
    <row r="8" ht="40" customHeight="1" spans="1:17">
      <c r="A8" s="61"/>
      <c r="B8" s="62"/>
      <c r="C8" s="63"/>
      <c r="D8" s="373"/>
      <c r="E8" s="374">
        <v>44350</v>
      </c>
      <c r="F8" s="63" t="s">
        <v>3955</v>
      </c>
      <c r="G8" s="63">
        <v>18600</v>
      </c>
      <c r="H8" s="376"/>
      <c r="I8" s="386"/>
      <c r="J8" s="46" t="s">
        <v>669</v>
      </c>
      <c r="K8" s="47">
        <f>SUM(G22:G28)</f>
        <v>151723.94</v>
      </c>
      <c r="Q8" s="390"/>
    </row>
    <row r="9" ht="40" customHeight="1" spans="1:17">
      <c r="A9" s="69"/>
      <c r="B9" s="70"/>
      <c r="C9" s="71"/>
      <c r="D9" s="72"/>
      <c r="E9" s="374">
        <v>44350</v>
      </c>
      <c r="F9" s="63" t="s">
        <v>3956</v>
      </c>
      <c r="G9" s="63">
        <v>210000</v>
      </c>
      <c r="H9" s="376"/>
      <c r="I9" s="386"/>
      <c r="J9" s="46" t="s">
        <v>16</v>
      </c>
      <c r="K9" s="47">
        <f>B30</f>
        <v>896879.49</v>
      </c>
      <c r="Q9" s="391"/>
    </row>
    <row r="10" ht="40" customHeight="1" spans="1:17">
      <c r="A10" s="69"/>
      <c r="B10" s="70"/>
      <c r="C10" s="71"/>
      <c r="D10" s="72"/>
      <c r="E10" s="374">
        <v>44868</v>
      </c>
      <c r="F10" s="63" t="s">
        <v>3956</v>
      </c>
      <c r="G10" s="63">
        <v>90000</v>
      </c>
      <c r="H10" s="376"/>
      <c r="I10" s="386"/>
      <c r="J10" s="46" t="s">
        <v>17</v>
      </c>
      <c r="K10" s="47">
        <f>B31</f>
        <v>1103120.51</v>
      </c>
      <c r="Q10" s="391"/>
    </row>
    <row r="11" ht="40" customHeight="1" spans="1:17">
      <c r="A11" s="69"/>
      <c r="B11" s="70"/>
      <c r="C11" s="71"/>
      <c r="D11" s="72"/>
      <c r="E11" s="374">
        <v>45108</v>
      </c>
      <c r="F11" s="63" t="s">
        <v>3957</v>
      </c>
      <c r="G11" s="63">
        <v>207900</v>
      </c>
      <c r="H11" s="376"/>
      <c r="I11" s="386"/>
      <c r="Q11" s="391"/>
    </row>
    <row r="12" ht="40" customHeight="1" spans="1:17">
      <c r="A12" s="69"/>
      <c r="B12" s="70"/>
      <c r="C12" s="71"/>
      <c r="D12" s="72"/>
      <c r="E12" s="374">
        <v>45323</v>
      </c>
      <c r="F12" s="377" t="s">
        <v>3958</v>
      </c>
      <c r="G12" s="63">
        <v>17875</v>
      </c>
      <c r="H12" s="376"/>
      <c r="I12" s="387"/>
      <c r="Q12" s="391"/>
    </row>
    <row r="13" ht="40" customHeight="1" spans="1:17">
      <c r="A13" s="69"/>
      <c r="B13" s="70"/>
      <c r="C13" s="71"/>
      <c r="D13" s="72"/>
      <c r="E13" s="374">
        <v>45352</v>
      </c>
      <c r="F13" s="377" t="s">
        <v>3958</v>
      </c>
      <c r="G13" s="63">
        <v>15950</v>
      </c>
      <c r="H13" s="376"/>
      <c r="I13" s="387"/>
      <c r="Q13" s="391"/>
    </row>
    <row r="14" ht="40" customHeight="1" spans="1:17">
      <c r="A14" s="69"/>
      <c r="B14" s="70"/>
      <c r="C14" s="71"/>
      <c r="D14" s="72"/>
      <c r="E14" s="374">
        <v>45383</v>
      </c>
      <c r="F14" s="377" t="s">
        <v>3955</v>
      </c>
      <c r="G14" s="63">
        <v>89100</v>
      </c>
      <c r="H14" s="376"/>
      <c r="I14" s="387"/>
      <c r="Q14" s="391"/>
    </row>
    <row r="15" ht="40" customHeight="1" spans="1:17">
      <c r="A15" s="69"/>
      <c r="B15" s="70"/>
      <c r="C15" s="71"/>
      <c r="D15" s="72"/>
      <c r="E15" s="374">
        <v>45383</v>
      </c>
      <c r="F15" s="377" t="s">
        <v>3959</v>
      </c>
      <c r="G15" s="63">
        <v>3500</v>
      </c>
      <c r="H15" s="376"/>
      <c r="I15" s="387"/>
      <c r="Q15" s="391"/>
    </row>
    <row r="16" ht="40" customHeight="1" spans="1:17">
      <c r="A16" s="69"/>
      <c r="B16" s="70"/>
      <c r="C16" s="71"/>
      <c r="D16" s="72"/>
      <c r="E16" s="374">
        <v>45383</v>
      </c>
      <c r="F16" s="377" t="s">
        <v>3960</v>
      </c>
      <c r="G16" s="63">
        <v>2800</v>
      </c>
      <c r="H16" s="376"/>
      <c r="I16" s="387"/>
      <c r="Q16" s="391"/>
    </row>
    <row r="17" ht="40" customHeight="1" spans="1:17">
      <c r="A17" s="69"/>
      <c r="B17" s="70"/>
      <c r="C17" s="71"/>
      <c r="D17" s="72"/>
      <c r="E17" s="374">
        <v>45413</v>
      </c>
      <c r="F17" s="377" t="s">
        <v>3961</v>
      </c>
      <c r="G17" s="63">
        <v>22446</v>
      </c>
      <c r="H17" s="376"/>
      <c r="I17" s="387"/>
      <c r="Q17" s="391"/>
    </row>
    <row r="18" ht="40" customHeight="1" spans="1:17">
      <c r="A18" s="69"/>
      <c r="B18" s="70"/>
      <c r="C18" s="71"/>
      <c r="D18" s="72"/>
      <c r="E18" s="374">
        <v>45505</v>
      </c>
      <c r="F18" s="377" t="s">
        <v>3962</v>
      </c>
      <c r="G18" s="63">
        <v>26</v>
      </c>
      <c r="H18" s="376"/>
      <c r="I18" s="387"/>
      <c r="Q18" s="391"/>
    </row>
    <row r="19" ht="40" customHeight="1" spans="1:17">
      <c r="A19" s="69"/>
      <c r="B19" s="70"/>
      <c r="C19" s="71"/>
      <c r="D19" s="72"/>
      <c r="E19" s="374">
        <v>45505</v>
      </c>
      <c r="F19" s="377" t="s">
        <v>3963</v>
      </c>
      <c r="G19" s="63">
        <v>16208</v>
      </c>
      <c r="H19" s="376"/>
      <c r="I19" s="387"/>
      <c r="Q19" s="391"/>
    </row>
    <row r="20" ht="40" customHeight="1" spans="1:17">
      <c r="A20" s="69"/>
      <c r="B20" s="70"/>
      <c r="C20" s="71"/>
      <c r="D20" s="72"/>
      <c r="E20" s="374">
        <v>45505</v>
      </c>
      <c r="F20" s="377" t="s">
        <v>3964</v>
      </c>
      <c r="G20" s="63">
        <v>17470</v>
      </c>
      <c r="H20" s="376"/>
      <c r="I20" s="387"/>
      <c r="Q20" s="391"/>
    </row>
    <row r="21" ht="40" customHeight="1" spans="1:17">
      <c r="A21" s="69"/>
      <c r="B21" s="70"/>
      <c r="C21" s="71"/>
      <c r="D21" s="72"/>
      <c r="E21" s="374">
        <v>45505</v>
      </c>
      <c r="F21" s="377" t="s">
        <v>3965</v>
      </c>
      <c r="G21" s="63">
        <v>16300.55</v>
      </c>
      <c r="H21" s="376"/>
      <c r="I21" s="387"/>
      <c r="Q21" s="391"/>
    </row>
    <row r="22" ht="40" customHeight="1" spans="1:17">
      <c r="A22" s="69"/>
      <c r="B22" s="70"/>
      <c r="C22" s="71"/>
      <c r="D22" s="72"/>
      <c r="E22" s="374">
        <v>45689</v>
      </c>
      <c r="F22" s="377" t="s">
        <v>3966</v>
      </c>
      <c r="G22" s="63">
        <v>11066.18</v>
      </c>
      <c r="H22" s="376"/>
      <c r="I22" s="387"/>
      <c r="Q22" s="391"/>
    </row>
    <row r="23" ht="40" customHeight="1" spans="1:17">
      <c r="A23" s="69"/>
      <c r="B23" s="70"/>
      <c r="C23" s="71"/>
      <c r="D23" s="72"/>
      <c r="E23" s="374" t="s">
        <v>669</v>
      </c>
      <c r="F23" s="377" t="s">
        <v>3967</v>
      </c>
      <c r="G23" s="63">
        <f>2866.38+8047.88</f>
        <v>10914.26</v>
      </c>
      <c r="H23" s="376"/>
      <c r="I23" s="387"/>
      <c r="Q23" s="391"/>
    </row>
    <row r="24" ht="40" customHeight="1" spans="1:17">
      <c r="A24" s="69"/>
      <c r="B24" s="70"/>
      <c r="C24" s="71"/>
      <c r="D24" s="72"/>
      <c r="E24" s="374" t="s">
        <v>669</v>
      </c>
      <c r="F24" s="377" t="s">
        <v>3968</v>
      </c>
      <c r="G24" s="63">
        <f>1500+3500</f>
        <v>5000</v>
      </c>
      <c r="H24" s="376"/>
      <c r="I24" s="387"/>
      <c r="Q24" s="391"/>
    </row>
    <row r="25" ht="40" customHeight="1" spans="1:17">
      <c r="A25" s="69"/>
      <c r="B25" s="70"/>
      <c r="C25" s="71"/>
      <c r="D25" s="72"/>
      <c r="E25" s="374" t="s">
        <v>669</v>
      </c>
      <c r="F25" s="377" t="s">
        <v>3969</v>
      </c>
      <c r="G25" s="63">
        <v>5600</v>
      </c>
      <c r="H25" s="376"/>
      <c r="I25" s="387"/>
      <c r="Q25" s="391"/>
    </row>
    <row r="26" ht="40" customHeight="1" spans="1:17">
      <c r="A26" s="69"/>
      <c r="B26" s="70"/>
      <c r="C26" s="71"/>
      <c r="D26" s="72"/>
      <c r="E26" s="374" t="s">
        <v>669</v>
      </c>
      <c r="F26" s="377" t="s">
        <v>3970</v>
      </c>
      <c r="G26" s="63">
        <f>52330.12+23380.5+7050</f>
        <v>82760.62</v>
      </c>
      <c r="H26" s="376"/>
      <c r="I26" s="387"/>
      <c r="Q26" s="391"/>
    </row>
    <row r="27" ht="40" customHeight="1" spans="1:17">
      <c r="A27" s="69"/>
      <c r="B27" s="70"/>
      <c r="C27" s="71"/>
      <c r="D27" s="72"/>
      <c r="E27" s="374" t="s">
        <v>669</v>
      </c>
      <c r="F27" s="377" t="s">
        <v>3971</v>
      </c>
      <c r="G27" s="63">
        <f>17783+13499.88</f>
        <v>31282.88</v>
      </c>
      <c r="H27" s="376"/>
      <c r="I27" s="387"/>
      <c r="Q27" s="391"/>
    </row>
    <row r="28" ht="40" customHeight="1" spans="1:17">
      <c r="A28" s="69"/>
      <c r="B28" s="70"/>
      <c r="C28" s="71"/>
      <c r="D28" s="72"/>
      <c r="E28" s="374" t="s">
        <v>669</v>
      </c>
      <c r="F28" s="377" t="s">
        <v>3972</v>
      </c>
      <c r="G28" s="63">
        <f>5100</f>
        <v>5100</v>
      </c>
      <c r="H28" s="376"/>
      <c r="I28" s="387"/>
      <c r="Q28" s="391"/>
    </row>
    <row r="29" ht="40" customHeight="1" spans="1:17">
      <c r="A29" s="74" t="s">
        <v>697</v>
      </c>
      <c r="B29" s="75">
        <f>SUM(C7:C8)</f>
        <v>2000000</v>
      </c>
      <c r="C29" s="76"/>
      <c r="D29" s="77"/>
      <c r="E29" s="378"/>
      <c r="F29" s="378"/>
      <c r="G29" s="378"/>
      <c r="H29" s="379"/>
      <c r="I29" s="387"/>
      <c r="Q29" s="391"/>
    </row>
    <row r="30" ht="40" customHeight="1" spans="1:17">
      <c r="A30" s="74" t="s">
        <v>699</v>
      </c>
      <c r="B30" s="75">
        <f>SUM(G7:G28)</f>
        <v>896879.49</v>
      </c>
      <c r="C30" s="76"/>
      <c r="D30" s="77"/>
      <c r="E30" s="77"/>
      <c r="F30" s="77"/>
      <c r="G30" s="77"/>
      <c r="H30" s="78"/>
      <c r="I30" s="387"/>
      <c r="Q30" s="391"/>
    </row>
    <row r="31" ht="40" customHeight="1" spans="1:17">
      <c r="A31" s="74" t="s">
        <v>701</v>
      </c>
      <c r="B31" s="75">
        <f>B29-B30</f>
        <v>1103120.51</v>
      </c>
      <c r="C31" s="76"/>
      <c r="D31" s="77"/>
      <c r="E31" s="77"/>
      <c r="F31" s="77"/>
      <c r="G31" s="77"/>
      <c r="H31" s="78"/>
      <c r="I31" s="381"/>
      <c r="Q31" s="391"/>
    </row>
    <row r="32" ht="27.95" customHeight="1" spans="1:17">
      <c r="A32" s="79"/>
      <c r="B32" s="79"/>
      <c r="C32" s="80"/>
      <c r="D32" s="79"/>
      <c r="E32" s="79"/>
      <c r="F32" s="81" t="s">
        <v>703</v>
      </c>
      <c r="G32" s="81"/>
      <c r="H32" s="55"/>
      <c r="Q32" s="391"/>
    </row>
    <row r="33" ht="27.95" customHeight="1" spans="1:17">
      <c r="A33" s="79"/>
      <c r="B33" s="80"/>
      <c r="C33" s="80"/>
      <c r="D33" s="79"/>
      <c r="E33" s="79"/>
      <c r="F33" s="41" t="s">
        <v>705</v>
      </c>
      <c r="G33" s="41"/>
      <c r="H33" s="79"/>
      <c r="I33" s="388"/>
      <c r="Q33" s="391"/>
    </row>
    <row r="34" ht="27.95" customHeight="1" spans="1:17">
      <c r="A34" s="82" t="s">
        <v>707</v>
      </c>
      <c r="B34" s="82"/>
      <c r="C34" s="82"/>
      <c r="D34" s="82"/>
      <c r="E34" s="82"/>
      <c r="F34" s="82"/>
      <c r="G34" s="82"/>
      <c r="H34" s="82"/>
      <c r="Q34" s="391"/>
    </row>
    <row r="35" ht="27.95" customHeight="1" spans="3:17">
      <c r="C35" s="52"/>
      <c r="G35" s="52"/>
      <c r="Q35" s="391"/>
    </row>
    <row r="36" ht="27.95" customHeight="1" spans="17:17">
      <c r="Q36" s="391"/>
    </row>
    <row r="37" ht="27.95" customHeight="1" spans="17:17">
      <c r="Q37" s="391"/>
    </row>
    <row r="38" ht="27.95" customHeight="1" spans="17:17">
      <c r="Q38" s="391"/>
    </row>
    <row r="39" ht="27.95" customHeight="1" spans="2:17">
      <c r="B39" s="53"/>
      <c r="F39" s="53"/>
      <c r="Q39" s="391"/>
    </row>
    <row r="40" ht="27.95" customHeight="1" spans="2:17">
      <c r="B40" s="53"/>
      <c r="F40" s="53"/>
      <c r="Q40" s="391"/>
    </row>
    <row r="41" ht="27.95" customHeight="1" spans="2:17">
      <c r="B41" s="53"/>
      <c r="F41" s="53"/>
      <c r="Q41" s="391"/>
    </row>
    <row r="42" ht="27.95" customHeight="1" spans="2:17">
      <c r="B42" s="53"/>
      <c r="F42" s="53"/>
      <c r="Q42" s="391"/>
    </row>
    <row r="43" ht="27.95" customHeight="1" spans="2:17">
      <c r="B43" s="53"/>
      <c r="F43" s="53"/>
      <c r="Q43" s="391"/>
    </row>
    <row r="44" s="52" customFormat="1" ht="27.95" customHeight="1" spans="2:7">
      <c r="B44" s="53"/>
      <c r="F44" s="53"/>
      <c r="G44" s="53"/>
    </row>
    <row r="45" s="52" customFormat="1" ht="27.95" customHeight="1" spans="2:7">
      <c r="B45" s="53"/>
      <c r="F45" s="53"/>
      <c r="G45" s="53"/>
    </row>
    <row r="46" s="52" customFormat="1" ht="27.95" customHeight="1" spans="2:7">
      <c r="B46" s="53"/>
      <c r="F46" s="53"/>
      <c r="G46" s="53"/>
    </row>
    <row r="47" s="52" customFormat="1" ht="27.95" customHeight="1" spans="2:7">
      <c r="B47" s="53"/>
      <c r="F47" s="53"/>
      <c r="G47" s="53"/>
    </row>
    <row r="48" s="52" customFormat="1" ht="27.95" customHeight="1" spans="2:7">
      <c r="B48" s="53"/>
      <c r="F48" s="53"/>
      <c r="G48" s="53"/>
    </row>
    <row r="49" s="52" customFormat="1" ht="27.95" customHeight="1" spans="2:7">
      <c r="B49" s="53"/>
      <c r="F49" s="53"/>
      <c r="G49" s="53"/>
    </row>
    <row r="50" s="52" customFormat="1" ht="27.95" customHeight="1" spans="2:7">
      <c r="B50" s="53"/>
      <c r="F50" s="53"/>
      <c r="G50" s="53"/>
    </row>
    <row r="51" s="52" customFormat="1" ht="27.95" customHeight="1" spans="2:7">
      <c r="B51" s="53"/>
      <c r="F51" s="53"/>
      <c r="G51" s="53"/>
    </row>
    <row r="52" s="52" customFormat="1" ht="27.95" customHeight="1" spans="2:7">
      <c r="B52" s="53"/>
      <c r="F52" s="53"/>
      <c r="G52" s="53"/>
    </row>
    <row r="53" s="52" customFormat="1" ht="27.95" customHeight="1" spans="2:7">
      <c r="B53" s="53"/>
      <c r="F53" s="53"/>
      <c r="G53" s="53"/>
    </row>
    <row r="54" s="52" customFormat="1" ht="27.95" customHeight="1" spans="2:7">
      <c r="B54" s="53"/>
      <c r="F54" s="53"/>
      <c r="G54" s="53"/>
    </row>
    <row r="55" s="52" customFormat="1" ht="27.95" customHeight="1" spans="2:7">
      <c r="B55" s="53"/>
      <c r="F55" s="53"/>
      <c r="G55" s="53"/>
    </row>
    <row r="56" s="52" customFormat="1" ht="27.95" customHeight="1" spans="2:7">
      <c r="B56" s="53"/>
      <c r="F56" s="53"/>
      <c r="G56" s="53"/>
    </row>
    <row r="57" s="52" customFormat="1" ht="27.95" customHeight="1" spans="2:7">
      <c r="B57" s="53"/>
      <c r="F57" s="53"/>
      <c r="G57" s="53"/>
    </row>
    <row r="58" s="52" customFormat="1" ht="27.95" customHeight="1" spans="2:7">
      <c r="B58" s="53"/>
      <c r="F58" s="53"/>
      <c r="G58" s="53"/>
    </row>
    <row r="59" ht="27.95" customHeight="1" spans="2:17">
      <c r="B59" s="53"/>
      <c r="C59" s="52"/>
      <c r="F59" s="53"/>
      <c r="Q59" s="52"/>
    </row>
    <row r="60" ht="27.95" customHeight="1" spans="2:6">
      <c r="B60" s="53"/>
      <c r="F60" s="53"/>
    </row>
    <row r="61" ht="27.95" customHeight="1" spans="2:6">
      <c r="B61" s="53"/>
      <c r="F61" s="53"/>
    </row>
    <row r="62" ht="27.95" customHeight="1" spans="2:6">
      <c r="B62" s="53"/>
      <c r="F62" s="53"/>
    </row>
    <row r="63" ht="27.95" customHeight="1" spans="2:6">
      <c r="B63" s="53"/>
      <c r="F63" s="53"/>
    </row>
    <row r="64" ht="27.95" customHeight="1" spans="2:6">
      <c r="B64" s="53"/>
      <c r="F64" s="53"/>
    </row>
    <row r="65" ht="27.95" customHeight="1" spans="2:6">
      <c r="B65" s="53"/>
      <c r="F65" s="53"/>
    </row>
    <row r="66" ht="27.95" customHeight="1" spans="2:6">
      <c r="B66" s="53"/>
      <c r="F66" s="53"/>
    </row>
    <row r="67" ht="27.95" customHeight="1" spans="2:6">
      <c r="B67" s="53"/>
      <c r="F67" s="53"/>
    </row>
    <row r="68" ht="27.95" customHeight="1" spans="2:6">
      <c r="B68" s="53"/>
      <c r="F68" s="53"/>
    </row>
    <row r="69" ht="27.95" customHeight="1" spans="2:6">
      <c r="B69" s="53"/>
      <c r="F69" s="53"/>
    </row>
    <row r="70" spans="2:6">
      <c r="B70" s="53"/>
      <c r="F70" s="53"/>
    </row>
    <row r="71" spans="2:6">
      <c r="B71" s="53"/>
      <c r="F71" s="53"/>
    </row>
    <row r="72" spans="2:17">
      <c r="B72" s="53"/>
      <c r="F72" s="53"/>
      <c r="Q72" s="391"/>
    </row>
    <row r="73" ht="36" customHeight="1" spans="2:6">
      <c r="B73" s="53"/>
      <c r="F73" s="53"/>
    </row>
    <row r="74" ht="36" customHeight="1" spans="2:6">
      <c r="B74" s="53"/>
      <c r="F74" s="53"/>
    </row>
    <row r="75" ht="36" customHeight="1" spans="2:6">
      <c r="B75" s="53"/>
      <c r="F75" s="53"/>
    </row>
    <row r="76" s="52" customFormat="1" spans="2:7">
      <c r="B76" s="53"/>
      <c r="F76" s="53"/>
      <c r="G76" s="53"/>
    </row>
    <row r="77" s="52" customFormat="1" spans="2:7">
      <c r="B77" s="53"/>
      <c r="F77" s="53"/>
      <c r="G77" s="53"/>
    </row>
    <row r="78" s="52" customFormat="1" spans="2:7">
      <c r="B78" s="53"/>
      <c r="F78" s="53"/>
      <c r="G78" s="53"/>
    </row>
    <row r="79" s="52" customFormat="1" spans="2:7">
      <c r="B79" s="53"/>
      <c r="F79" s="53"/>
      <c r="G79" s="53"/>
    </row>
    <row r="80" s="52" customFormat="1" spans="2:7">
      <c r="B80" s="53"/>
      <c r="F80" s="53"/>
      <c r="G80" s="53"/>
    </row>
    <row r="81" s="52" customFormat="1" spans="2:7">
      <c r="B81" s="53"/>
      <c r="F81" s="53"/>
      <c r="G81" s="53"/>
    </row>
    <row r="82" s="52" customFormat="1" spans="2:7">
      <c r="B82" s="53"/>
      <c r="F82" s="53"/>
      <c r="G82" s="53"/>
    </row>
    <row r="83" s="52" customFormat="1" spans="2:7">
      <c r="B83" s="53"/>
      <c r="F83" s="53"/>
      <c r="G83" s="53"/>
    </row>
    <row r="84" s="52" customFormat="1" spans="2:7">
      <c r="B84" s="53"/>
      <c r="F84" s="53"/>
      <c r="G84" s="53"/>
    </row>
    <row r="85" s="52" customFormat="1" spans="2:7">
      <c r="B85" s="53"/>
      <c r="F85" s="53"/>
      <c r="G85" s="53"/>
    </row>
    <row r="86" s="52" customFormat="1" spans="2:7">
      <c r="B86" s="53"/>
      <c r="F86" s="53"/>
      <c r="G86" s="53"/>
    </row>
    <row r="87" s="52" customFormat="1" spans="2:7">
      <c r="B87" s="53"/>
      <c r="F87" s="53"/>
      <c r="G87" s="53"/>
    </row>
    <row r="88" s="52" customFormat="1" spans="2:7">
      <c r="B88" s="53"/>
      <c r="F88" s="53"/>
      <c r="G88" s="53"/>
    </row>
    <row r="89" s="52" customFormat="1" spans="2:7">
      <c r="B89" s="53"/>
      <c r="F89" s="53"/>
      <c r="G89" s="53"/>
    </row>
    <row r="90" s="52" customFormat="1" spans="2:7">
      <c r="B90" s="53"/>
      <c r="F90" s="53"/>
      <c r="G90" s="53"/>
    </row>
    <row r="91" s="52" customFormat="1" spans="2:7">
      <c r="B91" s="53"/>
      <c r="F91" s="53"/>
      <c r="G91" s="53"/>
    </row>
    <row r="92" s="52" customFormat="1" spans="2:7">
      <c r="B92" s="53"/>
      <c r="F92" s="53"/>
      <c r="G92" s="53"/>
    </row>
    <row r="93" s="52" customFormat="1" spans="2:7">
      <c r="B93" s="53"/>
      <c r="F93" s="53"/>
      <c r="G93" s="53"/>
    </row>
    <row r="94" s="52" customFormat="1" spans="2:7">
      <c r="B94" s="53"/>
      <c r="F94" s="53"/>
      <c r="G94" s="53"/>
    </row>
    <row r="95" s="52" customFormat="1" spans="2:7">
      <c r="B95" s="53"/>
      <c r="F95" s="53"/>
      <c r="G95" s="53"/>
    </row>
    <row r="96" s="52" customFormat="1" spans="2:7">
      <c r="B96" s="53"/>
      <c r="F96" s="53"/>
      <c r="G96" s="53"/>
    </row>
  </sheetData>
  <mergeCells count="11">
    <mergeCell ref="A1:H1"/>
    <mergeCell ref="B3:E3"/>
    <mergeCell ref="G3:H3"/>
    <mergeCell ref="A4:H4"/>
    <mergeCell ref="A5:D5"/>
    <mergeCell ref="E5:H5"/>
    <mergeCell ref="C29:H29"/>
    <mergeCell ref="C31:H31"/>
    <mergeCell ref="F32:G32"/>
    <mergeCell ref="F33:G33"/>
    <mergeCell ref="A34:G34"/>
  </mergeCells>
  <pageMargins left="0.699305555555556" right="0.699305555555556" top="0.75" bottom="0.75" header="0.3" footer="0.3"/>
  <pageSetup paperSize="9" scale="48" orientation="landscape"/>
  <headerFooter/>
  <colBreaks count="1" manualBreakCount="1">
    <brk id="9" max="1048575" man="1"/>
  </col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G447"/>
  <sheetViews>
    <sheetView zoomScale="85" zoomScaleNormal="85" workbookViewId="0">
      <selection activeCell="G27" sqref="G27"/>
    </sheetView>
  </sheetViews>
  <sheetFormatPr defaultColWidth="8.1" defaultRowHeight="13.5"/>
  <cols>
    <col min="1" max="1" width="16.7666666666667" style="52" customWidth="1"/>
    <col min="2" max="2" width="24" style="52" customWidth="1"/>
    <col min="3" max="3" width="16.7666666666667" style="53" customWidth="1"/>
    <col min="4" max="5" width="16.7666666666667" style="52" customWidth="1"/>
    <col min="6" max="6" width="30.825" style="52" customWidth="1"/>
    <col min="7" max="7" width="16.7666666666667" style="53" customWidth="1"/>
    <col min="8" max="8" width="29.1416666666667" style="52" customWidth="1"/>
    <col min="9" max="9" width="8.1" style="52"/>
    <col min="10" max="10" width="9.34166666666667" style="52"/>
    <col min="11" max="11" width="12.4" style="52"/>
    <col min="12" max="13" width="3.71666666666667" style="52" customWidth="1"/>
    <col min="14" max="14" width="19.8" style="52" customWidth="1"/>
    <col min="15" max="15" width="8.1" style="52"/>
    <col min="16" max="16" width="28.35" style="52" customWidth="1"/>
    <col min="17" max="17" width="16.3166666666667" style="52" customWidth="1"/>
    <col min="18" max="18" width="8.44166666666667" style="52"/>
    <col min="19" max="20" width="8.1" style="52"/>
    <col min="21" max="21" width="4.16666666666667" style="52" customWidth="1"/>
    <col min="22" max="23" width="8.1" style="52"/>
    <col min="24" max="24" width="18.5666666666667" style="52" customWidth="1"/>
    <col min="25" max="25" width="15.1916666666667" style="52" customWidth="1"/>
    <col min="26" max="30" width="8.1" style="52"/>
    <col min="31" max="31" width="14.2916666666667" style="52" customWidth="1"/>
    <col min="32" max="32" width="11.9" style="52"/>
    <col min="33" max="37" width="8.1" style="52"/>
    <col min="38" max="38" width="16.425" style="52" customWidth="1"/>
    <col min="39" max="39" width="11.5" style="52"/>
    <col min="40" max="45" width="8.1" style="52"/>
    <col min="46" max="46" width="11.25" style="52"/>
    <col min="47" max="55" width="8.1" style="52"/>
    <col min="56" max="56" width="13.75" style="52"/>
    <col min="57" max="16384" width="8.1" style="52"/>
  </cols>
  <sheetData>
    <row r="1" ht="42" customHeight="1" spans="1:8">
      <c r="A1" s="54" t="s">
        <v>3973</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3974</v>
      </c>
      <c r="C3" s="58"/>
      <c r="D3" s="58"/>
      <c r="E3" s="58"/>
      <c r="F3" s="59" t="s">
        <v>650</v>
      </c>
      <c r="G3" s="58" t="s">
        <v>168</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27.95" customHeight="1" spans="1:11">
      <c r="A7" s="61">
        <v>43636</v>
      </c>
      <c r="B7" s="62" t="s">
        <v>164</v>
      </c>
      <c r="C7" s="63">
        <v>10000000</v>
      </c>
      <c r="D7" s="64"/>
      <c r="E7" s="61" t="s">
        <v>756</v>
      </c>
      <c r="F7" s="65" t="s">
        <v>3975</v>
      </c>
      <c r="G7" s="27">
        <v>2924978.8</v>
      </c>
      <c r="H7" s="66"/>
      <c r="J7" s="46" t="s">
        <v>14</v>
      </c>
      <c r="K7" s="47">
        <f>B14</f>
        <v>40000000</v>
      </c>
    </row>
    <row r="8" ht="27.95" customHeight="1" spans="1:11">
      <c r="A8" s="61">
        <v>44165</v>
      </c>
      <c r="B8" s="62" t="s">
        <v>164</v>
      </c>
      <c r="C8" s="63">
        <v>10000000</v>
      </c>
      <c r="D8" s="67"/>
      <c r="E8" s="61" t="s">
        <v>756</v>
      </c>
      <c r="F8" s="65" t="s">
        <v>3976</v>
      </c>
      <c r="G8" s="27">
        <v>2967021.76</v>
      </c>
      <c r="H8" s="66"/>
      <c r="J8" s="46" t="s">
        <v>669</v>
      </c>
      <c r="K8" s="47">
        <f>SUM(G11:G12)</f>
        <v>11835555.44</v>
      </c>
    </row>
    <row r="9" ht="27.95" customHeight="1" spans="1:11">
      <c r="A9" s="61">
        <v>44469</v>
      </c>
      <c r="B9" s="62" t="s">
        <v>164</v>
      </c>
      <c r="C9" s="63">
        <v>10000000</v>
      </c>
      <c r="D9" s="67"/>
      <c r="E9" s="61" t="s">
        <v>685</v>
      </c>
      <c r="F9" s="65" t="s">
        <v>3976</v>
      </c>
      <c r="G9" s="27">
        <v>5657730.29999999</v>
      </c>
      <c r="H9" s="66"/>
      <c r="J9" s="46" t="s">
        <v>16</v>
      </c>
      <c r="K9" s="47">
        <f>B15</f>
        <v>30449290.0499999</v>
      </c>
    </row>
    <row r="10" ht="26" customHeight="1" spans="1:11">
      <c r="A10" s="61">
        <v>44926</v>
      </c>
      <c r="B10" s="62" t="s">
        <v>164</v>
      </c>
      <c r="C10" s="63">
        <v>10000000</v>
      </c>
      <c r="D10" s="344"/>
      <c r="E10" s="61" t="s">
        <v>689</v>
      </c>
      <c r="F10" s="65" t="s">
        <v>3976</v>
      </c>
      <c r="G10" s="27">
        <f>AM378-1000000</f>
        <v>7064003.74999998</v>
      </c>
      <c r="H10" s="66" t="s">
        <v>3977</v>
      </c>
      <c r="J10" s="46" t="s">
        <v>17</v>
      </c>
      <c r="K10" s="47">
        <f>B16</f>
        <v>9550709.95000005</v>
      </c>
    </row>
    <row r="11" ht="27.95" customHeight="1" spans="1:8">
      <c r="A11" s="61"/>
      <c r="B11" s="62"/>
      <c r="C11" s="62"/>
      <c r="D11" s="62"/>
      <c r="E11" s="61" t="s">
        <v>669</v>
      </c>
      <c r="F11" s="65" t="s">
        <v>3976</v>
      </c>
      <c r="G11" s="27">
        <f>AT445</f>
        <v>8817221.28999998</v>
      </c>
      <c r="H11" s="66"/>
    </row>
    <row r="12" ht="27.95" customHeight="1" spans="1:8">
      <c r="A12" s="61"/>
      <c r="B12" s="62"/>
      <c r="C12" s="62"/>
      <c r="D12" s="62"/>
      <c r="E12" s="61" t="s">
        <v>669</v>
      </c>
      <c r="F12" s="345" t="s">
        <v>3978</v>
      </c>
      <c r="G12" s="346">
        <v>3018334.15</v>
      </c>
      <c r="H12" s="62"/>
    </row>
    <row r="13" ht="27.95" customHeight="1" spans="1:8">
      <c r="A13" s="69"/>
      <c r="B13" s="70"/>
      <c r="C13" s="71"/>
      <c r="D13" s="72"/>
      <c r="E13" s="61"/>
      <c r="F13" s="73"/>
      <c r="G13" s="71"/>
      <c r="H13" s="66"/>
    </row>
    <row r="14" ht="27.95" customHeight="1" spans="1:8">
      <c r="A14" s="74" t="s">
        <v>697</v>
      </c>
      <c r="B14" s="75">
        <f>SUM(C7:C13)</f>
        <v>40000000</v>
      </c>
      <c r="C14" s="76"/>
      <c r="D14" s="77"/>
      <c r="E14" s="77"/>
      <c r="F14" s="77"/>
      <c r="G14" s="77"/>
      <c r="H14" s="78"/>
    </row>
    <row r="15" ht="27.95" customHeight="1" spans="1:8">
      <c r="A15" s="74" t="s">
        <v>699</v>
      </c>
      <c r="B15" s="75">
        <f>SUM(G7:G12)</f>
        <v>30449290.0499999</v>
      </c>
      <c r="C15" s="76"/>
      <c r="D15" s="77"/>
      <c r="E15" s="77"/>
      <c r="F15" s="77"/>
      <c r="G15" s="77"/>
      <c r="H15" s="78"/>
    </row>
    <row r="16" ht="27.95" customHeight="1" spans="1:8">
      <c r="A16" s="74" t="s">
        <v>701</v>
      </c>
      <c r="B16" s="75">
        <f>B14-B15</f>
        <v>9550709.95000005</v>
      </c>
      <c r="C16" s="347"/>
      <c r="D16" s="348"/>
      <c r="E16" s="348"/>
      <c r="F16" s="348"/>
      <c r="G16" s="348"/>
      <c r="H16" s="349"/>
    </row>
    <row r="17" ht="27.95" customHeight="1" spans="1:8">
      <c r="A17" s="79"/>
      <c r="B17" s="79"/>
      <c r="C17" s="80"/>
      <c r="D17" s="79"/>
      <c r="E17" s="79"/>
      <c r="F17" s="81" t="s">
        <v>703</v>
      </c>
      <c r="G17" s="81"/>
      <c r="H17" s="55"/>
    </row>
    <row r="18" ht="27.95" customHeight="1" spans="1:8">
      <c r="A18" s="79"/>
      <c r="B18" s="80"/>
      <c r="C18" s="80"/>
      <c r="D18" s="79"/>
      <c r="E18" s="79"/>
      <c r="F18" s="41" t="s">
        <v>3979</v>
      </c>
      <c r="G18" s="41"/>
      <c r="H18" s="79"/>
    </row>
    <row r="19" ht="27.95" customHeight="1" spans="1:8">
      <c r="A19" s="82" t="s">
        <v>707</v>
      </c>
      <c r="B19" s="82"/>
      <c r="C19" s="82"/>
      <c r="D19" s="82"/>
      <c r="E19" s="82"/>
      <c r="F19" s="82"/>
      <c r="G19" s="82"/>
      <c r="H19" s="82"/>
    </row>
    <row r="21" ht="18.75" spans="3:46">
      <c r="C21" s="53">
        <f>SUM(G8:G11)-C10</f>
        <v>14505977.0999999</v>
      </c>
      <c r="L21" s="83" t="s">
        <v>3980</v>
      </c>
      <c r="M21" s="84"/>
      <c r="N21" s="84"/>
      <c r="O21" s="84"/>
      <c r="P21" s="84"/>
      <c r="Q21" s="84"/>
      <c r="U21" s="350" t="s">
        <v>3981</v>
      </c>
      <c r="V21" s="351"/>
      <c r="W21" s="351"/>
      <c r="X21" s="351"/>
      <c r="Y21" s="351"/>
      <c r="AB21" s="350" t="s">
        <v>3982</v>
      </c>
      <c r="AC21" s="351"/>
      <c r="AD21" s="351"/>
      <c r="AE21" s="351"/>
      <c r="AF21" s="351"/>
      <c r="AI21" s="350" t="s">
        <v>3983</v>
      </c>
      <c r="AJ21" s="351"/>
      <c r="AK21" s="351"/>
      <c r="AL21" s="351"/>
      <c r="AM21" s="351"/>
      <c r="AP21" s="350" t="s">
        <v>3984</v>
      </c>
      <c r="AQ21" s="351"/>
      <c r="AR21" s="351"/>
      <c r="AS21" s="351"/>
      <c r="AT21" s="351"/>
    </row>
    <row r="22" spans="12:46">
      <c r="L22" s="85" t="s">
        <v>756</v>
      </c>
      <c r="M22" s="85"/>
      <c r="N22" s="85" t="s">
        <v>1953</v>
      </c>
      <c r="O22" s="85" t="s">
        <v>654</v>
      </c>
      <c r="P22" s="85" t="s">
        <v>655</v>
      </c>
      <c r="Q22" s="85" t="s">
        <v>656</v>
      </c>
      <c r="U22" s="85" t="s">
        <v>653</v>
      </c>
      <c r="V22" s="85"/>
      <c r="W22" s="85" t="s">
        <v>654</v>
      </c>
      <c r="X22" s="85" t="s">
        <v>655</v>
      </c>
      <c r="Y22" s="85" t="s">
        <v>656</v>
      </c>
      <c r="AB22" s="85" t="s">
        <v>685</v>
      </c>
      <c r="AC22" s="85"/>
      <c r="AD22" s="85" t="s">
        <v>654</v>
      </c>
      <c r="AE22" s="85" t="s">
        <v>655</v>
      </c>
      <c r="AF22" s="85" t="s">
        <v>656</v>
      </c>
      <c r="AI22" s="85" t="s">
        <v>689</v>
      </c>
      <c r="AJ22" s="85"/>
      <c r="AK22" s="85" t="s">
        <v>654</v>
      </c>
      <c r="AL22" s="85" t="s">
        <v>655</v>
      </c>
      <c r="AM22" s="85" t="s">
        <v>656</v>
      </c>
      <c r="AP22" s="85" t="s">
        <v>669</v>
      </c>
      <c r="AQ22" s="85"/>
      <c r="AR22" s="85" t="s">
        <v>654</v>
      </c>
      <c r="AS22" s="85" t="s">
        <v>655</v>
      </c>
      <c r="AT22" s="85" t="s">
        <v>656</v>
      </c>
    </row>
    <row r="23" spans="12:46">
      <c r="L23" s="85" t="s">
        <v>659</v>
      </c>
      <c r="M23" s="85" t="s">
        <v>660</v>
      </c>
      <c r="N23" s="85" t="s">
        <v>1953</v>
      </c>
      <c r="O23" s="85" t="s">
        <v>654</v>
      </c>
      <c r="P23" s="85" t="s">
        <v>655</v>
      </c>
      <c r="Q23" s="85" t="s">
        <v>661</v>
      </c>
      <c r="U23" s="85" t="s">
        <v>659</v>
      </c>
      <c r="V23" s="85" t="s">
        <v>660</v>
      </c>
      <c r="W23" s="85"/>
      <c r="X23" s="85"/>
      <c r="Y23" s="85"/>
      <c r="AB23" s="85" t="s">
        <v>659</v>
      </c>
      <c r="AC23" s="85" t="s">
        <v>660</v>
      </c>
      <c r="AD23" s="85"/>
      <c r="AE23" s="85"/>
      <c r="AF23" s="85"/>
      <c r="AI23" s="85" t="s">
        <v>659</v>
      </c>
      <c r="AJ23" s="85" t="s">
        <v>660</v>
      </c>
      <c r="AK23" s="85"/>
      <c r="AL23" s="85"/>
      <c r="AM23" s="85"/>
      <c r="AP23" s="85" t="s">
        <v>659</v>
      </c>
      <c r="AQ23" s="85" t="s">
        <v>660</v>
      </c>
      <c r="AR23" s="85"/>
      <c r="AS23" s="85"/>
      <c r="AT23" s="85"/>
    </row>
    <row r="24" ht="56.25" spans="12:46">
      <c r="L24" s="144" t="s">
        <v>677</v>
      </c>
      <c r="M24" s="146">
        <v>20</v>
      </c>
      <c r="N24" s="144" t="s">
        <v>3985</v>
      </c>
      <c r="O24" s="144" t="s">
        <v>3986</v>
      </c>
      <c r="P24" s="144" t="s">
        <v>3987</v>
      </c>
      <c r="Q24" s="145">
        <v>11384.96</v>
      </c>
      <c r="U24" s="144" t="s">
        <v>721</v>
      </c>
      <c r="V24" s="146">
        <v>17</v>
      </c>
      <c r="W24" s="144" t="s">
        <v>3988</v>
      </c>
      <c r="X24" s="144" t="s">
        <v>3989</v>
      </c>
      <c r="Y24" s="145">
        <v>7467.51</v>
      </c>
      <c r="AB24" s="352" t="s">
        <v>665</v>
      </c>
      <c r="AC24" s="353">
        <v>31</v>
      </c>
      <c r="AD24" s="352" t="s">
        <v>1610</v>
      </c>
      <c r="AE24" s="352" t="s">
        <v>3990</v>
      </c>
      <c r="AF24" s="354">
        <v>6044.33</v>
      </c>
      <c r="AI24" s="889" t="s">
        <v>665</v>
      </c>
      <c r="AJ24" s="353">
        <v>31</v>
      </c>
      <c r="AK24" s="355" t="s">
        <v>3991</v>
      </c>
      <c r="AL24" s="352" t="s">
        <v>3992</v>
      </c>
      <c r="AM24" s="354">
        <v>5130.33</v>
      </c>
      <c r="AP24" s="889" t="s">
        <v>665</v>
      </c>
      <c r="AQ24" s="353">
        <v>31</v>
      </c>
      <c r="AR24" s="355" t="s">
        <v>3993</v>
      </c>
      <c r="AS24" s="352" t="s">
        <v>3994</v>
      </c>
      <c r="AT24" s="354">
        <v>5166.33</v>
      </c>
    </row>
    <row r="25" ht="56.25" spans="12:46">
      <c r="L25" s="144" t="s">
        <v>677</v>
      </c>
      <c r="M25" s="146">
        <v>21</v>
      </c>
      <c r="N25" s="144" t="s">
        <v>3995</v>
      </c>
      <c r="O25" s="144" t="s">
        <v>3359</v>
      </c>
      <c r="P25" s="144" t="s">
        <v>3996</v>
      </c>
      <c r="Q25" s="145">
        <v>2600</v>
      </c>
      <c r="U25" s="144" t="s">
        <v>729</v>
      </c>
      <c r="V25" s="146">
        <v>20</v>
      </c>
      <c r="W25" s="144" t="s">
        <v>3997</v>
      </c>
      <c r="X25" s="144" t="s">
        <v>3998</v>
      </c>
      <c r="Y25" s="145">
        <v>2459.67</v>
      </c>
      <c r="AB25" s="352" t="s">
        <v>665</v>
      </c>
      <c r="AC25" s="353">
        <v>31</v>
      </c>
      <c r="AD25" s="352" t="s">
        <v>1610</v>
      </c>
      <c r="AE25" s="352" t="s">
        <v>3999</v>
      </c>
      <c r="AF25" s="354">
        <v>4377.66</v>
      </c>
      <c r="AI25" s="889" t="s">
        <v>665</v>
      </c>
      <c r="AJ25" s="353">
        <v>31</v>
      </c>
      <c r="AK25" s="355" t="s">
        <v>3991</v>
      </c>
      <c r="AL25" s="352" t="s">
        <v>4000</v>
      </c>
      <c r="AM25" s="354">
        <v>6138.33</v>
      </c>
      <c r="AP25" s="889" t="s">
        <v>665</v>
      </c>
      <c r="AQ25" s="353">
        <v>31</v>
      </c>
      <c r="AR25" s="355" t="s">
        <v>3993</v>
      </c>
      <c r="AS25" s="352" t="s">
        <v>4001</v>
      </c>
      <c r="AT25" s="354">
        <v>24765.67</v>
      </c>
    </row>
    <row r="26" ht="56.25" spans="12:46">
      <c r="L26" s="144" t="s">
        <v>677</v>
      </c>
      <c r="M26" s="146">
        <v>21</v>
      </c>
      <c r="N26" s="144" t="s">
        <v>4002</v>
      </c>
      <c r="O26" s="144" t="s">
        <v>4003</v>
      </c>
      <c r="P26" s="144" t="s">
        <v>4004</v>
      </c>
      <c r="Q26" s="145">
        <v>3550</v>
      </c>
      <c r="U26" s="144" t="s">
        <v>729</v>
      </c>
      <c r="V26" s="146">
        <v>20</v>
      </c>
      <c r="W26" s="144" t="s">
        <v>3997</v>
      </c>
      <c r="X26" s="144" t="s">
        <v>4005</v>
      </c>
      <c r="Y26" s="145">
        <v>2461.67</v>
      </c>
      <c r="AB26" s="352" t="s">
        <v>665</v>
      </c>
      <c r="AC26" s="353">
        <v>31</v>
      </c>
      <c r="AD26" s="352" t="s">
        <v>1610</v>
      </c>
      <c r="AE26" s="352" t="s">
        <v>4006</v>
      </c>
      <c r="AF26" s="354">
        <v>26059.67</v>
      </c>
      <c r="AI26" s="889" t="s">
        <v>665</v>
      </c>
      <c r="AJ26" s="353">
        <v>31</v>
      </c>
      <c r="AK26" s="355" t="s">
        <v>3991</v>
      </c>
      <c r="AL26" s="352" t="s">
        <v>4007</v>
      </c>
      <c r="AM26" s="354">
        <v>25471.67</v>
      </c>
      <c r="AP26" s="889" t="s">
        <v>665</v>
      </c>
      <c r="AQ26" s="353">
        <v>31</v>
      </c>
      <c r="AR26" s="355" t="s">
        <v>3993</v>
      </c>
      <c r="AS26" s="352" t="s">
        <v>4008</v>
      </c>
      <c r="AT26" s="354">
        <v>5121.33</v>
      </c>
    </row>
    <row r="27" ht="56.25" spans="12:46">
      <c r="L27" s="144" t="s">
        <v>677</v>
      </c>
      <c r="M27" s="146">
        <v>21</v>
      </c>
      <c r="N27" s="144" t="s">
        <v>4009</v>
      </c>
      <c r="O27" s="144" t="s">
        <v>4010</v>
      </c>
      <c r="P27" s="144" t="s">
        <v>4011</v>
      </c>
      <c r="Q27" s="145">
        <v>9000</v>
      </c>
      <c r="U27" s="144" t="s">
        <v>729</v>
      </c>
      <c r="V27" s="146">
        <v>20</v>
      </c>
      <c r="W27" s="144" t="s">
        <v>3997</v>
      </c>
      <c r="X27" s="144" t="s">
        <v>4012</v>
      </c>
      <c r="Y27" s="145">
        <v>2279.67</v>
      </c>
      <c r="AB27" s="352" t="s">
        <v>665</v>
      </c>
      <c r="AC27" s="353">
        <v>31</v>
      </c>
      <c r="AD27" s="352" t="s">
        <v>1610</v>
      </c>
      <c r="AE27" s="352" t="s">
        <v>4013</v>
      </c>
      <c r="AF27" s="354">
        <v>26027.67</v>
      </c>
      <c r="AI27" s="889" t="s">
        <v>665</v>
      </c>
      <c r="AJ27" s="353">
        <v>31</v>
      </c>
      <c r="AK27" s="355" t="s">
        <v>3991</v>
      </c>
      <c r="AL27" s="352" t="s">
        <v>4014</v>
      </c>
      <c r="AM27" s="354">
        <v>26260.67</v>
      </c>
      <c r="AP27" s="889" t="s">
        <v>665</v>
      </c>
      <c r="AQ27" s="353">
        <v>31</v>
      </c>
      <c r="AR27" s="355" t="s">
        <v>3993</v>
      </c>
      <c r="AS27" s="352" t="s">
        <v>4015</v>
      </c>
      <c r="AT27" s="354">
        <v>5129.33</v>
      </c>
    </row>
    <row r="28" ht="56.25" spans="12:46">
      <c r="L28" s="144" t="s">
        <v>677</v>
      </c>
      <c r="M28" s="146">
        <v>21</v>
      </c>
      <c r="N28" s="144" t="s">
        <v>4016</v>
      </c>
      <c r="O28" s="144" t="s">
        <v>4017</v>
      </c>
      <c r="P28" s="144" t="s">
        <v>4018</v>
      </c>
      <c r="Q28" s="145">
        <v>45328</v>
      </c>
      <c r="U28" s="144" t="s">
        <v>729</v>
      </c>
      <c r="V28" s="146">
        <v>20</v>
      </c>
      <c r="W28" s="144" t="s">
        <v>3997</v>
      </c>
      <c r="X28" s="144" t="s">
        <v>4019</v>
      </c>
      <c r="Y28" s="145">
        <v>2510.67</v>
      </c>
      <c r="AB28" s="352" t="s">
        <v>665</v>
      </c>
      <c r="AC28" s="353">
        <v>31</v>
      </c>
      <c r="AD28" s="352" t="s">
        <v>1610</v>
      </c>
      <c r="AE28" s="352" t="s">
        <v>4020</v>
      </c>
      <c r="AF28" s="354">
        <v>26058.67</v>
      </c>
      <c r="AI28" s="889" t="s">
        <v>665</v>
      </c>
      <c r="AJ28" s="353">
        <v>31</v>
      </c>
      <c r="AK28" s="355" t="s">
        <v>3991</v>
      </c>
      <c r="AL28" s="352" t="s">
        <v>4021</v>
      </c>
      <c r="AM28" s="354">
        <v>26238.67</v>
      </c>
      <c r="AP28" s="889" t="s">
        <v>665</v>
      </c>
      <c r="AQ28" s="353">
        <v>31</v>
      </c>
      <c r="AR28" s="355" t="s">
        <v>3993</v>
      </c>
      <c r="AS28" s="352" t="s">
        <v>4022</v>
      </c>
      <c r="AT28" s="354">
        <v>20643.94</v>
      </c>
    </row>
    <row r="29" ht="56.25" spans="12:46">
      <c r="L29" s="144" t="s">
        <v>677</v>
      </c>
      <c r="M29" s="146">
        <v>21</v>
      </c>
      <c r="N29" s="144" t="s">
        <v>4016</v>
      </c>
      <c r="O29" s="144" t="s">
        <v>4023</v>
      </c>
      <c r="P29" s="144" t="s">
        <v>4018</v>
      </c>
      <c r="Q29" s="145">
        <v>40038</v>
      </c>
      <c r="U29" s="144" t="s">
        <v>729</v>
      </c>
      <c r="V29" s="146">
        <v>20</v>
      </c>
      <c r="W29" s="144" t="s">
        <v>3997</v>
      </c>
      <c r="X29" s="144" t="s">
        <v>4024</v>
      </c>
      <c r="Y29" s="145">
        <v>17512.33</v>
      </c>
      <c r="AB29" s="352" t="s">
        <v>665</v>
      </c>
      <c r="AC29" s="353">
        <v>31</v>
      </c>
      <c r="AD29" s="352" t="s">
        <v>1610</v>
      </c>
      <c r="AE29" s="352" t="s">
        <v>4025</v>
      </c>
      <c r="AF29" s="354">
        <v>26026.67</v>
      </c>
      <c r="AI29" s="889" t="s">
        <v>665</v>
      </c>
      <c r="AJ29" s="353">
        <v>31</v>
      </c>
      <c r="AK29" s="355" t="s">
        <v>3991</v>
      </c>
      <c r="AL29" s="352" t="s">
        <v>4026</v>
      </c>
      <c r="AM29" s="354">
        <v>26189.67</v>
      </c>
      <c r="AP29" s="889" t="s">
        <v>665</v>
      </c>
      <c r="AQ29" s="353">
        <v>31</v>
      </c>
      <c r="AR29" s="355" t="s">
        <v>3993</v>
      </c>
      <c r="AS29" s="352" t="s">
        <v>4027</v>
      </c>
      <c r="AT29" s="354">
        <v>25569.67</v>
      </c>
    </row>
    <row r="30" ht="56.25" spans="12:46">
      <c r="L30" s="144" t="s">
        <v>677</v>
      </c>
      <c r="M30" s="146">
        <v>21</v>
      </c>
      <c r="N30" s="144" t="s">
        <v>4028</v>
      </c>
      <c r="O30" s="144" t="s">
        <v>4029</v>
      </c>
      <c r="P30" s="144" t="s">
        <v>4030</v>
      </c>
      <c r="Q30" s="145">
        <v>7800</v>
      </c>
      <c r="U30" s="144" t="s">
        <v>729</v>
      </c>
      <c r="V30" s="146">
        <v>20</v>
      </c>
      <c r="W30" s="144" t="s">
        <v>3997</v>
      </c>
      <c r="X30" s="144" t="s">
        <v>4031</v>
      </c>
      <c r="Y30" s="145">
        <v>17578.33</v>
      </c>
      <c r="AB30" s="352" t="s">
        <v>665</v>
      </c>
      <c r="AC30" s="353">
        <v>31</v>
      </c>
      <c r="AD30" s="352" t="s">
        <v>1610</v>
      </c>
      <c r="AE30" s="352" t="s">
        <v>4032</v>
      </c>
      <c r="AF30" s="354">
        <v>26058.67</v>
      </c>
      <c r="AI30" s="889" t="s">
        <v>665</v>
      </c>
      <c r="AJ30" s="353">
        <v>31</v>
      </c>
      <c r="AK30" s="355" t="s">
        <v>3991</v>
      </c>
      <c r="AL30" s="352" t="s">
        <v>4033</v>
      </c>
      <c r="AM30" s="354">
        <v>26059.67</v>
      </c>
      <c r="AP30" s="889" t="s">
        <v>665</v>
      </c>
      <c r="AQ30" s="353">
        <v>31</v>
      </c>
      <c r="AR30" s="355" t="s">
        <v>3993</v>
      </c>
      <c r="AS30" s="352" t="s">
        <v>4034</v>
      </c>
      <c r="AT30" s="354">
        <v>25742.67</v>
      </c>
    </row>
    <row r="31" ht="56.25" spans="12:46">
      <c r="L31" s="144" t="s">
        <v>677</v>
      </c>
      <c r="M31" s="146">
        <v>22</v>
      </c>
      <c r="N31" s="144" t="s">
        <v>4035</v>
      </c>
      <c r="O31" s="144" t="s">
        <v>4036</v>
      </c>
      <c r="P31" s="144" t="s">
        <v>4037</v>
      </c>
      <c r="Q31" s="145">
        <v>8890.89</v>
      </c>
      <c r="U31" s="144" t="s">
        <v>729</v>
      </c>
      <c r="V31" s="146">
        <v>20</v>
      </c>
      <c r="W31" s="144" t="s">
        <v>3997</v>
      </c>
      <c r="X31" s="144" t="s">
        <v>4038</v>
      </c>
      <c r="Y31" s="145">
        <v>17566.33</v>
      </c>
      <c r="AB31" s="352" t="s">
        <v>665</v>
      </c>
      <c r="AC31" s="353">
        <v>31</v>
      </c>
      <c r="AD31" s="352" t="s">
        <v>1610</v>
      </c>
      <c r="AE31" s="352" t="s">
        <v>4039</v>
      </c>
      <c r="AF31" s="354">
        <v>26028.67</v>
      </c>
      <c r="AI31" s="889" t="s">
        <v>665</v>
      </c>
      <c r="AJ31" s="353">
        <v>31</v>
      </c>
      <c r="AK31" s="355" t="s">
        <v>3991</v>
      </c>
      <c r="AL31" s="352" t="s">
        <v>4040</v>
      </c>
      <c r="AM31" s="354">
        <v>26237.67</v>
      </c>
      <c r="AP31" s="889" t="s">
        <v>665</v>
      </c>
      <c r="AQ31" s="353">
        <v>31</v>
      </c>
      <c r="AR31" s="355" t="s">
        <v>3993</v>
      </c>
      <c r="AS31" s="352" t="s">
        <v>4041</v>
      </c>
      <c r="AT31" s="354">
        <v>25317.67</v>
      </c>
    </row>
    <row r="32" ht="56.25" spans="12:46">
      <c r="L32" s="144" t="s">
        <v>677</v>
      </c>
      <c r="M32" s="146">
        <v>22</v>
      </c>
      <c r="N32" s="144" t="s">
        <v>4042</v>
      </c>
      <c r="O32" s="144" t="s">
        <v>3417</v>
      </c>
      <c r="P32" s="144" t="s">
        <v>4043</v>
      </c>
      <c r="Q32" s="145">
        <v>18500</v>
      </c>
      <c r="U32" s="144" t="s">
        <v>729</v>
      </c>
      <c r="V32" s="146">
        <v>20</v>
      </c>
      <c r="W32" s="144" t="s">
        <v>3997</v>
      </c>
      <c r="X32" s="144" t="s">
        <v>4044</v>
      </c>
      <c r="Y32" s="145">
        <v>17578.33</v>
      </c>
      <c r="AB32" s="352" t="s">
        <v>665</v>
      </c>
      <c r="AC32" s="353">
        <v>31</v>
      </c>
      <c r="AD32" s="352" t="s">
        <v>1610</v>
      </c>
      <c r="AE32" s="352" t="s">
        <v>4045</v>
      </c>
      <c r="AF32" s="354">
        <v>26044.67</v>
      </c>
      <c r="AI32" s="889" t="s">
        <v>665</v>
      </c>
      <c r="AJ32" s="353">
        <v>31</v>
      </c>
      <c r="AK32" s="355" t="s">
        <v>3991</v>
      </c>
      <c r="AL32" s="352" t="s">
        <v>4046</v>
      </c>
      <c r="AM32" s="354">
        <v>26241.67</v>
      </c>
      <c r="AP32" s="889" t="s">
        <v>665</v>
      </c>
      <c r="AQ32" s="353">
        <v>31</v>
      </c>
      <c r="AR32" s="355" t="s">
        <v>3993</v>
      </c>
      <c r="AS32" s="352" t="s">
        <v>4047</v>
      </c>
      <c r="AT32" s="354">
        <v>25444.67</v>
      </c>
    </row>
    <row r="33" ht="56.25" spans="12:46">
      <c r="L33" s="144" t="s">
        <v>677</v>
      </c>
      <c r="M33" s="146">
        <v>24</v>
      </c>
      <c r="N33" s="144" t="s">
        <v>4009</v>
      </c>
      <c r="O33" s="144" t="s">
        <v>4048</v>
      </c>
      <c r="P33" s="144" t="s">
        <v>4049</v>
      </c>
      <c r="Q33" s="145">
        <v>3000</v>
      </c>
      <c r="U33" s="144" t="s">
        <v>729</v>
      </c>
      <c r="V33" s="146">
        <v>20</v>
      </c>
      <c r="W33" s="144" t="s">
        <v>3997</v>
      </c>
      <c r="X33" s="144" t="s">
        <v>4050</v>
      </c>
      <c r="Y33" s="145">
        <v>17512.33</v>
      </c>
      <c r="AB33" s="352" t="s">
        <v>665</v>
      </c>
      <c r="AC33" s="353">
        <v>31</v>
      </c>
      <c r="AD33" s="352" t="s">
        <v>1610</v>
      </c>
      <c r="AE33" s="352" t="s">
        <v>4051</v>
      </c>
      <c r="AF33" s="354">
        <v>24392</v>
      </c>
      <c r="AI33" s="889" t="s">
        <v>665</v>
      </c>
      <c r="AJ33" s="353">
        <v>31</v>
      </c>
      <c r="AK33" s="355" t="s">
        <v>3991</v>
      </c>
      <c r="AL33" s="352" t="s">
        <v>4052</v>
      </c>
      <c r="AM33" s="354">
        <v>25947.67</v>
      </c>
      <c r="AP33" s="889" t="s">
        <v>665</v>
      </c>
      <c r="AQ33" s="353">
        <v>31</v>
      </c>
      <c r="AR33" s="355" t="s">
        <v>3993</v>
      </c>
      <c r="AS33" s="352" t="s">
        <v>4053</v>
      </c>
      <c r="AT33" s="354">
        <v>5113.33</v>
      </c>
    </row>
    <row r="34" ht="56.25" spans="12:46">
      <c r="L34" s="144" t="s">
        <v>677</v>
      </c>
      <c r="M34" s="146">
        <v>24</v>
      </c>
      <c r="N34" s="144" t="s">
        <v>4054</v>
      </c>
      <c r="O34" s="144" t="s">
        <v>3390</v>
      </c>
      <c r="P34" s="144" t="s">
        <v>4055</v>
      </c>
      <c r="Q34" s="145">
        <v>4500</v>
      </c>
      <c r="U34" s="144" t="s">
        <v>729</v>
      </c>
      <c r="V34" s="146">
        <v>20</v>
      </c>
      <c r="W34" s="144" t="s">
        <v>3997</v>
      </c>
      <c r="X34" s="144" t="s">
        <v>4056</v>
      </c>
      <c r="Y34" s="145">
        <v>17406.33</v>
      </c>
      <c r="AB34" s="352" t="s">
        <v>665</v>
      </c>
      <c r="AC34" s="353">
        <v>31</v>
      </c>
      <c r="AD34" s="352" t="s">
        <v>1610</v>
      </c>
      <c r="AE34" s="352" t="s">
        <v>4057</v>
      </c>
      <c r="AF34" s="354">
        <v>25887.67</v>
      </c>
      <c r="AI34" s="889" t="s">
        <v>665</v>
      </c>
      <c r="AJ34" s="353">
        <v>31</v>
      </c>
      <c r="AK34" s="355" t="s">
        <v>3991</v>
      </c>
      <c r="AL34" s="352" t="s">
        <v>4058</v>
      </c>
      <c r="AM34" s="354">
        <v>25983.67</v>
      </c>
      <c r="AP34" s="889" t="s">
        <v>665</v>
      </c>
      <c r="AQ34" s="353">
        <v>31</v>
      </c>
      <c r="AR34" s="355" t="s">
        <v>3993</v>
      </c>
      <c r="AS34" s="352" t="s">
        <v>4059</v>
      </c>
      <c r="AT34" s="354">
        <v>14962.12</v>
      </c>
    </row>
    <row r="35" ht="56.25" spans="12:46">
      <c r="L35" s="144" t="s">
        <v>677</v>
      </c>
      <c r="M35" s="146">
        <v>24</v>
      </c>
      <c r="N35" s="144" t="s">
        <v>4054</v>
      </c>
      <c r="O35" s="144" t="s">
        <v>4060</v>
      </c>
      <c r="P35" s="144" t="s">
        <v>4055</v>
      </c>
      <c r="Q35" s="145">
        <v>5000</v>
      </c>
      <c r="U35" s="144" t="s">
        <v>729</v>
      </c>
      <c r="V35" s="146">
        <v>20</v>
      </c>
      <c r="W35" s="144" t="s">
        <v>3997</v>
      </c>
      <c r="X35" s="144" t="s">
        <v>4061</v>
      </c>
      <c r="Y35" s="145">
        <v>17216.33</v>
      </c>
      <c r="AB35" s="352" t="s">
        <v>665</v>
      </c>
      <c r="AC35" s="353">
        <v>31</v>
      </c>
      <c r="AD35" s="352" t="s">
        <v>1610</v>
      </c>
      <c r="AE35" s="352" t="s">
        <v>4062</v>
      </c>
      <c r="AF35" s="354">
        <v>25552.67</v>
      </c>
      <c r="AI35" s="889" t="s">
        <v>665</v>
      </c>
      <c r="AJ35" s="353">
        <v>31</v>
      </c>
      <c r="AK35" s="355" t="s">
        <v>3991</v>
      </c>
      <c r="AL35" s="352" t="s">
        <v>4063</v>
      </c>
      <c r="AM35" s="354">
        <v>25959.67</v>
      </c>
      <c r="AP35" s="889" t="s">
        <v>665</v>
      </c>
      <c r="AQ35" s="353">
        <v>31</v>
      </c>
      <c r="AR35" s="355" t="s">
        <v>3993</v>
      </c>
      <c r="AS35" s="352" t="s">
        <v>4064</v>
      </c>
      <c r="AT35" s="354">
        <v>14962.12</v>
      </c>
    </row>
    <row r="36" ht="56.25" spans="12:46">
      <c r="L36" s="144" t="s">
        <v>677</v>
      </c>
      <c r="M36" s="146">
        <v>25</v>
      </c>
      <c r="N36" s="144" t="s">
        <v>4065</v>
      </c>
      <c r="O36" s="144" t="s">
        <v>4066</v>
      </c>
      <c r="P36" s="144" t="s">
        <v>4067</v>
      </c>
      <c r="Q36" s="145">
        <v>7000</v>
      </c>
      <c r="U36" s="144" t="s">
        <v>729</v>
      </c>
      <c r="V36" s="146">
        <v>20</v>
      </c>
      <c r="W36" s="144" t="s">
        <v>3997</v>
      </c>
      <c r="X36" s="144" t="s">
        <v>4068</v>
      </c>
      <c r="Y36" s="145">
        <v>17216.33</v>
      </c>
      <c r="AB36" s="352" t="s">
        <v>665</v>
      </c>
      <c r="AC36" s="353">
        <v>31</v>
      </c>
      <c r="AD36" s="352" t="s">
        <v>1610</v>
      </c>
      <c r="AE36" s="352" t="s">
        <v>4069</v>
      </c>
      <c r="AF36" s="354">
        <v>25912.67</v>
      </c>
      <c r="AI36" s="889" t="s">
        <v>665</v>
      </c>
      <c r="AJ36" s="353">
        <v>31</v>
      </c>
      <c r="AK36" s="355" t="s">
        <v>3991</v>
      </c>
      <c r="AL36" s="352" t="s">
        <v>4070</v>
      </c>
      <c r="AM36" s="354">
        <v>25983.67</v>
      </c>
      <c r="AP36" s="889" t="s">
        <v>665</v>
      </c>
      <c r="AQ36" s="353">
        <v>31</v>
      </c>
      <c r="AR36" s="355" t="s">
        <v>3993</v>
      </c>
      <c r="AS36" s="352" t="s">
        <v>4071</v>
      </c>
      <c r="AT36" s="354">
        <v>25320.67</v>
      </c>
    </row>
    <row r="37" ht="56.25" spans="12:46">
      <c r="L37" s="144" t="s">
        <v>716</v>
      </c>
      <c r="M37" s="144" t="s">
        <v>708</v>
      </c>
      <c r="N37" s="144" t="s">
        <v>4072</v>
      </c>
      <c r="O37" s="144" t="s">
        <v>920</v>
      </c>
      <c r="P37" s="144" t="s">
        <v>4073</v>
      </c>
      <c r="Q37" s="145">
        <v>10000</v>
      </c>
      <c r="U37" s="144" t="s">
        <v>729</v>
      </c>
      <c r="V37" s="146">
        <v>20</v>
      </c>
      <c r="W37" s="144" t="s">
        <v>3997</v>
      </c>
      <c r="X37" s="144" t="s">
        <v>4074</v>
      </c>
      <c r="Y37" s="145">
        <v>17216.33</v>
      </c>
      <c r="AB37" s="352" t="s">
        <v>665</v>
      </c>
      <c r="AC37" s="353">
        <v>31</v>
      </c>
      <c r="AD37" s="352" t="s">
        <v>1610</v>
      </c>
      <c r="AE37" s="352" t="s">
        <v>4075</v>
      </c>
      <c r="AF37" s="354">
        <v>25912.67</v>
      </c>
      <c r="AI37" s="889" t="s">
        <v>665</v>
      </c>
      <c r="AJ37" s="353">
        <v>31</v>
      </c>
      <c r="AK37" s="355" t="s">
        <v>3991</v>
      </c>
      <c r="AL37" s="352" t="s">
        <v>4076</v>
      </c>
      <c r="AM37" s="354">
        <v>25942.67</v>
      </c>
      <c r="AP37" s="889" t="s">
        <v>665</v>
      </c>
      <c r="AQ37" s="353">
        <v>31</v>
      </c>
      <c r="AR37" s="355" t="s">
        <v>3993</v>
      </c>
      <c r="AS37" s="352" t="s">
        <v>4077</v>
      </c>
      <c r="AT37" s="354">
        <v>25443.67</v>
      </c>
    </row>
    <row r="38" ht="56.25" spans="12:46">
      <c r="L38" s="144" t="s">
        <v>716</v>
      </c>
      <c r="M38" s="144" t="s">
        <v>708</v>
      </c>
      <c r="N38" s="144" t="s">
        <v>4078</v>
      </c>
      <c r="O38" s="144" t="s">
        <v>4079</v>
      </c>
      <c r="P38" s="144" t="s">
        <v>4080</v>
      </c>
      <c r="Q38" s="145">
        <v>7000</v>
      </c>
      <c r="U38" s="144" t="s">
        <v>729</v>
      </c>
      <c r="V38" s="146">
        <v>20</v>
      </c>
      <c r="W38" s="144" t="s">
        <v>3997</v>
      </c>
      <c r="X38" s="144" t="s">
        <v>4081</v>
      </c>
      <c r="Y38" s="145">
        <v>17197.33</v>
      </c>
      <c r="AB38" s="352" t="s">
        <v>665</v>
      </c>
      <c r="AC38" s="353">
        <v>31</v>
      </c>
      <c r="AD38" s="352" t="s">
        <v>1610</v>
      </c>
      <c r="AE38" s="352" t="s">
        <v>4082</v>
      </c>
      <c r="AF38" s="354">
        <v>25912.67</v>
      </c>
      <c r="AI38" s="889" t="s">
        <v>665</v>
      </c>
      <c r="AJ38" s="353">
        <v>31</v>
      </c>
      <c r="AK38" s="355" t="s">
        <v>3991</v>
      </c>
      <c r="AL38" s="352" t="s">
        <v>4083</v>
      </c>
      <c r="AM38" s="354">
        <v>25932.67</v>
      </c>
      <c r="AP38" s="889" t="s">
        <v>665</v>
      </c>
      <c r="AQ38" s="353">
        <v>31</v>
      </c>
      <c r="AR38" s="355" t="s">
        <v>3993</v>
      </c>
      <c r="AS38" s="352" t="s">
        <v>4084</v>
      </c>
      <c r="AT38" s="354">
        <v>25251.67</v>
      </c>
    </row>
    <row r="39" ht="56.25" spans="12:46">
      <c r="L39" s="144" t="s">
        <v>716</v>
      </c>
      <c r="M39" s="144" t="s">
        <v>708</v>
      </c>
      <c r="N39" s="144" t="s">
        <v>3985</v>
      </c>
      <c r="O39" s="144" t="s">
        <v>4085</v>
      </c>
      <c r="P39" s="144" t="s">
        <v>3987</v>
      </c>
      <c r="Q39" s="145">
        <v>22000</v>
      </c>
      <c r="U39" s="144" t="s">
        <v>729</v>
      </c>
      <c r="V39" s="146">
        <v>20</v>
      </c>
      <c r="W39" s="144" t="s">
        <v>3997</v>
      </c>
      <c r="X39" s="144" t="s">
        <v>4086</v>
      </c>
      <c r="Y39" s="145">
        <v>17195.33</v>
      </c>
      <c r="AB39" s="352" t="s">
        <v>665</v>
      </c>
      <c r="AC39" s="353">
        <v>31</v>
      </c>
      <c r="AD39" s="352" t="s">
        <v>1610</v>
      </c>
      <c r="AE39" s="352" t="s">
        <v>4087</v>
      </c>
      <c r="AF39" s="354">
        <v>25948.67</v>
      </c>
      <c r="AI39" s="889" t="s">
        <v>665</v>
      </c>
      <c r="AJ39" s="353">
        <v>31</v>
      </c>
      <c r="AK39" s="355" t="s">
        <v>3991</v>
      </c>
      <c r="AL39" s="352" t="s">
        <v>4088</v>
      </c>
      <c r="AM39" s="354">
        <v>25947.67</v>
      </c>
      <c r="AP39" s="889" t="s">
        <v>665</v>
      </c>
      <c r="AQ39" s="353">
        <v>31</v>
      </c>
      <c r="AR39" s="355" t="s">
        <v>3993</v>
      </c>
      <c r="AS39" s="352" t="s">
        <v>4089</v>
      </c>
      <c r="AT39" s="354">
        <v>24905.67</v>
      </c>
    </row>
    <row r="40" ht="56.25" spans="12:46">
      <c r="L40" s="144" t="s">
        <v>716</v>
      </c>
      <c r="M40" s="144" t="s">
        <v>708</v>
      </c>
      <c r="N40" s="144" t="s">
        <v>3995</v>
      </c>
      <c r="O40" s="144" t="s">
        <v>4090</v>
      </c>
      <c r="P40" s="144" t="s">
        <v>4091</v>
      </c>
      <c r="Q40" s="145">
        <v>1092</v>
      </c>
      <c r="U40" s="144" t="s">
        <v>710</v>
      </c>
      <c r="V40" s="146">
        <v>21</v>
      </c>
      <c r="W40" s="144" t="s">
        <v>3582</v>
      </c>
      <c r="X40" s="144" t="s">
        <v>4092</v>
      </c>
      <c r="Y40" s="145">
        <v>2459.67</v>
      </c>
      <c r="AB40" s="352" t="s">
        <v>665</v>
      </c>
      <c r="AC40" s="353">
        <v>31</v>
      </c>
      <c r="AD40" s="352" t="s">
        <v>1610</v>
      </c>
      <c r="AE40" s="352" t="s">
        <v>4093</v>
      </c>
      <c r="AF40" s="354">
        <v>26221.67</v>
      </c>
      <c r="AI40" s="889" t="s">
        <v>665</v>
      </c>
      <c r="AJ40" s="353">
        <v>31</v>
      </c>
      <c r="AK40" s="355" t="s">
        <v>3991</v>
      </c>
      <c r="AL40" s="352" t="s">
        <v>4094</v>
      </c>
      <c r="AM40" s="354">
        <v>25959.67</v>
      </c>
      <c r="AP40" s="889" t="s">
        <v>665</v>
      </c>
      <c r="AQ40" s="353">
        <v>31</v>
      </c>
      <c r="AR40" s="355" t="s">
        <v>3993</v>
      </c>
      <c r="AS40" s="352" t="s">
        <v>4095</v>
      </c>
      <c r="AT40" s="354">
        <v>25460.67</v>
      </c>
    </row>
    <row r="41" ht="56.25" spans="12:46">
      <c r="L41" s="144" t="s">
        <v>716</v>
      </c>
      <c r="M41" s="144" t="s">
        <v>708</v>
      </c>
      <c r="N41" s="144" t="s">
        <v>3995</v>
      </c>
      <c r="O41" s="144" t="s">
        <v>4090</v>
      </c>
      <c r="P41" s="144" t="s">
        <v>4091</v>
      </c>
      <c r="Q41" s="145">
        <v>2794</v>
      </c>
      <c r="U41" s="144" t="s">
        <v>710</v>
      </c>
      <c r="V41" s="146">
        <v>21</v>
      </c>
      <c r="W41" s="144" t="s">
        <v>3582</v>
      </c>
      <c r="X41" s="144" t="s">
        <v>4096</v>
      </c>
      <c r="Y41" s="145">
        <v>2461.67</v>
      </c>
      <c r="AB41" s="352" t="s">
        <v>665</v>
      </c>
      <c r="AC41" s="353">
        <v>31</v>
      </c>
      <c r="AD41" s="352" t="s">
        <v>1610</v>
      </c>
      <c r="AE41" s="352" t="s">
        <v>4097</v>
      </c>
      <c r="AF41" s="354">
        <v>26221.67</v>
      </c>
      <c r="AI41" s="889" t="s">
        <v>665</v>
      </c>
      <c r="AJ41" s="353">
        <v>31</v>
      </c>
      <c r="AK41" s="355" t="s">
        <v>3991</v>
      </c>
      <c r="AL41" s="352" t="s">
        <v>4098</v>
      </c>
      <c r="AM41" s="354">
        <v>25774.67</v>
      </c>
      <c r="AP41" s="889" t="s">
        <v>665</v>
      </c>
      <c r="AQ41" s="353">
        <v>31</v>
      </c>
      <c r="AR41" s="355" t="s">
        <v>3993</v>
      </c>
      <c r="AS41" s="352" t="s">
        <v>4099</v>
      </c>
      <c r="AT41" s="354">
        <v>25224.67</v>
      </c>
    </row>
    <row r="42" ht="56.25" spans="12:46">
      <c r="L42" s="144" t="s">
        <v>716</v>
      </c>
      <c r="M42" s="144" t="s">
        <v>708</v>
      </c>
      <c r="N42" s="144" t="s">
        <v>3995</v>
      </c>
      <c r="O42" s="144" t="s">
        <v>4090</v>
      </c>
      <c r="P42" s="144" t="s">
        <v>4091</v>
      </c>
      <c r="Q42" s="145">
        <v>21000</v>
      </c>
      <c r="U42" s="144" t="s">
        <v>710</v>
      </c>
      <c r="V42" s="146">
        <v>21</v>
      </c>
      <c r="W42" s="144" t="s">
        <v>3582</v>
      </c>
      <c r="X42" s="144" t="s">
        <v>4100</v>
      </c>
      <c r="Y42" s="145">
        <v>-2279.67</v>
      </c>
      <c r="AB42" s="352" t="s">
        <v>665</v>
      </c>
      <c r="AC42" s="353">
        <v>31</v>
      </c>
      <c r="AD42" s="352" t="s">
        <v>1610</v>
      </c>
      <c r="AE42" s="352" t="s">
        <v>4101</v>
      </c>
      <c r="AF42" s="354">
        <v>26221.67</v>
      </c>
      <c r="AI42" s="889" t="s">
        <v>665</v>
      </c>
      <c r="AJ42" s="353">
        <v>31</v>
      </c>
      <c r="AK42" s="355" t="s">
        <v>3991</v>
      </c>
      <c r="AL42" s="352" t="s">
        <v>4102</v>
      </c>
      <c r="AM42" s="354">
        <v>25774.67</v>
      </c>
      <c r="AP42" s="889" t="s">
        <v>665</v>
      </c>
      <c r="AQ42" s="353">
        <v>31</v>
      </c>
      <c r="AR42" s="355" t="s">
        <v>3993</v>
      </c>
      <c r="AS42" s="352" t="s">
        <v>4103</v>
      </c>
      <c r="AT42" s="354">
        <v>25364.67</v>
      </c>
    </row>
    <row r="43" ht="56.25" spans="12:46">
      <c r="L43" s="144" t="s">
        <v>716</v>
      </c>
      <c r="M43" s="144" t="s">
        <v>708</v>
      </c>
      <c r="N43" s="144" t="s">
        <v>3995</v>
      </c>
      <c r="O43" s="144" t="s">
        <v>4090</v>
      </c>
      <c r="P43" s="144" t="s">
        <v>4091</v>
      </c>
      <c r="Q43" s="157">
        <v>468</v>
      </c>
      <c r="U43" s="144" t="s">
        <v>710</v>
      </c>
      <c r="V43" s="146">
        <v>21</v>
      </c>
      <c r="W43" s="144" t="s">
        <v>3582</v>
      </c>
      <c r="X43" s="144" t="s">
        <v>4100</v>
      </c>
      <c r="Y43" s="145">
        <v>2297.67</v>
      </c>
      <c r="AB43" s="352" t="s">
        <v>676</v>
      </c>
      <c r="AC43" s="353">
        <v>28</v>
      </c>
      <c r="AD43" s="352" t="s">
        <v>944</v>
      </c>
      <c r="AE43" s="352" t="s">
        <v>4104</v>
      </c>
      <c r="AF43" s="354">
        <v>1877.67</v>
      </c>
      <c r="AI43" s="889" t="s">
        <v>665</v>
      </c>
      <c r="AJ43" s="353">
        <v>31</v>
      </c>
      <c r="AK43" s="355" t="s">
        <v>3991</v>
      </c>
      <c r="AL43" s="352" t="s">
        <v>4105</v>
      </c>
      <c r="AM43" s="354">
        <v>25774.67</v>
      </c>
      <c r="AP43" s="889" t="s">
        <v>665</v>
      </c>
      <c r="AQ43" s="353">
        <v>31</v>
      </c>
      <c r="AR43" s="355" t="s">
        <v>3993</v>
      </c>
      <c r="AS43" s="352" t="s">
        <v>4106</v>
      </c>
      <c r="AT43" s="354">
        <v>25316.67</v>
      </c>
    </row>
    <row r="44" ht="56.25" spans="12:46">
      <c r="L44" s="144" t="s">
        <v>716</v>
      </c>
      <c r="M44" s="144" t="s">
        <v>708</v>
      </c>
      <c r="N44" s="144" t="s">
        <v>3995</v>
      </c>
      <c r="O44" s="144" t="s">
        <v>4090</v>
      </c>
      <c r="P44" s="144" t="s">
        <v>4091</v>
      </c>
      <c r="Q44" s="145">
        <v>5099</v>
      </c>
      <c r="U44" s="144" t="s">
        <v>710</v>
      </c>
      <c r="V44" s="146">
        <v>21</v>
      </c>
      <c r="W44" s="144" t="s">
        <v>3582</v>
      </c>
      <c r="X44" s="144" t="s">
        <v>4107</v>
      </c>
      <c r="Y44" s="145">
        <v>-2279.67</v>
      </c>
      <c r="AB44" s="352" t="s">
        <v>676</v>
      </c>
      <c r="AC44" s="353">
        <v>28</v>
      </c>
      <c r="AD44" s="352" t="s">
        <v>944</v>
      </c>
      <c r="AE44" s="352" t="s">
        <v>4108</v>
      </c>
      <c r="AF44" s="354">
        <v>4377.66</v>
      </c>
      <c r="AI44" s="889" t="s">
        <v>665</v>
      </c>
      <c r="AJ44" s="353">
        <v>31</v>
      </c>
      <c r="AK44" s="355" t="s">
        <v>3991</v>
      </c>
      <c r="AL44" s="352" t="s">
        <v>4109</v>
      </c>
      <c r="AM44" s="354">
        <v>25774.67</v>
      </c>
      <c r="AP44" s="889" t="s">
        <v>665</v>
      </c>
      <c r="AQ44" s="353">
        <v>31</v>
      </c>
      <c r="AR44" s="355" t="s">
        <v>3993</v>
      </c>
      <c r="AS44" s="352" t="s">
        <v>4110</v>
      </c>
      <c r="AT44" s="354">
        <v>25460.67</v>
      </c>
    </row>
    <row r="45" ht="56.25" spans="12:46">
      <c r="L45" s="144" t="s">
        <v>716</v>
      </c>
      <c r="M45" s="144" t="s">
        <v>708</v>
      </c>
      <c r="N45" s="144" t="s">
        <v>3995</v>
      </c>
      <c r="O45" s="144" t="s">
        <v>4090</v>
      </c>
      <c r="P45" s="144" t="s">
        <v>4091</v>
      </c>
      <c r="Q45" s="145">
        <v>13440</v>
      </c>
      <c r="U45" s="144" t="s">
        <v>710</v>
      </c>
      <c r="V45" s="146">
        <v>21</v>
      </c>
      <c r="W45" s="144" t="s">
        <v>3582</v>
      </c>
      <c r="X45" s="144" t="s">
        <v>4107</v>
      </c>
      <c r="Y45" s="145">
        <v>2297.67</v>
      </c>
      <c r="AB45" s="352" t="s">
        <v>676</v>
      </c>
      <c r="AC45" s="353">
        <v>28</v>
      </c>
      <c r="AD45" s="352" t="s">
        <v>944</v>
      </c>
      <c r="AE45" s="352" t="s">
        <v>4111</v>
      </c>
      <c r="AF45" s="354">
        <v>26059.67</v>
      </c>
      <c r="AI45" s="889" t="s">
        <v>676</v>
      </c>
      <c r="AJ45" s="353">
        <v>29</v>
      </c>
      <c r="AK45" s="355" t="s">
        <v>4112</v>
      </c>
      <c r="AL45" s="352" t="s">
        <v>4113</v>
      </c>
      <c r="AM45" s="354">
        <v>5130.33</v>
      </c>
      <c r="AP45" s="889" t="s">
        <v>665</v>
      </c>
      <c r="AQ45" s="353">
        <v>31</v>
      </c>
      <c r="AR45" s="355" t="s">
        <v>3993</v>
      </c>
      <c r="AS45" s="352" t="s">
        <v>4114</v>
      </c>
      <c r="AT45" s="354">
        <v>25460.67</v>
      </c>
    </row>
    <row r="46" ht="56.25" spans="12:46">
      <c r="L46" s="144" t="s">
        <v>716</v>
      </c>
      <c r="M46" s="144" t="s">
        <v>708</v>
      </c>
      <c r="N46" s="144" t="s">
        <v>3995</v>
      </c>
      <c r="O46" s="144" t="s">
        <v>4090</v>
      </c>
      <c r="P46" s="144" t="s">
        <v>4091</v>
      </c>
      <c r="Q46" s="145">
        <v>8000</v>
      </c>
      <c r="U46" s="144" t="s">
        <v>710</v>
      </c>
      <c r="V46" s="146">
        <v>21</v>
      </c>
      <c r="W46" s="144" t="s">
        <v>3582</v>
      </c>
      <c r="X46" s="144" t="s">
        <v>4115</v>
      </c>
      <c r="Y46" s="145">
        <v>2297.67</v>
      </c>
      <c r="AB46" s="352" t="s">
        <v>676</v>
      </c>
      <c r="AC46" s="353">
        <v>28</v>
      </c>
      <c r="AD46" s="352" t="s">
        <v>944</v>
      </c>
      <c r="AE46" s="352" t="s">
        <v>4116</v>
      </c>
      <c r="AF46" s="354">
        <v>26027.67</v>
      </c>
      <c r="AI46" s="889" t="s">
        <v>676</v>
      </c>
      <c r="AJ46" s="353">
        <v>29</v>
      </c>
      <c r="AK46" s="355" t="s">
        <v>4112</v>
      </c>
      <c r="AL46" s="352" t="s">
        <v>4117</v>
      </c>
      <c r="AM46" s="354">
        <v>25471.67</v>
      </c>
      <c r="AP46" s="889" t="s">
        <v>665</v>
      </c>
      <c r="AQ46" s="353">
        <v>31</v>
      </c>
      <c r="AR46" s="355" t="s">
        <v>3993</v>
      </c>
      <c r="AS46" s="352" t="s">
        <v>4118</v>
      </c>
      <c r="AT46" s="354">
        <v>25424.67</v>
      </c>
    </row>
    <row r="47" ht="56.25" spans="12:46">
      <c r="L47" s="144" t="s">
        <v>716</v>
      </c>
      <c r="M47" s="144" t="s">
        <v>710</v>
      </c>
      <c r="N47" s="144" t="s">
        <v>4065</v>
      </c>
      <c r="O47" s="144" t="s">
        <v>4119</v>
      </c>
      <c r="P47" s="144" t="s">
        <v>4120</v>
      </c>
      <c r="Q47" s="145">
        <v>45100</v>
      </c>
      <c r="U47" s="144" t="s">
        <v>710</v>
      </c>
      <c r="V47" s="146">
        <v>21</v>
      </c>
      <c r="W47" s="144" t="s">
        <v>3582</v>
      </c>
      <c r="X47" s="144" t="s">
        <v>4121</v>
      </c>
      <c r="Y47" s="145">
        <v>2510.67</v>
      </c>
      <c r="AB47" s="352" t="s">
        <v>676</v>
      </c>
      <c r="AC47" s="353">
        <v>28</v>
      </c>
      <c r="AD47" s="352" t="s">
        <v>944</v>
      </c>
      <c r="AE47" s="352" t="s">
        <v>4122</v>
      </c>
      <c r="AF47" s="354">
        <v>26058.67</v>
      </c>
      <c r="AI47" s="889" t="s">
        <v>676</v>
      </c>
      <c r="AJ47" s="353">
        <v>29</v>
      </c>
      <c r="AK47" s="355" t="s">
        <v>4112</v>
      </c>
      <c r="AL47" s="352" t="s">
        <v>4123</v>
      </c>
      <c r="AM47" s="354">
        <v>26260.67</v>
      </c>
      <c r="AP47" s="889" t="s">
        <v>665</v>
      </c>
      <c r="AQ47" s="353">
        <v>31</v>
      </c>
      <c r="AR47" s="355" t="s">
        <v>3993</v>
      </c>
      <c r="AS47" s="352" t="s">
        <v>4124</v>
      </c>
      <c r="AT47" s="354">
        <v>25369.67</v>
      </c>
    </row>
    <row r="48" ht="56.25" spans="12:46">
      <c r="L48" s="144" t="s">
        <v>716</v>
      </c>
      <c r="M48" s="146">
        <v>11</v>
      </c>
      <c r="N48" s="144" t="s">
        <v>4016</v>
      </c>
      <c r="O48" s="144" t="s">
        <v>4125</v>
      </c>
      <c r="P48" s="144" t="s">
        <v>4126</v>
      </c>
      <c r="Q48" s="145">
        <v>9800</v>
      </c>
      <c r="U48" s="144" t="s">
        <v>710</v>
      </c>
      <c r="V48" s="146">
        <v>21</v>
      </c>
      <c r="W48" s="144" t="s">
        <v>3582</v>
      </c>
      <c r="X48" s="144" t="s">
        <v>4127</v>
      </c>
      <c r="Y48" s="145">
        <v>17512.33</v>
      </c>
      <c r="AB48" s="352" t="s">
        <v>676</v>
      </c>
      <c r="AC48" s="353">
        <v>28</v>
      </c>
      <c r="AD48" s="352" t="s">
        <v>944</v>
      </c>
      <c r="AE48" s="352" t="s">
        <v>4128</v>
      </c>
      <c r="AF48" s="354">
        <v>26026.67</v>
      </c>
      <c r="AI48" s="889" t="s">
        <v>676</v>
      </c>
      <c r="AJ48" s="353">
        <v>29</v>
      </c>
      <c r="AK48" s="355" t="s">
        <v>4112</v>
      </c>
      <c r="AL48" s="352" t="s">
        <v>4129</v>
      </c>
      <c r="AM48" s="354">
        <v>26238.67</v>
      </c>
      <c r="AP48" s="889" t="s">
        <v>665</v>
      </c>
      <c r="AQ48" s="353">
        <v>31</v>
      </c>
      <c r="AR48" s="355" t="s">
        <v>3993</v>
      </c>
      <c r="AS48" s="352" t="s">
        <v>4130</v>
      </c>
      <c r="AT48" s="354">
        <v>25424.67</v>
      </c>
    </row>
    <row r="49" ht="56.25" spans="12:46">
      <c r="L49" s="144" t="s">
        <v>716</v>
      </c>
      <c r="M49" s="146">
        <v>11</v>
      </c>
      <c r="N49" s="144" t="s">
        <v>4016</v>
      </c>
      <c r="O49" s="144" t="s">
        <v>4131</v>
      </c>
      <c r="P49" s="144" t="s">
        <v>4132</v>
      </c>
      <c r="Q49" s="145">
        <v>12000</v>
      </c>
      <c r="U49" s="144" t="s">
        <v>710</v>
      </c>
      <c r="V49" s="146">
        <v>21</v>
      </c>
      <c r="W49" s="144" t="s">
        <v>3582</v>
      </c>
      <c r="X49" s="144" t="s">
        <v>4133</v>
      </c>
      <c r="Y49" s="145">
        <v>17578.33</v>
      </c>
      <c r="AB49" s="352" t="s">
        <v>676</v>
      </c>
      <c r="AC49" s="353">
        <v>28</v>
      </c>
      <c r="AD49" s="352" t="s">
        <v>944</v>
      </c>
      <c r="AE49" s="352" t="s">
        <v>4134</v>
      </c>
      <c r="AF49" s="354">
        <v>26058.67</v>
      </c>
      <c r="AI49" s="889" t="s">
        <v>676</v>
      </c>
      <c r="AJ49" s="353">
        <v>29</v>
      </c>
      <c r="AK49" s="355" t="s">
        <v>4112</v>
      </c>
      <c r="AL49" s="352" t="s">
        <v>4135</v>
      </c>
      <c r="AM49" s="354">
        <v>26189.67</v>
      </c>
      <c r="AP49" s="889" t="s">
        <v>665</v>
      </c>
      <c r="AQ49" s="353">
        <v>31</v>
      </c>
      <c r="AR49" s="355" t="s">
        <v>3993</v>
      </c>
      <c r="AS49" s="352" t="s">
        <v>4136</v>
      </c>
      <c r="AT49" s="354">
        <v>25460.67</v>
      </c>
    </row>
    <row r="50" ht="56.25" spans="12:46">
      <c r="L50" s="144" t="s">
        <v>716</v>
      </c>
      <c r="M50" s="146">
        <v>11</v>
      </c>
      <c r="N50" s="144" t="s">
        <v>4016</v>
      </c>
      <c r="O50" s="144" t="s">
        <v>4137</v>
      </c>
      <c r="P50" s="144" t="s">
        <v>4018</v>
      </c>
      <c r="Q50" s="145">
        <v>46970</v>
      </c>
      <c r="U50" s="144" t="s">
        <v>710</v>
      </c>
      <c r="V50" s="146">
        <v>21</v>
      </c>
      <c r="W50" s="144" t="s">
        <v>3582</v>
      </c>
      <c r="X50" s="144" t="s">
        <v>4138</v>
      </c>
      <c r="Y50" s="145">
        <v>17566.33</v>
      </c>
      <c r="AB50" s="352" t="s">
        <v>676</v>
      </c>
      <c r="AC50" s="353">
        <v>28</v>
      </c>
      <c r="AD50" s="352" t="s">
        <v>944</v>
      </c>
      <c r="AE50" s="352" t="s">
        <v>4139</v>
      </c>
      <c r="AF50" s="354">
        <v>26028.67</v>
      </c>
      <c r="AI50" s="889" t="s">
        <v>676</v>
      </c>
      <c r="AJ50" s="353">
        <v>29</v>
      </c>
      <c r="AK50" s="355" t="s">
        <v>4112</v>
      </c>
      <c r="AL50" s="352" t="s">
        <v>4140</v>
      </c>
      <c r="AM50" s="354">
        <v>26059.67</v>
      </c>
      <c r="AP50" s="889" t="s">
        <v>665</v>
      </c>
      <c r="AQ50" s="353">
        <v>31</v>
      </c>
      <c r="AR50" s="355" t="s">
        <v>3993</v>
      </c>
      <c r="AS50" s="352" t="s">
        <v>4141</v>
      </c>
      <c r="AT50" s="354">
        <v>25424.67</v>
      </c>
    </row>
    <row r="51" ht="56.25" spans="12:46">
      <c r="L51" s="144" t="s">
        <v>716</v>
      </c>
      <c r="M51" s="146">
        <v>11</v>
      </c>
      <c r="N51" s="144" t="s">
        <v>4016</v>
      </c>
      <c r="O51" s="144" t="s">
        <v>4137</v>
      </c>
      <c r="P51" s="144" t="s">
        <v>4018</v>
      </c>
      <c r="Q51" s="145">
        <v>30000</v>
      </c>
      <c r="U51" s="144" t="s">
        <v>710</v>
      </c>
      <c r="V51" s="146">
        <v>21</v>
      </c>
      <c r="W51" s="144" t="s">
        <v>3582</v>
      </c>
      <c r="X51" s="144" t="s">
        <v>4142</v>
      </c>
      <c r="Y51" s="145">
        <v>1742.67</v>
      </c>
      <c r="AB51" s="352" t="s">
        <v>676</v>
      </c>
      <c r="AC51" s="353">
        <v>28</v>
      </c>
      <c r="AD51" s="352" t="s">
        <v>944</v>
      </c>
      <c r="AE51" s="352" t="s">
        <v>4143</v>
      </c>
      <c r="AF51" s="354">
        <v>26044.67</v>
      </c>
      <c r="AI51" s="889" t="s">
        <v>676</v>
      </c>
      <c r="AJ51" s="353">
        <v>29</v>
      </c>
      <c r="AK51" s="355" t="s">
        <v>4112</v>
      </c>
      <c r="AL51" s="352" t="s">
        <v>4144</v>
      </c>
      <c r="AM51" s="354">
        <v>26237.67</v>
      </c>
      <c r="AP51" s="889" t="s">
        <v>665</v>
      </c>
      <c r="AQ51" s="353">
        <v>31</v>
      </c>
      <c r="AR51" s="355" t="s">
        <v>3993</v>
      </c>
      <c r="AS51" s="352" t="s">
        <v>4145</v>
      </c>
      <c r="AT51" s="354">
        <v>25460.67</v>
      </c>
    </row>
    <row r="52" ht="56.25" spans="12:46">
      <c r="L52" s="144" t="s">
        <v>716</v>
      </c>
      <c r="M52" s="146">
        <v>16</v>
      </c>
      <c r="N52" s="144" t="s">
        <v>4146</v>
      </c>
      <c r="O52" s="144" t="s">
        <v>4147</v>
      </c>
      <c r="P52" s="144" t="s">
        <v>4148</v>
      </c>
      <c r="Q52" s="145">
        <v>5560</v>
      </c>
      <c r="U52" s="144" t="s">
        <v>710</v>
      </c>
      <c r="V52" s="146">
        <v>21</v>
      </c>
      <c r="W52" s="144" t="s">
        <v>3582</v>
      </c>
      <c r="X52" s="144" t="s">
        <v>4149</v>
      </c>
      <c r="Y52" s="145">
        <v>17512.33</v>
      </c>
      <c r="AB52" s="352" t="s">
        <v>676</v>
      </c>
      <c r="AC52" s="353">
        <v>28</v>
      </c>
      <c r="AD52" s="352" t="s">
        <v>944</v>
      </c>
      <c r="AE52" s="352" t="s">
        <v>4150</v>
      </c>
      <c r="AF52" s="354">
        <v>24392</v>
      </c>
      <c r="AI52" s="889" t="s">
        <v>676</v>
      </c>
      <c r="AJ52" s="353">
        <v>29</v>
      </c>
      <c r="AK52" s="355" t="s">
        <v>4112</v>
      </c>
      <c r="AL52" s="352" t="s">
        <v>4151</v>
      </c>
      <c r="AM52" s="354">
        <v>26241.67</v>
      </c>
      <c r="AP52" s="889" t="s">
        <v>665</v>
      </c>
      <c r="AQ52" s="353">
        <v>31</v>
      </c>
      <c r="AR52" s="355" t="s">
        <v>3993</v>
      </c>
      <c r="AS52" s="352" t="s">
        <v>4152</v>
      </c>
      <c r="AT52" s="354">
        <v>25460.67</v>
      </c>
    </row>
    <row r="53" ht="56.25" spans="12:46">
      <c r="L53" s="144" t="s">
        <v>716</v>
      </c>
      <c r="M53" s="146">
        <v>19</v>
      </c>
      <c r="N53" s="144" t="s">
        <v>4153</v>
      </c>
      <c r="O53" s="144" t="s">
        <v>3528</v>
      </c>
      <c r="P53" s="144" t="s">
        <v>4154</v>
      </c>
      <c r="Q53" s="145">
        <v>1800</v>
      </c>
      <c r="U53" s="144" t="s">
        <v>710</v>
      </c>
      <c r="V53" s="146">
        <v>21</v>
      </c>
      <c r="W53" s="144" t="s">
        <v>3582</v>
      </c>
      <c r="X53" s="144" t="s">
        <v>4155</v>
      </c>
      <c r="Y53" s="145">
        <v>17406.33</v>
      </c>
      <c r="AB53" s="352" t="s">
        <v>676</v>
      </c>
      <c r="AC53" s="353">
        <v>28</v>
      </c>
      <c r="AD53" s="352" t="s">
        <v>944</v>
      </c>
      <c r="AE53" s="352" t="s">
        <v>4156</v>
      </c>
      <c r="AF53" s="354">
        <v>25887.67</v>
      </c>
      <c r="AI53" s="889" t="s">
        <v>676</v>
      </c>
      <c r="AJ53" s="353">
        <v>29</v>
      </c>
      <c r="AK53" s="355" t="s">
        <v>4112</v>
      </c>
      <c r="AL53" s="352" t="s">
        <v>4157</v>
      </c>
      <c r="AM53" s="354">
        <v>25947.67</v>
      </c>
      <c r="AP53" s="889" t="s">
        <v>665</v>
      </c>
      <c r="AQ53" s="353">
        <v>31</v>
      </c>
      <c r="AR53" s="355" t="s">
        <v>3993</v>
      </c>
      <c r="AS53" s="352" t="s">
        <v>4158</v>
      </c>
      <c r="AT53" s="354">
        <v>3400.4</v>
      </c>
    </row>
    <row r="54" ht="56.25" spans="12:46">
      <c r="L54" s="144" t="s">
        <v>716</v>
      </c>
      <c r="M54" s="146">
        <v>20</v>
      </c>
      <c r="N54" s="144" t="s">
        <v>4054</v>
      </c>
      <c r="O54" s="144" t="s">
        <v>4159</v>
      </c>
      <c r="P54" s="144" t="s">
        <v>4055</v>
      </c>
      <c r="Q54" s="145">
        <v>2000</v>
      </c>
      <c r="U54" s="144" t="s">
        <v>710</v>
      </c>
      <c r="V54" s="146">
        <v>21</v>
      </c>
      <c r="W54" s="144" t="s">
        <v>3582</v>
      </c>
      <c r="X54" s="144" t="s">
        <v>4160</v>
      </c>
      <c r="Y54" s="145">
        <v>17216.33</v>
      </c>
      <c r="AB54" s="352" t="s">
        <v>676</v>
      </c>
      <c r="AC54" s="353">
        <v>28</v>
      </c>
      <c r="AD54" s="352" t="s">
        <v>944</v>
      </c>
      <c r="AE54" s="352" t="s">
        <v>4161</v>
      </c>
      <c r="AF54" s="354">
        <v>25552.67</v>
      </c>
      <c r="AI54" s="889" t="s">
        <v>676</v>
      </c>
      <c r="AJ54" s="353">
        <v>29</v>
      </c>
      <c r="AK54" s="355" t="s">
        <v>4112</v>
      </c>
      <c r="AL54" s="352" t="s">
        <v>4162</v>
      </c>
      <c r="AM54" s="354">
        <v>25983.67</v>
      </c>
      <c r="AP54" s="889" t="s">
        <v>665</v>
      </c>
      <c r="AQ54" s="353">
        <v>31</v>
      </c>
      <c r="AR54" s="355" t="s">
        <v>3993</v>
      </c>
      <c r="AS54" s="352" t="s">
        <v>4163</v>
      </c>
      <c r="AT54" s="354">
        <v>25774.67</v>
      </c>
    </row>
    <row r="55" ht="56.25" spans="12:46">
      <c r="L55" s="144" t="s">
        <v>716</v>
      </c>
      <c r="M55" s="146">
        <v>23</v>
      </c>
      <c r="N55" s="144" t="s">
        <v>4078</v>
      </c>
      <c r="O55" s="144" t="s">
        <v>3164</v>
      </c>
      <c r="P55" s="144" t="s">
        <v>4080</v>
      </c>
      <c r="Q55" s="145">
        <v>8000</v>
      </c>
      <c r="U55" s="144" t="s">
        <v>710</v>
      </c>
      <c r="V55" s="146">
        <v>21</v>
      </c>
      <c r="W55" s="144" t="s">
        <v>3582</v>
      </c>
      <c r="X55" s="144" t="s">
        <v>4164</v>
      </c>
      <c r="Y55" s="145">
        <v>17216.33</v>
      </c>
      <c r="AB55" s="352" t="s">
        <v>676</v>
      </c>
      <c r="AC55" s="353">
        <v>28</v>
      </c>
      <c r="AD55" s="352" t="s">
        <v>944</v>
      </c>
      <c r="AE55" s="352" t="s">
        <v>4165</v>
      </c>
      <c r="AF55" s="354">
        <v>25897.67</v>
      </c>
      <c r="AI55" s="889" t="s">
        <v>676</v>
      </c>
      <c r="AJ55" s="353">
        <v>29</v>
      </c>
      <c r="AK55" s="355" t="s">
        <v>4112</v>
      </c>
      <c r="AL55" s="352" t="s">
        <v>4166</v>
      </c>
      <c r="AM55" s="354">
        <v>25875.67</v>
      </c>
      <c r="AP55" s="889" t="s">
        <v>665</v>
      </c>
      <c r="AQ55" s="353">
        <v>31</v>
      </c>
      <c r="AR55" s="355" t="s">
        <v>3993</v>
      </c>
      <c r="AS55" s="352" t="s">
        <v>4167</v>
      </c>
      <c r="AT55" s="354">
        <v>25774.67</v>
      </c>
    </row>
    <row r="56" ht="56.25" spans="12:46">
      <c r="L56" s="144" t="s">
        <v>716</v>
      </c>
      <c r="M56" s="146">
        <v>23</v>
      </c>
      <c r="N56" s="144" t="s">
        <v>4042</v>
      </c>
      <c r="O56" s="144" t="s">
        <v>4168</v>
      </c>
      <c r="P56" s="144" t="s">
        <v>4169</v>
      </c>
      <c r="Q56" s="145">
        <v>48000</v>
      </c>
      <c r="U56" s="144" t="s">
        <v>710</v>
      </c>
      <c r="V56" s="146">
        <v>21</v>
      </c>
      <c r="W56" s="144" t="s">
        <v>3582</v>
      </c>
      <c r="X56" s="144" t="s">
        <v>4170</v>
      </c>
      <c r="Y56" s="145">
        <v>17253.33</v>
      </c>
      <c r="AB56" s="352" t="s">
        <v>676</v>
      </c>
      <c r="AC56" s="353">
        <v>28</v>
      </c>
      <c r="AD56" s="352" t="s">
        <v>944</v>
      </c>
      <c r="AE56" s="352" t="s">
        <v>4171</v>
      </c>
      <c r="AF56" s="354">
        <v>25912.67</v>
      </c>
      <c r="AI56" s="889" t="s">
        <v>676</v>
      </c>
      <c r="AJ56" s="353">
        <v>29</v>
      </c>
      <c r="AK56" s="355" t="s">
        <v>4112</v>
      </c>
      <c r="AL56" s="352" t="s">
        <v>4172</v>
      </c>
      <c r="AM56" s="354">
        <v>25959.67</v>
      </c>
      <c r="AP56" s="889" t="s">
        <v>665</v>
      </c>
      <c r="AQ56" s="353">
        <v>31</v>
      </c>
      <c r="AR56" s="355" t="s">
        <v>3993</v>
      </c>
      <c r="AS56" s="352" t="s">
        <v>4173</v>
      </c>
      <c r="AT56" s="354">
        <v>25774.67</v>
      </c>
    </row>
    <row r="57" ht="56.25" spans="12:46">
      <c r="L57" s="144" t="s">
        <v>716</v>
      </c>
      <c r="M57" s="146">
        <v>23</v>
      </c>
      <c r="N57" s="144" t="s">
        <v>4042</v>
      </c>
      <c r="O57" s="144" t="s">
        <v>4174</v>
      </c>
      <c r="P57" s="144" t="s">
        <v>4169</v>
      </c>
      <c r="Q57" s="145">
        <v>11500</v>
      </c>
      <c r="U57" s="144" t="s">
        <v>710</v>
      </c>
      <c r="V57" s="146">
        <v>21</v>
      </c>
      <c r="W57" s="144" t="s">
        <v>3582</v>
      </c>
      <c r="X57" s="144" t="s">
        <v>4175</v>
      </c>
      <c r="Y57" s="145">
        <v>17216.33</v>
      </c>
      <c r="AB57" s="352" t="s">
        <v>676</v>
      </c>
      <c r="AC57" s="353">
        <v>28</v>
      </c>
      <c r="AD57" s="352" t="s">
        <v>944</v>
      </c>
      <c r="AE57" s="352" t="s">
        <v>4176</v>
      </c>
      <c r="AF57" s="354">
        <v>25912.67</v>
      </c>
      <c r="AI57" s="889" t="s">
        <v>676</v>
      </c>
      <c r="AJ57" s="353">
        <v>29</v>
      </c>
      <c r="AK57" s="355" t="s">
        <v>4112</v>
      </c>
      <c r="AL57" s="352" t="s">
        <v>4177</v>
      </c>
      <c r="AM57" s="354">
        <v>25983.67</v>
      </c>
      <c r="AP57" s="889" t="s">
        <v>665</v>
      </c>
      <c r="AQ57" s="353">
        <v>31</v>
      </c>
      <c r="AR57" s="355" t="s">
        <v>3993</v>
      </c>
      <c r="AS57" s="352" t="s">
        <v>4178</v>
      </c>
      <c r="AT57" s="354">
        <v>23284.25</v>
      </c>
    </row>
    <row r="58" ht="56.25" spans="12:46">
      <c r="L58" s="144" t="s">
        <v>716</v>
      </c>
      <c r="M58" s="146">
        <v>24</v>
      </c>
      <c r="N58" s="144" t="s">
        <v>4179</v>
      </c>
      <c r="O58" s="144" t="s">
        <v>4180</v>
      </c>
      <c r="P58" s="144" t="s">
        <v>4181</v>
      </c>
      <c r="Q58" s="145">
        <v>2086</v>
      </c>
      <c r="U58" s="144" t="s">
        <v>710</v>
      </c>
      <c r="V58" s="146">
        <v>21</v>
      </c>
      <c r="W58" s="144" t="s">
        <v>3582</v>
      </c>
      <c r="X58" s="144" t="s">
        <v>4182</v>
      </c>
      <c r="Y58" s="145">
        <v>17216.33</v>
      </c>
      <c r="AB58" s="352" t="s">
        <v>676</v>
      </c>
      <c r="AC58" s="353">
        <v>28</v>
      </c>
      <c r="AD58" s="352" t="s">
        <v>944</v>
      </c>
      <c r="AE58" s="352" t="s">
        <v>4183</v>
      </c>
      <c r="AF58" s="354">
        <v>25912.67</v>
      </c>
      <c r="AI58" s="889" t="s">
        <v>676</v>
      </c>
      <c r="AJ58" s="353">
        <v>29</v>
      </c>
      <c r="AK58" s="355" t="s">
        <v>4112</v>
      </c>
      <c r="AL58" s="352" t="s">
        <v>4184</v>
      </c>
      <c r="AM58" s="354">
        <v>25942.67</v>
      </c>
      <c r="AP58" s="889" t="s">
        <v>665</v>
      </c>
      <c r="AQ58" s="353">
        <v>31</v>
      </c>
      <c r="AR58" s="355" t="s">
        <v>3993</v>
      </c>
      <c r="AS58" s="352" t="s">
        <v>4185</v>
      </c>
      <c r="AT58" s="354">
        <v>24433.67</v>
      </c>
    </row>
    <row r="59" ht="56.25" spans="12:46">
      <c r="L59" s="144" t="s">
        <v>716</v>
      </c>
      <c r="M59" s="146">
        <v>24</v>
      </c>
      <c r="N59" s="144" t="s">
        <v>4186</v>
      </c>
      <c r="O59" s="144" t="s">
        <v>3167</v>
      </c>
      <c r="P59" s="144" t="s">
        <v>4187</v>
      </c>
      <c r="Q59" s="145">
        <v>16500</v>
      </c>
      <c r="U59" s="144" t="s">
        <v>710</v>
      </c>
      <c r="V59" s="146">
        <v>21</v>
      </c>
      <c r="W59" s="144" t="s">
        <v>3582</v>
      </c>
      <c r="X59" s="144" t="s">
        <v>4188</v>
      </c>
      <c r="Y59" s="145">
        <v>17197.33</v>
      </c>
      <c r="AB59" s="352" t="s">
        <v>676</v>
      </c>
      <c r="AC59" s="353">
        <v>28</v>
      </c>
      <c r="AD59" s="352" t="s">
        <v>944</v>
      </c>
      <c r="AE59" s="352" t="s">
        <v>4189</v>
      </c>
      <c r="AF59" s="354">
        <v>25948.67</v>
      </c>
      <c r="AI59" s="889" t="s">
        <v>676</v>
      </c>
      <c r="AJ59" s="353">
        <v>29</v>
      </c>
      <c r="AK59" s="355" t="s">
        <v>4112</v>
      </c>
      <c r="AL59" s="352" t="s">
        <v>4190</v>
      </c>
      <c r="AM59" s="354">
        <v>25932.67</v>
      </c>
      <c r="AP59" s="889" t="s">
        <v>676</v>
      </c>
      <c r="AQ59" s="353">
        <v>28</v>
      </c>
      <c r="AR59" s="355" t="s">
        <v>4191</v>
      </c>
      <c r="AS59" s="352" t="s">
        <v>4192</v>
      </c>
      <c r="AT59" s="354">
        <v>5166.33</v>
      </c>
    </row>
    <row r="60" ht="56.25" spans="12:46">
      <c r="L60" s="144" t="s">
        <v>716</v>
      </c>
      <c r="M60" s="146">
        <v>24</v>
      </c>
      <c r="N60" s="144" t="s">
        <v>4193</v>
      </c>
      <c r="O60" s="144" t="s">
        <v>4194</v>
      </c>
      <c r="P60" s="144" t="s">
        <v>4195</v>
      </c>
      <c r="Q60" s="145">
        <v>5000</v>
      </c>
      <c r="U60" s="144" t="s">
        <v>710</v>
      </c>
      <c r="V60" s="146">
        <v>21</v>
      </c>
      <c r="W60" s="144" t="s">
        <v>3582</v>
      </c>
      <c r="X60" s="144" t="s">
        <v>4196</v>
      </c>
      <c r="Y60" s="145">
        <v>17195.33</v>
      </c>
      <c r="AB60" s="352" t="s">
        <v>676</v>
      </c>
      <c r="AC60" s="353">
        <v>28</v>
      </c>
      <c r="AD60" s="352" t="s">
        <v>944</v>
      </c>
      <c r="AE60" s="352" t="s">
        <v>4197</v>
      </c>
      <c r="AF60" s="354">
        <v>26221.67</v>
      </c>
      <c r="AI60" s="889" t="s">
        <v>676</v>
      </c>
      <c r="AJ60" s="353">
        <v>29</v>
      </c>
      <c r="AK60" s="355" t="s">
        <v>4112</v>
      </c>
      <c r="AL60" s="352" t="s">
        <v>4198</v>
      </c>
      <c r="AM60" s="354">
        <v>25947.67</v>
      </c>
      <c r="AP60" s="889" t="s">
        <v>676</v>
      </c>
      <c r="AQ60" s="353">
        <v>28</v>
      </c>
      <c r="AR60" s="355" t="s">
        <v>4191</v>
      </c>
      <c r="AS60" s="352" t="s">
        <v>4199</v>
      </c>
      <c r="AT60" s="354">
        <v>5161.33</v>
      </c>
    </row>
    <row r="61" ht="56.25" spans="12:46">
      <c r="L61" s="144" t="s">
        <v>716</v>
      </c>
      <c r="M61" s="146">
        <v>24</v>
      </c>
      <c r="N61" s="144" t="s">
        <v>4193</v>
      </c>
      <c r="O61" s="144" t="s">
        <v>4200</v>
      </c>
      <c r="P61" s="144" t="s">
        <v>4195</v>
      </c>
      <c r="Q61" s="145">
        <v>10000</v>
      </c>
      <c r="U61" s="146">
        <v>10</v>
      </c>
      <c r="V61" s="146">
        <v>18</v>
      </c>
      <c r="W61" s="144" t="s">
        <v>4201</v>
      </c>
      <c r="X61" s="144" t="s">
        <v>4202</v>
      </c>
      <c r="Y61" s="145">
        <v>2297.67</v>
      </c>
      <c r="AB61" s="352" t="s">
        <v>676</v>
      </c>
      <c r="AC61" s="353">
        <v>28</v>
      </c>
      <c r="AD61" s="352" t="s">
        <v>944</v>
      </c>
      <c r="AE61" s="352" t="s">
        <v>4203</v>
      </c>
      <c r="AF61" s="354">
        <v>26221.67</v>
      </c>
      <c r="AI61" s="889" t="s">
        <v>676</v>
      </c>
      <c r="AJ61" s="353">
        <v>29</v>
      </c>
      <c r="AK61" s="355" t="s">
        <v>4112</v>
      </c>
      <c r="AL61" s="352" t="s">
        <v>4204</v>
      </c>
      <c r="AM61" s="354">
        <v>25959.67</v>
      </c>
      <c r="AP61" s="889" t="s">
        <v>676</v>
      </c>
      <c r="AQ61" s="353">
        <v>28</v>
      </c>
      <c r="AR61" s="355" t="s">
        <v>4191</v>
      </c>
      <c r="AS61" s="352" t="s">
        <v>4205</v>
      </c>
      <c r="AT61" s="354">
        <v>5121.33</v>
      </c>
    </row>
    <row r="62" ht="56.25" spans="12:46">
      <c r="L62" s="144" t="s">
        <v>716</v>
      </c>
      <c r="M62" s="146">
        <v>25</v>
      </c>
      <c r="N62" s="144" t="s">
        <v>4016</v>
      </c>
      <c r="O62" s="144" t="s">
        <v>2888</v>
      </c>
      <c r="P62" s="144" t="s">
        <v>4132</v>
      </c>
      <c r="Q62" s="145">
        <v>45000</v>
      </c>
      <c r="U62" s="146">
        <v>10</v>
      </c>
      <c r="V62" s="146">
        <v>18</v>
      </c>
      <c r="W62" s="144" t="s">
        <v>4201</v>
      </c>
      <c r="X62" s="144" t="s">
        <v>4206</v>
      </c>
      <c r="Y62" s="145">
        <v>17512.33</v>
      </c>
      <c r="AB62" s="352" t="s">
        <v>676</v>
      </c>
      <c r="AC62" s="353">
        <v>28</v>
      </c>
      <c r="AD62" s="352" t="s">
        <v>944</v>
      </c>
      <c r="AE62" s="352" t="s">
        <v>4207</v>
      </c>
      <c r="AF62" s="354">
        <v>26221.67</v>
      </c>
      <c r="AI62" s="889" t="s">
        <v>676</v>
      </c>
      <c r="AJ62" s="353">
        <v>29</v>
      </c>
      <c r="AK62" s="355" t="s">
        <v>4112</v>
      </c>
      <c r="AL62" s="352" t="s">
        <v>4208</v>
      </c>
      <c r="AM62" s="354">
        <v>25774.67</v>
      </c>
      <c r="AP62" s="889" t="s">
        <v>676</v>
      </c>
      <c r="AQ62" s="353">
        <v>28</v>
      </c>
      <c r="AR62" s="355" t="s">
        <v>4191</v>
      </c>
      <c r="AS62" s="352" t="s">
        <v>4209</v>
      </c>
      <c r="AT62" s="354">
        <v>5129.33</v>
      </c>
    </row>
    <row r="63" ht="56.25" spans="12:46">
      <c r="L63" s="144" t="s">
        <v>716</v>
      </c>
      <c r="M63" s="146">
        <v>25</v>
      </c>
      <c r="N63" s="144" t="s">
        <v>4016</v>
      </c>
      <c r="O63" s="144" t="s">
        <v>2888</v>
      </c>
      <c r="P63" s="144" t="s">
        <v>4132</v>
      </c>
      <c r="Q63" s="145">
        <v>7300</v>
      </c>
      <c r="U63" s="146">
        <v>10</v>
      </c>
      <c r="V63" s="146">
        <v>18</v>
      </c>
      <c r="W63" s="144" t="s">
        <v>4201</v>
      </c>
      <c r="X63" s="144" t="s">
        <v>4210</v>
      </c>
      <c r="Y63" s="145">
        <v>17578.33</v>
      </c>
      <c r="AB63" s="352" t="s">
        <v>676</v>
      </c>
      <c r="AC63" s="353">
        <v>28</v>
      </c>
      <c r="AD63" s="352" t="s">
        <v>944</v>
      </c>
      <c r="AE63" s="352" t="s">
        <v>4211</v>
      </c>
      <c r="AF63" s="354">
        <v>26221.67</v>
      </c>
      <c r="AI63" s="889" t="s">
        <v>676</v>
      </c>
      <c r="AJ63" s="353">
        <v>29</v>
      </c>
      <c r="AK63" s="355" t="s">
        <v>4112</v>
      </c>
      <c r="AL63" s="352" t="s">
        <v>4212</v>
      </c>
      <c r="AM63" s="354">
        <v>25774.67</v>
      </c>
      <c r="AP63" s="889" t="s">
        <v>676</v>
      </c>
      <c r="AQ63" s="353">
        <v>28</v>
      </c>
      <c r="AR63" s="355" t="s">
        <v>4191</v>
      </c>
      <c r="AS63" s="352" t="s">
        <v>4213</v>
      </c>
      <c r="AT63" s="354">
        <v>5159.33</v>
      </c>
    </row>
    <row r="64" ht="56.25" spans="12:46">
      <c r="L64" s="144" t="s">
        <v>716</v>
      </c>
      <c r="M64" s="146">
        <v>30</v>
      </c>
      <c r="N64" s="144" t="s">
        <v>4065</v>
      </c>
      <c r="O64" s="144" t="s">
        <v>2687</v>
      </c>
      <c r="P64" s="144" t="s">
        <v>4120</v>
      </c>
      <c r="Q64" s="145">
        <v>5000</v>
      </c>
      <c r="U64" s="146">
        <v>10</v>
      </c>
      <c r="V64" s="146">
        <v>18</v>
      </c>
      <c r="W64" s="144" t="s">
        <v>4201</v>
      </c>
      <c r="X64" s="144" t="s">
        <v>4214</v>
      </c>
      <c r="Y64" s="145">
        <v>1742.67</v>
      </c>
      <c r="AB64" s="352" t="s">
        <v>691</v>
      </c>
      <c r="AC64" s="353">
        <v>31</v>
      </c>
      <c r="AD64" s="352" t="s">
        <v>1613</v>
      </c>
      <c r="AE64" s="352" t="s">
        <v>4215</v>
      </c>
      <c r="AF64" s="354">
        <v>1877.67</v>
      </c>
      <c r="AI64" s="889" t="s">
        <v>676</v>
      </c>
      <c r="AJ64" s="353">
        <v>29</v>
      </c>
      <c r="AK64" s="355" t="s">
        <v>4112</v>
      </c>
      <c r="AL64" s="352" t="s">
        <v>4216</v>
      </c>
      <c r="AM64" s="354">
        <v>25774.67</v>
      </c>
      <c r="AP64" s="889" t="s">
        <v>676</v>
      </c>
      <c r="AQ64" s="353">
        <v>28</v>
      </c>
      <c r="AR64" s="355" t="s">
        <v>4191</v>
      </c>
      <c r="AS64" s="352" t="s">
        <v>4217</v>
      </c>
      <c r="AT64" s="354">
        <v>25569.67</v>
      </c>
    </row>
    <row r="65" ht="56.25" spans="12:46">
      <c r="L65" s="144" t="s">
        <v>716</v>
      </c>
      <c r="M65" s="146">
        <v>31</v>
      </c>
      <c r="N65" s="144" t="s">
        <v>4065</v>
      </c>
      <c r="O65" s="144" t="s">
        <v>3143</v>
      </c>
      <c r="P65" s="144" t="s">
        <v>4067</v>
      </c>
      <c r="Q65" s="145">
        <v>6000</v>
      </c>
      <c r="U65" s="146">
        <v>10</v>
      </c>
      <c r="V65" s="146">
        <v>18</v>
      </c>
      <c r="W65" s="144" t="s">
        <v>4201</v>
      </c>
      <c r="X65" s="144" t="s">
        <v>4218</v>
      </c>
      <c r="Y65" s="145">
        <v>17512.33</v>
      </c>
      <c r="AB65" s="352" t="s">
        <v>691</v>
      </c>
      <c r="AC65" s="353">
        <v>31</v>
      </c>
      <c r="AD65" s="352" t="s">
        <v>1613</v>
      </c>
      <c r="AE65" s="352" t="s">
        <v>4219</v>
      </c>
      <c r="AF65" s="354">
        <v>6044.33</v>
      </c>
      <c r="AI65" s="889" t="s">
        <v>676</v>
      </c>
      <c r="AJ65" s="353">
        <v>29</v>
      </c>
      <c r="AK65" s="355" t="s">
        <v>4112</v>
      </c>
      <c r="AL65" s="352" t="s">
        <v>4220</v>
      </c>
      <c r="AM65" s="354">
        <v>25774.67</v>
      </c>
      <c r="AP65" s="889" t="s">
        <v>676</v>
      </c>
      <c r="AQ65" s="353">
        <v>28</v>
      </c>
      <c r="AR65" s="355" t="s">
        <v>4191</v>
      </c>
      <c r="AS65" s="352" t="s">
        <v>4221</v>
      </c>
      <c r="AT65" s="354">
        <v>25742.67</v>
      </c>
    </row>
    <row r="66" ht="56.25" spans="12:46">
      <c r="L66" s="144" t="s">
        <v>716</v>
      </c>
      <c r="M66" s="146">
        <v>31</v>
      </c>
      <c r="N66" s="144" t="s">
        <v>4065</v>
      </c>
      <c r="O66" s="144" t="s">
        <v>1666</v>
      </c>
      <c r="P66" s="144" t="s">
        <v>4120</v>
      </c>
      <c r="Q66" s="145">
        <v>22400</v>
      </c>
      <c r="U66" s="146">
        <v>10</v>
      </c>
      <c r="V66" s="146">
        <v>18</v>
      </c>
      <c r="W66" s="144" t="s">
        <v>4201</v>
      </c>
      <c r="X66" s="144" t="s">
        <v>4222</v>
      </c>
      <c r="Y66" s="145">
        <v>17406.33</v>
      </c>
      <c r="AB66" s="352" t="s">
        <v>691</v>
      </c>
      <c r="AC66" s="353">
        <v>31</v>
      </c>
      <c r="AD66" s="352" t="s">
        <v>1613</v>
      </c>
      <c r="AE66" s="352" t="s">
        <v>4223</v>
      </c>
      <c r="AF66" s="354">
        <v>26059.67</v>
      </c>
      <c r="AI66" s="889" t="s">
        <v>676</v>
      </c>
      <c r="AJ66" s="353">
        <v>29</v>
      </c>
      <c r="AK66" s="355" t="s">
        <v>4112</v>
      </c>
      <c r="AL66" s="352" t="s">
        <v>4224</v>
      </c>
      <c r="AM66" s="354">
        <v>25774.67</v>
      </c>
      <c r="AP66" s="889" t="s">
        <v>676</v>
      </c>
      <c r="AQ66" s="353">
        <v>28</v>
      </c>
      <c r="AR66" s="355" t="s">
        <v>4191</v>
      </c>
      <c r="AS66" s="352" t="s">
        <v>4225</v>
      </c>
      <c r="AT66" s="354">
        <v>25317.67</v>
      </c>
    </row>
    <row r="67" ht="56.25" spans="12:46">
      <c r="L67" s="144" t="s">
        <v>708</v>
      </c>
      <c r="M67" s="144" t="s">
        <v>708</v>
      </c>
      <c r="N67" s="144" t="s">
        <v>4153</v>
      </c>
      <c r="O67" s="144" t="s">
        <v>3433</v>
      </c>
      <c r="P67" s="144" t="s">
        <v>4154</v>
      </c>
      <c r="Q67" s="145">
        <v>5000</v>
      </c>
      <c r="U67" s="146">
        <v>10</v>
      </c>
      <c r="V67" s="146">
        <v>18</v>
      </c>
      <c r="W67" s="144" t="s">
        <v>4201</v>
      </c>
      <c r="X67" s="144" t="s">
        <v>4226</v>
      </c>
      <c r="Y67" s="145">
        <v>17216.33</v>
      </c>
      <c r="AB67" s="352" t="s">
        <v>691</v>
      </c>
      <c r="AC67" s="353">
        <v>31</v>
      </c>
      <c r="AD67" s="352" t="s">
        <v>1613</v>
      </c>
      <c r="AE67" s="352" t="s">
        <v>4227</v>
      </c>
      <c r="AF67" s="354">
        <v>26027.67</v>
      </c>
      <c r="AI67" s="889" t="s">
        <v>691</v>
      </c>
      <c r="AJ67" s="353">
        <v>31</v>
      </c>
      <c r="AK67" s="355" t="s">
        <v>2614</v>
      </c>
      <c r="AL67" s="352" t="s">
        <v>4228</v>
      </c>
      <c r="AM67" s="354">
        <v>5130.33</v>
      </c>
      <c r="AP67" s="889" t="s">
        <v>676</v>
      </c>
      <c r="AQ67" s="353">
        <v>28</v>
      </c>
      <c r="AR67" s="355" t="s">
        <v>4191</v>
      </c>
      <c r="AS67" s="352" t="s">
        <v>4229</v>
      </c>
      <c r="AT67" s="354">
        <v>25444.67</v>
      </c>
    </row>
    <row r="68" ht="56.25" spans="12:46">
      <c r="L68" s="144" t="s">
        <v>708</v>
      </c>
      <c r="M68" s="144" t="s">
        <v>721</v>
      </c>
      <c r="N68" s="144" t="s">
        <v>4078</v>
      </c>
      <c r="O68" s="144" t="s">
        <v>4230</v>
      </c>
      <c r="P68" s="144" t="s">
        <v>4231</v>
      </c>
      <c r="Q68" s="145">
        <v>7600</v>
      </c>
      <c r="U68" s="146">
        <v>10</v>
      </c>
      <c r="V68" s="146">
        <v>18</v>
      </c>
      <c r="W68" s="144" t="s">
        <v>4201</v>
      </c>
      <c r="X68" s="144" t="s">
        <v>4232</v>
      </c>
      <c r="Y68" s="145">
        <v>17216.33</v>
      </c>
      <c r="AB68" s="352" t="s">
        <v>691</v>
      </c>
      <c r="AC68" s="353">
        <v>31</v>
      </c>
      <c r="AD68" s="352" t="s">
        <v>1613</v>
      </c>
      <c r="AE68" s="352" t="s">
        <v>4233</v>
      </c>
      <c r="AF68" s="354">
        <v>26058.67</v>
      </c>
      <c r="AI68" s="889" t="s">
        <v>691</v>
      </c>
      <c r="AJ68" s="353">
        <v>31</v>
      </c>
      <c r="AK68" s="355" t="s">
        <v>2614</v>
      </c>
      <c r="AL68" s="352" t="s">
        <v>4234</v>
      </c>
      <c r="AM68" s="354">
        <v>25471.67</v>
      </c>
      <c r="AP68" s="889" t="s">
        <v>676</v>
      </c>
      <c r="AQ68" s="353">
        <v>28</v>
      </c>
      <c r="AR68" s="355" t="s">
        <v>4191</v>
      </c>
      <c r="AS68" s="352" t="s">
        <v>4235</v>
      </c>
      <c r="AT68" s="354">
        <v>5113.33</v>
      </c>
    </row>
    <row r="69" ht="56.25" spans="12:46">
      <c r="L69" s="144" t="s">
        <v>708</v>
      </c>
      <c r="M69" s="144" t="s">
        <v>721</v>
      </c>
      <c r="N69" s="144" t="s">
        <v>4236</v>
      </c>
      <c r="O69" s="144" t="s">
        <v>3450</v>
      </c>
      <c r="P69" s="144" t="s">
        <v>4237</v>
      </c>
      <c r="Q69" s="145">
        <v>2400</v>
      </c>
      <c r="U69" s="146">
        <v>10</v>
      </c>
      <c r="V69" s="146">
        <v>18</v>
      </c>
      <c r="W69" s="144" t="s">
        <v>4201</v>
      </c>
      <c r="X69" s="144" t="s">
        <v>4238</v>
      </c>
      <c r="Y69" s="145">
        <v>17253.33</v>
      </c>
      <c r="AB69" s="352" t="s">
        <v>691</v>
      </c>
      <c r="AC69" s="353">
        <v>31</v>
      </c>
      <c r="AD69" s="352" t="s">
        <v>1613</v>
      </c>
      <c r="AE69" s="352" t="s">
        <v>4239</v>
      </c>
      <c r="AF69" s="354">
        <v>26026.67</v>
      </c>
      <c r="AI69" s="889" t="s">
        <v>691</v>
      </c>
      <c r="AJ69" s="353">
        <v>31</v>
      </c>
      <c r="AK69" s="355" t="s">
        <v>2614</v>
      </c>
      <c r="AL69" s="352" t="s">
        <v>4240</v>
      </c>
      <c r="AM69" s="354">
        <v>26260.67</v>
      </c>
      <c r="AP69" s="889" t="s">
        <v>676</v>
      </c>
      <c r="AQ69" s="353">
        <v>28</v>
      </c>
      <c r="AR69" s="355" t="s">
        <v>4191</v>
      </c>
      <c r="AS69" s="352" t="s">
        <v>4241</v>
      </c>
      <c r="AT69" s="354">
        <v>5118.33</v>
      </c>
    </row>
    <row r="70" ht="56.25" spans="12:46">
      <c r="L70" s="144" t="s">
        <v>708</v>
      </c>
      <c r="M70" s="144" t="s">
        <v>729</v>
      </c>
      <c r="N70" s="144" t="s">
        <v>4242</v>
      </c>
      <c r="O70" s="144" t="s">
        <v>4243</v>
      </c>
      <c r="P70" s="144" t="s">
        <v>4244</v>
      </c>
      <c r="Q70" s="145">
        <v>18000</v>
      </c>
      <c r="U70" s="146">
        <v>10</v>
      </c>
      <c r="V70" s="146">
        <v>18</v>
      </c>
      <c r="W70" s="144" t="s">
        <v>4201</v>
      </c>
      <c r="X70" s="144" t="s">
        <v>4245</v>
      </c>
      <c r="Y70" s="145">
        <v>17216.33</v>
      </c>
      <c r="AB70" s="352" t="s">
        <v>691</v>
      </c>
      <c r="AC70" s="353">
        <v>31</v>
      </c>
      <c r="AD70" s="352" t="s">
        <v>1613</v>
      </c>
      <c r="AE70" s="352" t="s">
        <v>4246</v>
      </c>
      <c r="AF70" s="354">
        <v>26058.67</v>
      </c>
      <c r="AI70" s="889" t="s">
        <v>691</v>
      </c>
      <c r="AJ70" s="353">
        <v>31</v>
      </c>
      <c r="AK70" s="355" t="s">
        <v>2614</v>
      </c>
      <c r="AL70" s="352" t="s">
        <v>4247</v>
      </c>
      <c r="AM70" s="354">
        <v>26238.67</v>
      </c>
      <c r="AP70" s="889" t="s">
        <v>676</v>
      </c>
      <c r="AQ70" s="353">
        <v>28</v>
      </c>
      <c r="AR70" s="355" t="s">
        <v>4191</v>
      </c>
      <c r="AS70" s="352" t="s">
        <v>4248</v>
      </c>
      <c r="AT70" s="354">
        <v>5123.33</v>
      </c>
    </row>
    <row r="71" ht="56.25" spans="12:46">
      <c r="L71" s="144" t="s">
        <v>708</v>
      </c>
      <c r="M71" s="144" t="s">
        <v>729</v>
      </c>
      <c r="N71" s="144" t="s">
        <v>4242</v>
      </c>
      <c r="O71" s="144" t="s">
        <v>4249</v>
      </c>
      <c r="P71" s="144" t="s">
        <v>4250</v>
      </c>
      <c r="Q71" s="145">
        <v>1350</v>
      </c>
      <c r="U71" s="146">
        <v>10</v>
      </c>
      <c r="V71" s="146">
        <v>18</v>
      </c>
      <c r="W71" s="144" t="s">
        <v>4201</v>
      </c>
      <c r="X71" s="144" t="s">
        <v>4251</v>
      </c>
      <c r="Y71" s="145">
        <v>17216.33</v>
      </c>
      <c r="AB71" s="352" t="s">
        <v>691</v>
      </c>
      <c r="AC71" s="353">
        <v>31</v>
      </c>
      <c r="AD71" s="352" t="s">
        <v>1613</v>
      </c>
      <c r="AE71" s="352" t="s">
        <v>4252</v>
      </c>
      <c r="AF71" s="354">
        <v>26028.67</v>
      </c>
      <c r="AI71" s="889" t="s">
        <v>691</v>
      </c>
      <c r="AJ71" s="353">
        <v>31</v>
      </c>
      <c r="AK71" s="355" t="s">
        <v>2614</v>
      </c>
      <c r="AL71" s="352" t="s">
        <v>4253</v>
      </c>
      <c r="AM71" s="354">
        <v>26189.67</v>
      </c>
      <c r="AP71" s="889" t="s">
        <v>676</v>
      </c>
      <c r="AQ71" s="353">
        <v>28</v>
      </c>
      <c r="AR71" s="355" t="s">
        <v>4191</v>
      </c>
      <c r="AS71" s="352" t="s">
        <v>4254</v>
      </c>
      <c r="AT71" s="354">
        <v>25320.67</v>
      </c>
    </row>
    <row r="72" ht="56.25" spans="12:46">
      <c r="L72" s="144" t="s">
        <v>708</v>
      </c>
      <c r="M72" s="144" t="s">
        <v>729</v>
      </c>
      <c r="N72" s="144" t="s">
        <v>4242</v>
      </c>
      <c r="O72" s="144" t="s">
        <v>4249</v>
      </c>
      <c r="P72" s="144" t="s">
        <v>4250</v>
      </c>
      <c r="Q72" s="157">
        <v>360</v>
      </c>
      <c r="U72" s="146">
        <v>10</v>
      </c>
      <c r="V72" s="146">
        <v>18</v>
      </c>
      <c r="W72" s="144" t="s">
        <v>4201</v>
      </c>
      <c r="X72" s="144" t="s">
        <v>4255</v>
      </c>
      <c r="Y72" s="145">
        <v>17197.33</v>
      </c>
      <c r="AB72" s="352" t="s">
        <v>691</v>
      </c>
      <c r="AC72" s="353">
        <v>31</v>
      </c>
      <c r="AD72" s="352" t="s">
        <v>1613</v>
      </c>
      <c r="AE72" s="352" t="s">
        <v>4256</v>
      </c>
      <c r="AF72" s="354">
        <v>26044.67</v>
      </c>
      <c r="AI72" s="889" t="s">
        <v>691</v>
      </c>
      <c r="AJ72" s="353">
        <v>31</v>
      </c>
      <c r="AK72" s="355" t="s">
        <v>2614</v>
      </c>
      <c r="AL72" s="352" t="s">
        <v>4257</v>
      </c>
      <c r="AM72" s="354">
        <v>26059.67</v>
      </c>
      <c r="AP72" s="889" t="s">
        <v>676</v>
      </c>
      <c r="AQ72" s="353">
        <v>28</v>
      </c>
      <c r="AR72" s="355" t="s">
        <v>4191</v>
      </c>
      <c r="AS72" s="352" t="s">
        <v>4258</v>
      </c>
      <c r="AT72" s="354">
        <v>25443.67</v>
      </c>
    </row>
    <row r="73" ht="56.25" spans="12:46">
      <c r="L73" s="144" t="s">
        <v>708</v>
      </c>
      <c r="M73" s="146">
        <v>14</v>
      </c>
      <c r="N73" s="144" t="s">
        <v>4153</v>
      </c>
      <c r="O73" s="144" t="s">
        <v>3446</v>
      </c>
      <c r="P73" s="144" t="s">
        <v>4154</v>
      </c>
      <c r="Q73" s="145">
        <v>1800</v>
      </c>
      <c r="U73" s="146">
        <v>10</v>
      </c>
      <c r="V73" s="146">
        <v>18</v>
      </c>
      <c r="W73" s="144" t="s">
        <v>4201</v>
      </c>
      <c r="X73" s="144" t="s">
        <v>4259</v>
      </c>
      <c r="Y73" s="145">
        <v>17195.33</v>
      </c>
      <c r="AB73" s="352" t="s">
        <v>691</v>
      </c>
      <c r="AC73" s="353">
        <v>31</v>
      </c>
      <c r="AD73" s="352" t="s">
        <v>1613</v>
      </c>
      <c r="AE73" s="352" t="s">
        <v>4260</v>
      </c>
      <c r="AF73" s="354">
        <v>26058.67</v>
      </c>
      <c r="AI73" s="889" t="s">
        <v>691</v>
      </c>
      <c r="AJ73" s="353">
        <v>31</v>
      </c>
      <c r="AK73" s="355" t="s">
        <v>2614</v>
      </c>
      <c r="AL73" s="352" t="s">
        <v>4261</v>
      </c>
      <c r="AM73" s="354">
        <v>26237.67</v>
      </c>
      <c r="AP73" s="889" t="s">
        <v>676</v>
      </c>
      <c r="AQ73" s="353">
        <v>28</v>
      </c>
      <c r="AR73" s="355" t="s">
        <v>4191</v>
      </c>
      <c r="AS73" s="352" t="s">
        <v>4262</v>
      </c>
      <c r="AT73" s="354">
        <v>25251.67</v>
      </c>
    </row>
    <row r="74" ht="56.25" spans="12:46">
      <c r="L74" s="144" t="s">
        <v>708</v>
      </c>
      <c r="M74" s="146">
        <v>14</v>
      </c>
      <c r="N74" s="144" t="s">
        <v>4153</v>
      </c>
      <c r="O74" s="144" t="s">
        <v>2490</v>
      </c>
      <c r="P74" s="144" t="s">
        <v>4154</v>
      </c>
      <c r="Q74" s="145">
        <v>6800</v>
      </c>
      <c r="U74" s="146">
        <v>11</v>
      </c>
      <c r="V74" s="146">
        <v>18</v>
      </c>
      <c r="W74" s="144" t="s">
        <v>4263</v>
      </c>
      <c r="X74" s="144" t="s">
        <v>4264</v>
      </c>
      <c r="Y74" s="145">
        <v>17512.33</v>
      </c>
      <c r="AB74" s="352" t="s">
        <v>691</v>
      </c>
      <c r="AC74" s="353">
        <v>31</v>
      </c>
      <c r="AD74" s="352" t="s">
        <v>1613</v>
      </c>
      <c r="AE74" s="352" t="s">
        <v>4265</v>
      </c>
      <c r="AF74" s="354">
        <v>25887.67</v>
      </c>
      <c r="AI74" s="889" t="s">
        <v>691</v>
      </c>
      <c r="AJ74" s="353">
        <v>31</v>
      </c>
      <c r="AK74" s="355" t="s">
        <v>2614</v>
      </c>
      <c r="AL74" s="352" t="s">
        <v>4266</v>
      </c>
      <c r="AM74" s="354">
        <v>26241.67</v>
      </c>
      <c r="AP74" s="889" t="s">
        <v>676</v>
      </c>
      <c r="AQ74" s="353">
        <v>28</v>
      </c>
      <c r="AR74" s="355" t="s">
        <v>4191</v>
      </c>
      <c r="AS74" s="352" t="s">
        <v>4267</v>
      </c>
      <c r="AT74" s="354">
        <v>24905.67</v>
      </c>
    </row>
    <row r="75" ht="56.25" spans="12:46">
      <c r="L75" s="144" t="s">
        <v>708</v>
      </c>
      <c r="M75" s="146">
        <v>16</v>
      </c>
      <c r="N75" s="144" t="s">
        <v>4078</v>
      </c>
      <c r="O75" s="144" t="s">
        <v>4268</v>
      </c>
      <c r="P75" s="144" t="s">
        <v>4269</v>
      </c>
      <c r="Q75" s="145">
        <v>2200</v>
      </c>
      <c r="U75" s="146">
        <v>11</v>
      </c>
      <c r="V75" s="146">
        <v>18</v>
      </c>
      <c r="W75" s="144" t="s">
        <v>4263</v>
      </c>
      <c r="X75" s="144" t="s">
        <v>4270</v>
      </c>
      <c r="Y75" s="145">
        <v>17578.33</v>
      </c>
      <c r="AB75" s="352" t="s">
        <v>691</v>
      </c>
      <c r="AC75" s="353">
        <v>31</v>
      </c>
      <c r="AD75" s="352" t="s">
        <v>1613</v>
      </c>
      <c r="AE75" s="352" t="s">
        <v>4271</v>
      </c>
      <c r="AF75" s="354">
        <v>25552.67</v>
      </c>
      <c r="AI75" s="889" t="s">
        <v>691</v>
      </c>
      <c r="AJ75" s="353">
        <v>31</v>
      </c>
      <c r="AK75" s="355" t="s">
        <v>2614</v>
      </c>
      <c r="AL75" s="352" t="s">
        <v>4272</v>
      </c>
      <c r="AM75" s="354">
        <v>25947.67</v>
      </c>
      <c r="AP75" s="889" t="s">
        <v>676</v>
      </c>
      <c r="AQ75" s="353">
        <v>28</v>
      </c>
      <c r="AR75" s="355" t="s">
        <v>4191</v>
      </c>
      <c r="AS75" s="352" t="s">
        <v>4273</v>
      </c>
      <c r="AT75" s="354">
        <v>25460.67</v>
      </c>
    </row>
    <row r="76" ht="56.25" spans="12:46">
      <c r="L76" s="144" t="s">
        <v>708</v>
      </c>
      <c r="M76" s="146">
        <v>17</v>
      </c>
      <c r="N76" s="144" t="s">
        <v>4016</v>
      </c>
      <c r="O76" s="144" t="s">
        <v>4274</v>
      </c>
      <c r="P76" s="144" t="s">
        <v>4126</v>
      </c>
      <c r="Q76" s="145">
        <v>9900</v>
      </c>
      <c r="U76" s="146">
        <v>11</v>
      </c>
      <c r="V76" s="146">
        <v>18</v>
      </c>
      <c r="W76" s="144" t="s">
        <v>4263</v>
      </c>
      <c r="X76" s="144" t="s">
        <v>4275</v>
      </c>
      <c r="Y76" s="145">
        <v>1742.67</v>
      </c>
      <c r="AB76" s="352" t="s">
        <v>691</v>
      </c>
      <c r="AC76" s="353">
        <v>31</v>
      </c>
      <c r="AD76" s="352" t="s">
        <v>1613</v>
      </c>
      <c r="AE76" s="352" t="s">
        <v>4276</v>
      </c>
      <c r="AF76" s="354">
        <v>25897.67</v>
      </c>
      <c r="AI76" s="889" t="s">
        <v>691</v>
      </c>
      <c r="AJ76" s="353">
        <v>31</v>
      </c>
      <c r="AK76" s="355" t="s">
        <v>2614</v>
      </c>
      <c r="AL76" s="352" t="s">
        <v>4277</v>
      </c>
      <c r="AM76" s="354">
        <v>25983.67</v>
      </c>
      <c r="AP76" s="889" t="s">
        <v>676</v>
      </c>
      <c r="AQ76" s="353">
        <v>28</v>
      </c>
      <c r="AR76" s="355" t="s">
        <v>4191</v>
      </c>
      <c r="AS76" s="352" t="s">
        <v>4278</v>
      </c>
      <c r="AT76" s="354">
        <v>25224.67</v>
      </c>
    </row>
    <row r="77" ht="56.25" spans="12:46">
      <c r="L77" s="144" t="s">
        <v>708</v>
      </c>
      <c r="M77" s="146">
        <v>17</v>
      </c>
      <c r="N77" s="144" t="s">
        <v>4016</v>
      </c>
      <c r="O77" s="144" t="s">
        <v>4279</v>
      </c>
      <c r="P77" s="144" t="s">
        <v>4280</v>
      </c>
      <c r="Q77" s="145">
        <v>5000</v>
      </c>
      <c r="U77" s="146">
        <v>11</v>
      </c>
      <c r="V77" s="146">
        <v>18</v>
      </c>
      <c r="W77" s="144" t="s">
        <v>4263</v>
      </c>
      <c r="X77" s="144" t="s">
        <v>4281</v>
      </c>
      <c r="Y77" s="145">
        <v>17406.33</v>
      </c>
      <c r="AB77" s="352" t="s">
        <v>691</v>
      </c>
      <c r="AC77" s="353">
        <v>31</v>
      </c>
      <c r="AD77" s="352" t="s">
        <v>1613</v>
      </c>
      <c r="AE77" s="352" t="s">
        <v>4282</v>
      </c>
      <c r="AF77" s="354">
        <v>25912.67</v>
      </c>
      <c r="AI77" s="889" t="s">
        <v>691</v>
      </c>
      <c r="AJ77" s="353">
        <v>31</v>
      </c>
      <c r="AK77" s="355" t="s">
        <v>2614</v>
      </c>
      <c r="AL77" s="352" t="s">
        <v>4283</v>
      </c>
      <c r="AM77" s="354">
        <v>25875.67</v>
      </c>
      <c r="AP77" s="889" t="s">
        <v>676</v>
      </c>
      <c r="AQ77" s="353">
        <v>28</v>
      </c>
      <c r="AR77" s="355" t="s">
        <v>4191</v>
      </c>
      <c r="AS77" s="352" t="s">
        <v>4284</v>
      </c>
      <c r="AT77" s="354">
        <v>25364.67</v>
      </c>
    </row>
    <row r="78" ht="56.25" spans="12:46">
      <c r="L78" s="144" t="s">
        <v>708</v>
      </c>
      <c r="M78" s="146">
        <v>17</v>
      </c>
      <c r="N78" s="144" t="s">
        <v>4016</v>
      </c>
      <c r="O78" s="144" t="s">
        <v>4285</v>
      </c>
      <c r="P78" s="144" t="s">
        <v>4018</v>
      </c>
      <c r="Q78" s="145">
        <v>41150</v>
      </c>
      <c r="U78" s="146">
        <v>11</v>
      </c>
      <c r="V78" s="146">
        <v>18</v>
      </c>
      <c r="W78" s="144" t="s">
        <v>4263</v>
      </c>
      <c r="X78" s="144" t="s">
        <v>4286</v>
      </c>
      <c r="Y78" s="145">
        <v>17216.33</v>
      </c>
      <c r="AB78" s="352" t="s">
        <v>691</v>
      </c>
      <c r="AC78" s="353">
        <v>31</v>
      </c>
      <c r="AD78" s="352" t="s">
        <v>1613</v>
      </c>
      <c r="AE78" s="352" t="s">
        <v>4287</v>
      </c>
      <c r="AF78" s="354">
        <v>25912.67</v>
      </c>
      <c r="AI78" s="889" t="s">
        <v>691</v>
      </c>
      <c r="AJ78" s="353">
        <v>31</v>
      </c>
      <c r="AK78" s="355" t="s">
        <v>2614</v>
      </c>
      <c r="AL78" s="352" t="s">
        <v>4288</v>
      </c>
      <c r="AM78" s="354">
        <v>25959.67</v>
      </c>
      <c r="AP78" s="889" t="s">
        <v>676</v>
      </c>
      <c r="AQ78" s="353">
        <v>28</v>
      </c>
      <c r="AR78" s="355" t="s">
        <v>4191</v>
      </c>
      <c r="AS78" s="352" t="s">
        <v>4289</v>
      </c>
      <c r="AT78" s="354">
        <v>25316.67</v>
      </c>
    </row>
    <row r="79" ht="56.25" spans="12:46">
      <c r="L79" s="144" t="s">
        <v>708</v>
      </c>
      <c r="M79" s="146">
        <v>17</v>
      </c>
      <c r="N79" s="144" t="s">
        <v>4016</v>
      </c>
      <c r="O79" s="144" t="s">
        <v>4285</v>
      </c>
      <c r="P79" s="144" t="s">
        <v>4018</v>
      </c>
      <c r="Q79" s="145">
        <v>41450</v>
      </c>
      <c r="U79" s="146">
        <v>11</v>
      </c>
      <c r="V79" s="146">
        <v>18</v>
      </c>
      <c r="W79" s="144" t="s">
        <v>4263</v>
      </c>
      <c r="X79" s="144" t="s">
        <v>4290</v>
      </c>
      <c r="Y79" s="145">
        <v>17216.33</v>
      </c>
      <c r="AB79" s="352" t="s">
        <v>691</v>
      </c>
      <c r="AC79" s="353">
        <v>31</v>
      </c>
      <c r="AD79" s="352" t="s">
        <v>1613</v>
      </c>
      <c r="AE79" s="352" t="s">
        <v>4291</v>
      </c>
      <c r="AF79" s="354">
        <v>25912.67</v>
      </c>
      <c r="AI79" s="889" t="s">
        <v>691</v>
      </c>
      <c r="AJ79" s="353">
        <v>31</v>
      </c>
      <c r="AK79" s="355" t="s">
        <v>2614</v>
      </c>
      <c r="AL79" s="352" t="s">
        <v>4292</v>
      </c>
      <c r="AM79" s="354">
        <v>25983.67</v>
      </c>
      <c r="AP79" s="889" t="s">
        <v>676</v>
      </c>
      <c r="AQ79" s="353">
        <v>28</v>
      </c>
      <c r="AR79" s="355" t="s">
        <v>4191</v>
      </c>
      <c r="AS79" s="352" t="s">
        <v>4293</v>
      </c>
      <c r="AT79" s="354">
        <v>25460.67</v>
      </c>
    </row>
    <row r="80" ht="56.25" spans="12:46">
      <c r="L80" s="144" t="s">
        <v>708</v>
      </c>
      <c r="M80" s="146">
        <v>20</v>
      </c>
      <c r="N80" s="144" t="s">
        <v>4065</v>
      </c>
      <c r="O80" s="144" t="s">
        <v>4294</v>
      </c>
      <c r="P80" s="144" t="s">
        <v>4120</v>
      </c>
      <c r="Q80" s="145">
        <v>3138.4</v>
      </c>
      <c r="U80" s="146">
        <v>11</v>
      </c>
      <c r="V80" s="146">
        <v>18</v>
      </c>
      <c r="W80" s="144" t="s">
        <v>4263</v>
      </c>
      <c r="X80" s="144" t="s">
        <v>4295</v>
      </c>
      <c r="Y80" s="145">
        <v>17253.33</v>
      </c>
      <c r="AB80" s="352" t="s">
        <v>691</v>
      </c>
      <c r="AC80" s="353">
        <v>31</v>
      </c>
      <c r="AD80" s="352" t="s">
        <v>1613</v>
      </c>
      <c r="AE80" s="352" t="s">
        <v>4296</v>
      </c>
      <c r="AF80" s="354">
        <v>25948.67</v>
      </c>
      <c r="AI80" s="889" t="s">
        <v>691</v>
      </c>
      <c r="AJ80" s="353">
        <v>31</v>
      </c>
      <c r="AK80" s="355" t="s">
        <v>2614</v>
      </c>
      <c r="AL80" s="352" t="s">
        <v>4297</v>
      </c>
      <c r="AM80" s="354">
        <v>25942.67</v>
      </c>
      <c r="AP80" s="889" t="s">
        <v>676</v>
      </c>
      <c r="AQ80" s="353">
        <v>28</v>
      </c>
      <c r="AR80" s="355" t="s">
        <v>4191</v>
      </c>
      <c r="AS80" s="352" t="s">
        <v>4298</v>
      </c>
      <c r="AT80" s="354">
        <v>25460.67</v>
      </c>
    </row>
    <row r="81" ht="56.25" spans="12:46">
      <c r="L81" s="144" t="s">
        <v>708</v>
      </c>
      <c r="M81" s="146">
        <v>20</v>
      </c>
      <c r="N81" s="144" t="s">
        <v>4065</v>
      </c>
      <c r="O81" s="144" t="s">
        <v>4294</v>
      </c>
      <c r="P81" s="144" t="s">
        <v>4120</v>
      </c>
      <c r="Q81" s="145">
        <v>40000</v>
      </c>
      <c r="U81" s="146">
        <v>11</v>
      </c>
      <c r="V81" s="146">
        <v>18</v>
      </c>
      <c r="W81" s="144" t="s">
        <v>4263</v>
      </c>
      <c r="X81" s="144" t="s">
        <v>4299</v>
      </c>
      <c r="Y81" s="145">
        <v>17216.33</v>
      </c>
      <c r="AB81" s="352" t="s">
        <v>691</v>
      </c>
      <c r="AC81" s="353">
        <v>31</v>
      </c>
      <c r="AD81" s="352" t="s">
        <v>1613</v>
      </c>
      <c r="AE81" s="352" t="s">
        <v>4300</v>
      </c>
      <c r="AF81" s="354">
        <v>26221.67</v>
      </c>
      <c r="AI81" s="889" t="s">
        <v>691</v>
      </c>
      <c r="AJ81" s="353">
        <v>31</v>
      </c>
      <c r="AK81" s="355" t="s">
        <v>2614</v>
      </c>
      <c r="AL81" s="352" t="s">
        <v>4301</v>
      </c>
      <c r="AM81" s="354">
        <v>25932.67</v>
      </c>
      <c r="AP81" s="889" t="s">
        <v>676</v>
      </c>
      <c r="AQ81" s="353">
        <v>28</v>
      </c>
      <c r="AR81" s="355" t="s">
        <v>4191</v>
      </c>
      <c r="AS81" s="352" t="s">
        <v>4302</v>
      </c>
      <c r="AT81" s="354">
        <v>25424.67</v>
      </c>
    </row>
    <row r="82" ht="56.25" spans="12:46">
      <c r="L82" s="144" t="s">
        <v>708</v>
      </c>
      <c r="M82" s="146">
        <v>23</v>
      </c>
      <c r="N82" s="144" t="s">
        <v>4303</v>
      </c>
      <c r="O82" s="144" t="s">
        <v>4304</v>
      </c>
      <c r="P82" s="144" t="s">
        <v>4305</v>
      </c>
      <c r="Q82" s="145">
        <v>1800</v>
      </c>
      <c r="U82" s="146">
        <v>11</v>
      </c>
      <c r="V82" s="146">
        <v>18</v>
      </c>
      <c r="W82" s="144" t="s">
        <v>4263</v>
      </c>
      <c r="X82" s="144" t="s">
        <v>4306</v>
      </c>
      <c r="Y82" s="145">
        <v>17216.33</v>
      </c>
      <c r="AB82" s="352" t="s">
        <v>691</v>
      </c>
      <c r="AC82" s="353">
        <v>31</v>
      </c>
      <c r="AD82" s="352" t="s">
        <v>1613</v>
      </c>
      <c r="AE82" s="352" t="s">
        <v>4307</v>
      </c>
      <c r="AF82" s="354">
        <v>26221.67</v>
      </c>
      <c r="AI82" s="889" t="s">
        <v>691</v>
      </c>
      <c r="AJ82" s="353">
        <v>31</v>
      </c>
      <c r="AK82" s="355" t="s">
        <v>2614</v>
      </c>
      <c r="AL82" s="352" t="s">
        <v>4308</v>
      </c>
      <c r="AM82" s="354">
        <v>25947.67</v>
      </c>
      <c r="AP82" s="889" t="s">
        <v>676</v>
      </c>
      <c r="AQ82" s="353">
        <v>28</v>
      </c>
      <c r="AR82" s="355" t="s">
        <v>4191</v>
      </c>
      <c r="AS82" s="352" t="s">
        <v>4309</v>
      </c>
      <c r="AT82" s="354">
        <v>25369.67</v>
      </c>
    </row>
    <row r="83" ht="56.25" spans="12:46">
      <c r="L83" s="144" t="s">
        <v>708</v>
      </c>
      <c r="M83" s="146">
        <v>23</v>
      </c>
      <c r="N83" s="144" t="s">
        <v>4310</v>
      </c>
      <c r="O83" s="144" t="s">
        <v>4311</v>
      </c>
      <c r="P83" s="144" t="s">
        <v>4312</v>
      </c>
      <c r="Q83" s="145">
        <v>10000</v>
      </c>
      <c r="U83" s="146">
        <v>11</v>
      </c>
      <c r="V83" s="146">
        <v>18</v>
      </c>
      <c r="W83" s="144" t="s">
        <v>4263</v>
      </c>
      <c r="X83" s="144" t="s">
        <v>4313</v>
      </c>
      <c r="Y83" s="145">
        <v>17197.33</v>
      </c>
      <c r="AB83" s="352" t="s">
        <v>691</v>
      </c>
      <c r="AC83" s="353">
        <v>31</v>
      </c>
      <c r="AD83" s="352" t="s">
        <v>1613</v>
      </c>
      <c r="AE83" s="352" t="s">
        <v>4314</v>
      </c>
      <c r="AF83" s="354">
        <v>26221.67</v>
      </c>
      <c r="AI83" s="889" t="s">
        <v>691</v>
      </c>
      <c r="AJ83" s="353">
        <v>31</v>
      </c>
      <c r="AK83" s="355" t="s">
        <v>2614</v>
      </c>
      <c r="AL83" s="352" t="s">
        <v>4315</v>
      </c>
      <c r="AM83" s="354">
        <v>25959.67</v>
      </c>
      <c r="AP83" s="889" t="s">
        <v>676</v>
      </c>
      <c r="AQ83" s="353">
        <v>28</v>
      </c>
      <c r="AR83" s="355" t="s">
        <v>4191</v>
      </c>
      <c r="AS83" s="352" t="s">
        <v>4316</v>
      </c>
      <c r="AT83" s="354">
        <v>25424.67</v>
      </c>
    </row>
    <row r="84" ht="56.25" spans="12:46">
      <c r="L84" s="144" t="s">
        <v>708</v>
      </c>
      <c r="M84" s="146">
        <v>23</v>
      </c>
      <c r="N84" s="144" t="s">
        <v>4054</v>
      </c>
      <c r="O84" s="144" t="s">
        <v>4317</v>
      </c>
      <c r="P84" s="144" t="s">
        <v>4055</v>
      </c>
      <c r="Q84" s="145">
        <v>2000</v>
      </c>
      <c r="U84" s="146">
        <v>11</v>
      </c>
      <c r="V84" s="146">
        <v>18</v>
      </c>
      <c r="W84" s="144" t="s">
        <v>4263</v>
      </c>
      <c r="X84" s="144" t="s">
        <v>4318</v>
      </c>
      <c r="Y84" s="145">
        <v>17195.33</v>
      </c>
      <c r="AB84" s="352" t="s">
        <v>691</v>
      </c>
      <c r="AC84" s="353">
        <v>31</v>
      </c>
      <c r="AD84" s="352" t="s">
        <v>1613</v>
      </c>
      <c r="AE84" s="352" t="s">
        <v>4319</v>
      </c>
      <c r="AF84" s="354">
        <v>26221.67</v>
      </c>
      <c r="AI84" s="889" t="s">
        <v>691</v>
      </c>
      <c r="AJ84" s="353">
        <v>31</v>
      </c>
      <c r="AK84" s="355" t="s">
        <v>2614</v>
      </c>
      <c r="AL84" s="352" t="s">
        <v>4320</v>
      </c>
      <c r="AM84" s="354">
        <v>25774.67</v>
      </c>
      <c r="AP84" s="889" t="s">
        <v>676</v>
      </c>
      <c r="AQ84" s="353">
        <v>28</v>
      </c>
      <c r="AR84" s="355" t="s">
        <v>4191</v>
      </c>
      <c r="AS84" s="352" t="s">
        <v>4321</v>
      </c>
      <c r="AT84" s="354">
        <v>25460.67</v>
      </c>
    </row>
    <row r="85" ht="56.25" spans="12:46">
      <c r="L85" s="144" t="s">
        <v>708</v>
      </c>
      <c r="M85" s="146">
        <v>27</v>
      </c>
      <c r="N85" s="144" t="s">
        <v>4065</v>
      </c>
      <c r="O85" s="144" t="s">
        <v>4322</v>
      </c>
      <c r="P85" s="144" t="s">
        <v>4323</v>
      </c>
      <c r="Q85" s="145">
        <v>7480</v>
      </c>
      <c r="U85" s="146">
        <v>12</v>
      </c>
      <c r="V85" s="146">
        <v>24</v>
      </c>
      <c r="W85" s="144" t="s">
        <v>4324</v>
      </c>
      <c r="X85" s="144" t="s">
        <v>4325</v>
      </c>
      <c r="Y85" s="145">
        <v>7367.41</v>
      </c>
      <c r="AB85" s="352" t="s">
        <v>677</v>
      </c>
      <c r="AC85" s="353">
        <v>30</v>
      </c>
      <c r="AD85" s="352" t="s">
        <v>1615</v>
      </c>
      <c r="AE85" s="352" t="s">
        <v>4326</v>
      </c>
      <c r="AF85" s="354">
        <v>1877.67</v>
      </c>
      <c r="AI85" s="889" t="s">
        <v>691</v>
      </c>
      <c r="AJ85" s="353">
        <v>31</v>
      </c>
      <c r="AK85" s="355" t="s">
        <v>2614</v>
      </c>
      <c r="AL85" s="352" t="s">
        <v>4327</v>
      </c>
      <c r="AM85" s="354">
        <v>25774.67</v>
      </c>
      <c r="AP85" s="889" t="s">
        <v>676</v>
      </c>
      <c r="AQ85" s="353">
        <v>28</v>
      </c>
      <c r="AR85" s="355" t="s">
        <v>4191</v>
      </c>
      <c r="AS85" s="352" t="s">
        <v>4328</v>
      </c>
      <c r="AT85" s="354">
        <v>25424.67</v>
      </c>
    </row>
    <row r="86" ht="56.25" spans="12:46">
      <c r="L86" s="144" t="s">
        <v>708</v>
      </c>
      <c r="M86" s="146">
        <v>28</v>
      </c>
      <c r="N86" s="144" t="s">
        <v>4236</v>
      </c>
      <c r="O86" s="144" t="s">
        <v>4329</v>
      </c>
      <c r="P86" s="144" t="s">
        <v>4237</v>
      </c>
      <c r="Q86" s="145">
        <v>4800</v>
      </c>
      <c r="U86" s="146">
        <v>12</v>
      </c>
      <c r="V86" s="146">
        <v>24</v>
      </c>
      <c r="W86" s="144" t="s">
        <v>4324</v>
      </c>
      <c r="X86" s="144" t="s">
        <v>4330</v>
      </c>
      <c r="Y86" s="145">
        <v>13955.14</v>
      </c>
      <c r="AB86" s="352" t="s">
        <v>677</v>
      </c>
      <c r="AC86" s="353">
        <v>30</v>
      </c>
      <c r="AD86" s="352" t="s">
        <v>1615</v>
      </c>
      <c r="AE86" s="352" t="s">
        <v>4331</v>
      </c>
      <c r="AF86" s="354">
        <v>6044.33</v>
      </c>
      <c r="AI86" s="889" t="s">
        <v>691</v>
      </c>
      <c r="AJ86" s="353">
        <v>31</v>
      </c>
      <c r="AK86" s="355" t="s">
        <v>2614</v>
      </c>
      <c r="AL86" s="352" t="s">
        <v>4332</v>
      </c>
      <c r="AM86" s="354">
        <v>25774.67</v>
      </c>
      <c r="AP86" s="889" t="s">
        <v>676</v>
      </c>
      <c r="AQ86" s="353">
        <v>28</v>
      </c>
      <c r="AR86" s="355" t="s">
        <v>4191</v>
      </c>
      <c r="AS86" s="352" t="s">
        <v>4333</v>
      </c>
      <c r="AT86" s="354">
        <v>25460.67</v>
      </c>
    </row>
    <row r="87" ht="56.25" spans="12:46">
      <c r="L87" s="144" t="s">
        <v>708</v>
      </c>
      <c r="M87" s="146">
        <v>29</v>
      </c>
      <c r="N87" s="144" t="s">
        <v>3995</v>
      </c>
      <c r="O87" s="144" t="s">
        <v>4334</v>
      </c>
      <c r="P87" s="144" t="s">
        <v>4091</v>
      </c>
      <c r="Q87" s="145">
        <v>6219</v>
      </c>
      <c r="U87" s="146">
        <v>12</v>
      </c>
      <c r="V87" s="146">
        <v>24</v>
      </c>
      <c r="W87" s="144" t="s">
        <v>4324</v>
      </c>
      <c r="X87" s="144" t="s">
        <v>4335</v>
      </c>
      <c r="Y87" s="145">
        <v>1742.67</v>
      </c>
      <c r="AB87" s="352" t="s">
        <v>677</v>
      </c>
      <c r="AC87" s="353">
        <v>30</v>
      </c>
      <c r="AD87" s="352" t="s">
        <v>1615</v>
      </c>
      <c r="AE87" s="352" t="s">
        <v>4336</v>
      </c>
      <c r="AF87" s="354">
        <v>26059.67</v>
      </c>
      <c r="AI87" s="889" t="s">
        <v>691</v>
      </c>
      <c r="AJ87" s="353">
        <v>31</v>
      </c>
      <c r="AK87" s="355" t="s">
        <v>2614</v>
      </c>
      <c r="AL87" s="352" t="s">
        <v>4337</v>
      </c>
      <c r="AM87" s="354">
        <v>25774.67</v>
      </c>
      <c r="AP87" s="889" t="s">
        <v>676</v>
      </c>
      <c r="AQ87" s="353">
        <v>28</v>
      </c>
      <c r="AR87" s="355" t="s">
        <v>4191</v>
      </c>
      <c r="AS87" s="352" t="s">
        <v>4338</v>
      </c>
      <c r="AT87" s="354">
        <v>25460.67</v>
      </c>
    </row>
    <row r="88" ht="56.25" spans="12:46">
      <c r="L88" s="144" t="s">
        <v>708</v>
      </c>
      <c r="M88" s="146">
        <v>29</v>
      </c>
      <c r="N88" s="144" t="s">
        <v>3995</v>
      </c>
      <c r="O88" s="144" t="s">
        <v>4334</v>
      </c>
      <c r="P88" s="144" t="s">
        <v>4091</v>
      </c>
      <c r="Q88" s="157">
        <v>800</v>
      </c>
      <c r="U88" s="146">
        <v>12</v>
      </c>
      <c r="V88" s="146">
        <v>24</v>
      </c>
      <c r="W88" s="144" t="s">
        <v>4324</v>
      </c>
      <c r="X88" s="144" t="s">
        <v>4339</v>
      </c>
      <c r="Y88" s="145">
        <v>17406.33</v>
      </c>
      <c r="AB88" s="352" t="s">
        <v>677</v>
      </c>
      <c r="AC88" s="353">
        <v>30</v>
      </c>
      <c r="AD88" s="352" t="s">
        <v>1615</v>
      </c>
      <c r="AE88" s="352" t="s">
        <v>4340</v>
      </c>
      <c r="AF88" s="354">
        <v>26027.67</v>
      </c>
      <c r="AI88" s="889" t="s">
        <v>691</v>
      </c>
      <c r="AJ88" s="353">
        <v>31</v>
      </c>
      <c r="AK88" s="355" t="s">
        <v>2614</v>
      </c>
      <c r="AL88" s="352" t="s">
        <v>4341</v>
      </c>
      <c r="AM88" s="354">
        <v>25774.67</v>
      </c>
      <c r="AP88" s="889" t="s">
        <v>676</v>
      </c>
      <c r="AQ88" s="353">
        <v>28</v>
      </c>
      <c r="AR88" s="355" t="s">
        <v>4191</v>
      </c>
      <c r="AS88" s="352" t="s">
        <v>4342</v>
      </c>
      <c r="AT88" s="354">
        <v>25774.67</v>
      </c>
    </row>
    <row r="89" ht="56.25" spans="12:46">
      <c r="L89" s="144" t="s">
        <v>708</v>
      </c>
      <c r="M89" s="146">
        <v>29</v>
      </c>
      <c r="N89" s="144" t="s">
        <v>3995</v>
      </c>
      <c r="O89" s="144" t="s">
        <v>4334</v>
      </c>
      <c r="P89" s="144" t="s">
        <v>4091</v>
      </c>
      <c r="Q89" s="145">
        <v>1452</v>
      </c>
      <c r="U89" s="146">
        <v>12</v>
      </c>
      <c r="V89" s="146">
        <v>24</v>
      </c>
      <c r="W89" s="144" t="s">
        <v>4324</v>
      </c>
      <c r="X89" s="144" t="s">
        <v>4343</v>
      </c>
      <c r="Y89" s="145">
        <v>17216.33</v>
      </c>
      <c r="AB89" s="352" t="s">
        <v>677</v>
      </c>
      <c r="AC89" s="353">
        <v>30</v>
      </c>
      <c r="AD89" s="352" t="s">
        <v>1615</v>
      </c>
      <c r="AE89" s="352" t="s">
        <v>4344</v>
      </c>
      <c r="AF89" s="354">
        <v>26058.67</v>
      </c>
      <c r="AI89" s="889" t="s">
        <v>691</v>
      </c>
      <c r="AJ89" s="353">
        <v>31</v>
      </c>
      <c r="AK89" s="355" t="s">
        <v>2614</v>
      </c>
      <c r="AL89" s="352" t="s">
        <v>4345</v>
      </c>
      <c r="AM89" s="354">
        <v>25774.67</v>
      </c>
      <c r="AP89" s="889" t="s">
        <v>676</v>
      </c>
      <c r="AQ89" s="353">
        <v>28</v>
      </c>
      <c r="AR89" s="355" t="s">
        <v>4191</v>
      </c>
      <c r="AS89" s="352" t="s">
        <v>4346</v>
      </c>
      <c r="AT89" s="354">
        <v>25774.67</v>
      </c>
    </row>
    <row r="90" ht="56.25" spans="12:46">
      <c r="L90" s="144" t="s">
        <v>708</v>
      </c>
      <c r="M90" s="146">
        <v>29</v>
      </c>
      <c r="N90" s="144" t="s">
        <v>3995</v>
      </c>
      <c r="O90" s="144" t="s">
        <v>4334</v>
      </c>
      <c r="P90" s="144" t="s">
        <v>4091</v>
      </c>
      <c r="Q90" s="145">
        <v>4906.5</v>
      </c>
      <c r="U90" s="146">
        <v>12</v>
      </c>
      <c r="V90" s="146">
        <v>24</v>
      </c>
      <c r="W90" s="144" t="s">
        <v>4324</v>
      </c>
      <c r="X90" s="144" t="s">
        <v>4347</v>
      </c>
      <c r="Y90" s="145">
        <v>17197.33</v>
      </c>
      <c r="AB90" s="352" t="s">
        <v>677</v>
      </c>
      <c r="AC90" s="353">
        <v>30</v>
      </c>
      <c r="AD90" s="352" t="s">
        <v>1615</v>
      </c>
      <c r="AE90" s="352" t="s">
        <v>4348</v>
      </c>
      <c r="AF90" s="354">
        <v>26026.67</v>
      </c>
      <c r="AI90" s="889" t="s">
        <v>691</v>
      </c>
      <c r="AJ90" s="353">
        <v>31</v>
      </c>
      <c r="AK90" s="355" t="s">
        <v>2614</v>
      </c>
      <c r="AL90" s="352" t="s">
        <v>4349</v>
      </c>
      <c r="AM90" s="354">
        <v>25774.67</v>
      </c>
      <c r="AP90" s="889" t="s">
        <v>676</v>
      </c>
      <c r="AQ90" s="353">
        <v>28</v>
      </c>
      <c r="AR90" s="355" t="s">
        <v>4191</v>
      </c>
      <c r="AS90" s="352" t="s">
        <v>4350</v>
      </c>
      <c r="AT90" s="354">
        <v>25774.67</v>
      </c>
    </row>
    <row r="91" ht="56.25" spans="12:46">
      <c r="L91" s="144" t="s">
        <v>721</v>
      </c>
      <c r="M91" s="144" t="s">
        <v>665</v>
      </c>
      <c r="N91" s="144" t="s">
        <v>4303</v>
      </c>
      <c r="O91" s="144" t="s">
        <v>4351</v>
      </c>
      <c r="P91" s="144" t="s">
        <v>4352</v>
      </c>
      <c r="Q91" s="145">
        <v>9571.64</v>
      </c>
      <c r="U91" s="146">
        <v>12</v>
      </c>
      <c r="V91" s="146">
        <v>24</v>
      </c>
      <c r="W91" s="144" t="s">
        <v>4324</v>
      </c>
      <c r="X91" s="144" t="s">
        <v>4353</v>
      </c>
      <c r="Y91" s="145">
        <v>17216.33</v>
      </c>
      <c r="AB91" s="352" t="s">
        <v>677</v>
      </c>
      <c r="AC91" s="353">
        <v>30</v>
      </c>
      <c r="AD91" s="352" t="s">
        <v>1615</v>
      </c>
      <c r="AE91" s="352" t="s">
        <v>4354</v>
      </c>
      <c r="AF91" s="354">
        <v>26058.67</v>
      </c>
      <c r="AI91" s="889" t="s">
        <v>691</v>
      </c>
      <c r="AJ91" s="353">
        <v>31</v>
      </c>
      <c r="AK91" s="355" t="s">
        <v>2614</v>
      </c>
      <c r="AL91" s="352" t="s">
        <v>4355</v>
      </c>
      <c r="AM91" s="354">
        <v>25774.67</v>
      </c>
      <c r="AP91" s="889" t="s">
        <v>676</v>
      </c>
      <c r="AQ91" s="353">
        <v>28</v>
      </c>
      <c r="AR91" s="355" t="s">
        <v>4191</v>
      </c>
      <c r="AS91" s="352" t="s">
        <v>4356</v>
      </c>
      <c r="AT91" s="354">
        <v>25774.67</v>
      </c>
    </row>
    <row r="92" ht="56.25" spans="12:46">
      <c r="L92" s="144" t="s">
        <v>721</v>
      </c>
      <c r="M92" s="144" t="s">
        <v>665</v>
      </c>
      <c r="N92" s="144" t="s">
        <v>4310</v>
      </c>
      <c r="O92" s="144" t="s">
        <v>3336</v>
      </c>
      <c r="P92" s="144" t="s">
        <v>3281</v>
      </c>
      <c r="Q92" s="145">
        <v>3052</v>
      </c>
      <c r="U92" s="146">
        <v>12</v>
      </c>
      <c r="V92" s="146">
        <v>24</v>
      </c>
      <c r="W92" s="144" t="s">
        <v>4324</v>
      </c>
      <c r="X92" s="144" t="s">
        <v>4357</v>
      </c>
      <c r="Y92" s="145">
        <v>17253.33</v>
      </c>
      <c r="AB92" s="352" t="s">
        <v>677</v>
      </c>
      <c r="AC92" s="353">
        <v>30</v>
      </c>
      <c r="AD92" s="352" t="s">
        <v>1615</v>
      </c>
      <c r="AE92" s="352" t="s">
        <v>4358</v>
      </c>
      <c r="AF92" s="354">
        <v>26028.67</v>
      </c>
      <c r="AI92" s="889" t="s">
        <v>691</v>
      </c>
      <c r="AJ92" s="353">
        <v>31</v>
      </c>
      <c r="AK92" s="355" t="s">
        <v>2614</v>
      </c>
      <c r="AL92" s="352" t="s">
        <v>4359</v>
      </c>
      <c r="AM92" s="354">
        <v>25774.67</v>
      </c>
      <c r="AP92" s="889" t="s">
        <v>676</v>
      </c>
      <c r="AQ92" s="353">
        <v>28</v>
      </c>
      <c r="AR92" s="355" t="s">
        <v>4191</v>
      </c>
      <c r="AS92" s="352" t="s">
        <v>4360</v>
      </c>
      <c r="AT92" s="354">
        <v>25774.67</v>
      </c>
    </row>
    <row r="93" ht="56.25" spans="12:46">
      <c r="L93" s="144" t="s">
        <v>721</v>
      </c>
      <c r="M93" s="144" t="s">
        <v>665</v>
      </c>
      <c r="N93" s="144" t="s">
        <v>4310</v>
      </c>
      <c r="O93" s="144" t="s">
        <v>3336</v>
      </c>
      <c r="P93" s="144" t="s">
        <v>3281</v>
      </c>
      <c r="Q93" s="145">
        <v>12359.65</v>
      </c>
      <c r="U93" s="146">
        <v>12</v>
      </c>
      <c r="V93" s="146">
        <v>24</v>
      </c>
      <c r="W93" s="144" t="s">
        <v>4324</v>
      </c>
      <c r="X93" s="144" t="s">
        <v>4361</v>
      </c>
      <c r="Y93" s="145">
        <v>17216.33</v>
      </c>
      <c r="AB93" s="352" t="s">
        <v>677</v>
      </c>
      <c r="AC93" s="353">
        <v>30</v>
      </c>
      <c r="AD93" s="352" t="s">
        <v>1615</v>
      </c>
      <c r="AE93" s="352" t="s">
        <v>4362</v>
      </c>
      <c r="AF93" s="354">
        <v>26058.67</v>
      </c>
      <c r="AI93" s="889" t="s">
        <v>691</v>
      </c>
      <c r="AJ93" s="353">
        <v>31</v>
      </c>
      <c r="AK93" s="355" t="s">
        <v>2614</v>
      </c>
      <c r="AL93" s="352" t="s">
        <v>4363</v>
      </c>
      <c r="AM93" s="354">
        <v>25774.67</v>
      </c>
      <c r="AP93" s="889" t="s">
        <v>676</v>
      </c>
      <c r="AQ93" s="353">
        <v>28</v>
      </c>
      <c r="AR93" s="355" t="s">
        <v>4191</v>
      </c>
      <c r="AS93" s="352" t="s">
        <v>4364</v>
      </c>
      <c r="AT93" s="354">
        <v>25774.67</v>
      </c>
    </row>
    <row r="94" ht="56.25" spans="12:46">
      <c r="L94" s="144" t="s">
        <v>721</v>
      </c>
      <c r="M94" s="144" t="s">
        <v>665</v>
      </c>
      <c r="N94" s="144" t="s">
        <v>4310</v>
      </c>
      <c r="O94" s="144" t="s">
        <v>4365</v>
      </c>
      <c r="P94" s="144" t="s">
        <v>4366</v>
      </c>
      <c r="Q94" s="145">
        <v>14075.2</v>
      </c>
      <c r="U94" s="146">
        <v>12</v>
      </c>
      <c r="V94" s="146">
        <v>24</v>
      </c>
      <c r="W94" s="144" t="s">
        <v>4324</v>
      </c>
      <c r="X94" s="144" t="s">
        <v>4367</v>
      </c>
      <c r="Y94" s="145">
        <v>17216.33</v>
      </c>
      <c r="AB94" s="352" t="s">
        <v>677</v>
      </c>
      <c r="AC94" s="353">
        <v>30</v>
      </c>
      <c r="AD94" s="352" t="s">
        <v>1615</v>
      </c>
      <c r="AE94" s="352" t="s">
        <v>4368</v>
      </c>
      <c r="AF94" s="354">
        <v>25887.67</v>
      </c>
      <c r="AI94" s="889" t="s">
        <v>677</v>
      </c>
      <c r="AJ94" s="353">
        <v>30</v>
      </c>
      <c r="AK94" s="355" t="s">
        <v>2790</v>
      </c>
      <c r="AL94" s="352" t="s">
        <v>4369</v>
      </c>
      <c r="AM94" s="354">
        <v>5130.33</v>
      </c>
      <c r="AP94" s="889" t="s">
        <v>691</v>
      </c>
      <c r="AQ94" s="353">
        <v>31</v>
      </c>
      <c r="AR94" s="355" t="s">
        <v>4370</v>
      </c>
      <c r="AS94" s="352" t="s">
        <v>4371</v>
      </c>
      <c r="AT94" s="354">
        <v>5166.33</v>
      </c>
    </row>
    <row r="95" ht="56.25" spans="12:46">
      <c r="L95" s="144" t="s">
        <v>721</v>
      </c>
      <c r="M95" s="144" t="s">
        <v>716</v>
      </c>
      <c r="N95" s="144" t="s">
        <v>4372</v>
      </c>
      <c r="O95" s="144" t="s">
        <v>2246</v>
      </c>
      <c r="P95" s="144" t="s">
        <v>4373</v>
      </c>
      <c r="Q95" s="145">
        <v>22900</v>
      </c>
      <c r="U95" s="146">
        <v>12</v>
      </c>
      <c r="V95" s="146">
        <v>24</v>
      </c>
      <c r="W95" s="144" t="s">
        <v>4324</v>
      </c>
      <c r="X95" s="144" t="s">
        <v>4374</v>
      </c>
      <c r="Y95" s="145">
        <v>17197.33</v>
      </c>
      <c r="AB95" s="352" t="s">
        <v>677</v>
      </c>
      <c r="AC95" s="353">
        <v>30</v>
      </c>
      <c r="AD95" s="352" t="s">
        <v>1615</v>
      </c>
      <c r="AE95" s="352" t="s">
        <v>4375</v>
      </c>
      <c r="AF95" s="354">
        <v>25552.67</v>
      </c>
      <c r="AI95" s="889" t="s">
        <v>677</v>
      </c>
      <c r="AJ95" s="353">
        <v>30</v>
      </c>
      <c r="AK95" s="355" t="s">
        <v>2790</v>
      </c>
      <c r="AL95" s="352" t="s">
        <v>4376</v>
      </c>
      <c r="AM95" s="354">
        <v>24955.67</v>
      </c>
      <c r="AP95" s="889" t="s">
        <v>691</v>
      </c>
      <c r="AQ95" s="353">
        <v>31</v>
      </c>
      <c r="AR95" s="355" t="s">
        <v>4370</v>
      </c>
      <c r="AS95" s="352" t="s">
        <v>4377</v>
      </c>
      <c r="AT95" s="354">
        <v>5161.33</v>
      </c>
    </row>
    <row r="96" ht="56.25" spans="12:46">
      <c r="L96" s="144" t="s">
        <v>721</v>
      </c>
      <c r="M96" s="144" t="s">
        <v>716</v>
      </c>
      <c r="N96" s="144" t="s">
        <v>4372</v>
      </c>
      <c r="O96" s="144" t="s">
        <v>2246</v>
      </c>
      <c r="P96" s="144" t="s">
        <v>4373</v>
      </c>
      <c r="Q96" s="145">
        <v>22100</v>
      </c>
      <c r="U96" s="146">
        <v>12</v>
      </c>
      <c r="V96" s="146">
        <v>24</v>
      </c>
      <c r="W96" s="144" t="s">
        <v>4324</v>
      </c>
      <c r="X96" s="144" t="s">
        <v>4378</v>
      </c>
      <c r="Y96" s="145">
        <v>17195.33</v>
      </c>
      <c r="AB96" s="352" t="s">
        <v>677</v>
      </c>
      <c r="AC96" s="353">
        <v>30</v>
      </c>
      <c r="AD96" s="352" t="s">
        <v>1615</v>
      </c>
      <c r="AE96" s="352" t="s">
        <v>4379</v>
      </c>
      <c r="AF96" s="354">
        <v>25897.67</v>
      </c>
      <c r="AI96" s="889" t="s">
        <v>677</v>
      </c>
      <c r="AJ96" s="353">
        <v>30</v>
      </c>
      <c r="AK96" s="355" t="s">
        <v>2790</v>
      </c>
      <c r="AL96" s="352" t="s">
        <v>4380</v>
      </c>
      <c r="AM96" s="354">
        <v>25744.67</v>
      </c>
      <c r="AP96" s="889" t="s">
        <v>691</v>
      </c>
      <c r="AQ96" s="353">
        <v>31</v>
      </c>
      <c r="AR96" s="355" t="s">
        <v>4370</v>
      </c>
      <c r="AS96" s="352" t="s">
        <v>4381</v>
      </c>
      <c r="AT96" s="354">
        <v>5121.33</v>
      </c>
    </row>
    <row r="97" ht="56.25" spans="12:46">
      <c r="L97" s="144" t="s">
        <v>721</v>
      </c>
      <c r="M97" s="144" t="s">
        <v>708</v>
      </c>
      <c r="N97" s="144" t="s">
        <v>4382</v>
      </c>
      <c r="O97" s="144" t="s">
        <v>4383</v>
      </c>
      <c r="P97" s="144" t="s">
        <v>4384</v>
      </c>
      <c r="Q97" s="145">
        <v>1845</v>
      </c>
      <c r="U97" s="146"/>
      <c r="V97" s="146"/>
      <c r="W97" s="144"/>
      <c r="X97" s="356" t="s">
        <v>4385</v>
      </c>
      <c r="Y97" s="145">
        <f>SUM(Y24:Y96)</f>
        <v>975462.259999999</v>
      </c>
      <c r="AB97" s="352" t="s">
        <v>677</v>
      </c>
      <c r="AC97" s="353">
        <v>30</v>
      </c>
      <c r="AD97" s="352" t="s">
        <v>1615</v>
      </c>
      <c r="AE97" s="352" t="s">
        <v>4386</v>
      </c>
      <c r="AF97" s="354">
        <v>25912.67</v>
      </c>
      <c r="AI97" s="889" t="s">
        <v>677</v>
      </c>
      <c r="AJ97" s="353">
        <v>30</v>
      </c>
      <c r="AK97" s="355" t="s">
        <v>2790</v>
      </c>
      <c r="AL97" s="352" t="s">
        <v>4387</v>
      </c>
      <c r="AM97" s="354">
        <v>25722.67</v>
      </c>
      <c r="AP97" s="889" t="s">
        <v>691</v>
      </c>
      <c r="AQ97" s="353">
        <v>31</v>
      </c>
      <c r="AR97" s="355" t="s">
        <v>4370</v>
      </c>
      <c r="AS97" s="352" t="s">
        <v>4388</v>
      </c>
      <c r="AT97" s="354">
        <v>5129.33</v>
      </c>
    </row>
    <row r="98" ht="56.25" spans="12:46">
      <c r="L98" s="144" t="s">
        <v>721</v>
      </c>
      <c r="M98" s="144" t="s">
        <v>708</v>
      </c>
      <c r="N98" s="144" t="s">
        <v>4382</v>
      </c>
      <c r="O98" s="144" t="s">
        <v>4383</v>
      </c>
      <c r="P98" s="144" t="s">
        <v>4384</v>
      </c>
      <c r="Q98" s="145">
        <v>6703</v>
      </c>
      <c r="U98" s="85" t="s">
        <v>756</v>
      </c>
      <c r="V98" s="85"/>
      <c r="W98" s="85" t="s">
        <v>654</v>
      </c>
      <c r="X98" s="85" t="s">
        <v>655</v>
      </c>
      <c r="Y98" s="85" t="s">
        <v>656</v>
      </c>
      <c r="AB98" s="352" t="s">
        <v>677</v>
      </c>
      <c r="AC98" s="353">
        <v>30</v>
      </c>
      <c r="AD98" s="352" t="s">
        <v>1615</v>
      </c>
      <c r="AE98" s="352" t="s">
        <v>4389</v>
      </c>
      <c r="AF98" s="354">
        <v>25912.67</v>
      </c>
      <c r="AI98" s="889" t="s">
        <v>677</v>
      </c>
      <c r="AJ98" s="353">
        <v>30</v>
      </c>
      <c r="AK98" s="355" t="s">
        <v>2790</v>
      </c>
      <c r="AL98" s="352" t="s">
        <v>4390</v>
      </c>
      <c r="AM98" s="354">
        <v>25673.67</v>
      </c>
      <c r="AP98" s="889" t="s">
        <v>691</v>
      </c>
      <c r="AQ98" s="353">
        <v>31</v>
      </c>
      <c r="AR98" s="355" t="s">
        <v>4370</v>
      </c>
      <c r="AS98" s="352" t="s">
        <v>4391</v>
      </c>
      <c r="AT98" s="354">
        <v>5159.33</v>
      </c>
    </row>
    <row r="99" ht="56.25" spans="12:46">
      <c r="L99" s="144" t="s">
        <v>721</v>
      </c>
      <c r="M99" s="144" t="s">
        <v>708</v>
      </c>
      <c r="N99" s="144" t="s">
        <v>4382</v>
      </c>
      <c r="O99" s="144" t="s">
        <v>4383</v>
      </c>
      <c r="P99" s="144" t="s">
        <v>4384</v>
      </c>
      <c r="Q99" s="145">
        <v>3000</v>
      </c>
      <c r="U99" s="85" t="s">
        <v>659</v>
      </c>
      <c r="V99" s="85" t="s">
        <v>660</v>
      </c>
      <c r="W99" s="85"/>
      <c r="X99" s="85"/>
      <c r="Y99" s="85"/>
      <c r="AB99" s="352" t="s">
        <v>677</v>
      </c>
      <c r="AC99" s="353">
        <v>30</v>
      </c>
      <c r="AD99" s="352" t="s">
        <v>1615</v>
      </c>
      <c r="AE99" s="352" t="s">
        <v>4392</v>
      </c>
      <c r="AF99" s="354">
        <v>25912.67</v>
      </c>
      <c r="AI99" s="889" t="s">
        <v>677</v>
      </c>
      <c r="AJ99" s="353">
        <v>30</v>
      </c>
      <c r="AK99" s="355" t="s">
        <v>2790</v>
      </c>
      <c r="AL99" s="352" t="s">
        <v>4393</v>
      </c>
      <c r="AM99" s="354">
        <v>25543.67</v>
      </c>
      <c r="AP99" s="889" t="s">
        <v>691</v>
      </c>
      <c r="AQ99" s="353">
        <v>31</v>
      </c>
      <c r="AR99" s="355" t="s">
        <v>4370</v>
      </c>
      <c r="AS99" s="352" t="s">
        <v>4394</v>
      </c>
      <c r="AT99" s="354">
        <v>25569.67</v>
      </c>
    </row>
    <row r="100" ht="56.25" spans="12:46">
      <c r="L100" s="144" t="s">
        <v>721</v>
      </c>
      <c r="M100" s="144" t="s">
        <v>708</v>
      </c>
      <c r="N100" s="144" t="s">
        <v>4382</v>
      </c>
      <c r="O100" s="144" t="s">
        <v>4383</v>
      </c>
      <c r="P100" s="144" t="s">
        <v>4384</v>
      </c>
      <c r="Q100" s="145">
        <v>2200</v>
      </c>
      <c r="U100" s="144" t="s">
        <v>665</v>
      </c>
      <c r="V100" s="146">
        <v>29</v>
      </c>
      <c r="W100" s="144" t="s">
        <v>4395</v>
      </c>
      <c r="X100" s="144" t="s">
        <v>4396</v>
      </c>
      <c r="Y100" s="145">
        <v>1742.67</v>
      </c>
      <c r="AB100" s="352" t="s">
        <v>677</v>
      </c>
      <c r="AC100" s="353">
        <v>30</v>
      </c>
      <c r="AD100" s="352" t="s">
        <v>1615</v>
      </c>
      <c r="AE100" s="352" t="s">
        <v>4397</v>
      </c>
      <c r="AF100" s="354">
        <v>25948.67</v>
      </c>
      <c r="AI100" s="889" t="s">
        <v>677</v>
      </c>
      <c r="AJ100" s="353">
        <v>30</v>
      </c>
      <c r="AK100" s="355" t="s">
        <v>2790</v>
      </c>
      <c r="AL100" s="352" t="s">
        <v>4398</v>
      </c>
      <c r="AM100" s="354">
        <v>25721.67</v>
      </c>
      <c r="AP100" s="889" t="s">
        <v>691</v>
      </c>
      <c r="AQ100" s="353">
        <v>31</v>
      </c>
      <c r="AR100" s="355" t="s">
        <v>4370</v>
      </c>
      <c r="AS100" s="352" t="s">
        <v>4399</v>
      </c>
      <c r="AT100" s="354">
        <v>25742.67</v>
      </c>
    </row>
    <row r="101" ht="56.25" spans="12:46">
      <c r="L101" s="144" t="s">
        <v>721</v>
      </c>
      <c r="M101" s="144" t="s">
        <v>708</v>
      </c>
      <c r="N101" s="144" t="s">
        <v>4382</v>
      </c>
      <c r="O101" s="144" t="s">
        <v>4383</v>
      </c>
      <c r="P101" s="144" t="s">
        <v>4384</v>
      </c>
      <c r="Q101" s="145">
        <v>63324.24</v>
      </c>
      <c r="U101" s="144" t="s">
        <v>665</v>
      </c>
      <c r="V101" s="146">
        <v>29</v>
      </c>
      <c r="W101" s="144" t="s">
        <v>4395</v>
      </c>
      <c r="X101" s="144" t="s">
        <v>4400</v>
      </c>
      <c r="Y101" s="145">
        <v>1742.67</v>
      </c>
      <c r="AB101" s="352" t="s">
        <v>677</v>
      </c>
      <c r="AC101" s="353">
        <v>30</v>
      </c>
      <c r="AD101" s="352" t="s">
        <v>1615</v>
      </c>
      <c r="AE101" s="352" t="s">
        <v>4401</v>
      </c>
      <c r="AF101" s="354">
        <v>26221.67</v>
      </c>
      <c r="AI101" s="889" t="s">
        <v>677</v>
      </c>
      <c r="AJ101" s="353">
        <v>30</v>
      </c>
      <c r="AK101" s="355" t="s">
        <v>2790</v>
      </c>
      <c r="AL101" s="352" t="s">
        <v>4402</v>
      </c>
      <c r="AM101" s="354">
        <v>25725.67</v>
      </c>
      <c r="AP101" s="889" t="s">
        <v>691</v>
      </c>
      <c r="AQ101" s="353">
        <v>31</v>
      </c>
      <c r="AR101" s="355" t="s">
        <v>4370</v>
      </c>
      <c r="AS101" s="352" t="s">
        <v>4403</v>
      </c>
      <c r="AT101" s="354">
        <v>25317.67</v>
      </c>
    </row>
    <row r="102" ht="56.25" spans="12:46">
      <c r="L102" s="144" t="s">
        <v>721</v>
      </c>
      <c r="M102" s="144" t="s">
        <v>708</v>
      </c>
      <c r="N102" s="144" t="s">
        <v>4382</v>
      </c>
      <c r="O102" s="144" t="s">
        <v>4383</v>
      </c>
      <c r="P102" s="144" t="s">
        <v>4384</v>
      </c>
      <c r="Q102" s="145">
        <v>1534.4</v>
      </c>
      <c r="U102" s="144" t="s">
        <v>665</v>
      </c>
      <c r="V102" s="146">
        <v>29</v>
      </c>
      <c r="W102" s="144" t="s">
        <v>4395</v>
      </c>
      <c r="X102" s="144" t="s">
        <v>4404</v>
      </c>
      <c r="Y102" s="145">
        <v>1742.67</v>
      </c>
      <c r="AB102" s="352" t="s">
        <v>677</v>
      </c>
      <c r="AC102" s="353">
        <v>30</v>
      </c>
      <c r="AD102" s="352" t="s">
        <v>1615</v>
      </c>
      <c r="AE102" s="352" t="s">
        <v>4405</v>
      </c>
      <c r="AF102" s="354">
        <v>26221.67</v>
      </c>
      <c r="AI102" s="889" t="s">
        <v>677</v>
      </c>
      <c r="AJ102" s="353">
        <v>30</v>
      </c>
      <c r="AK102" s="355" t="s">
        <v>2790</v>
      </c>
      <c r="AL102" s="352" t="s">
        <v>4406</v>
      </c>
      <c r="AM102" s="354">
        <v>25947.67</v>
      </c>
      <c r="AP102" s="889" t="s">
        <v>691</v>
      </c>
      <c r="AQ102" s="353">
        <v>31</v>
      </c>
      <c r="AR102" s="355" t="s">
        <v>4370</v>
      </c>
      <c r="AS102" s="352" t="s">
        <v>4407</v>
      </c>
      <c r="AT102" s="354">
        <v>25444.67</v>
      </c>
    </row>
    <row r="103" ht="56.25" spans="12:46">
      <c r="L103" s="144" t="s">
        <v>721</v>
      </c>
      <c r="M103" s="144" t="s">
        <v>708</v>
      </c>
      <c r="N103" s="144" t="s">
        <v>4382</v>
      </c>
      <c r="O103" s="144" t="s">
        <v>4383</v>
      </c>
      <c r="P103" s="144" t="s">
        <v>4384</v>
      </c>
      <c r="Q103" s="157">
        <v>150.4</v>
      </c>
      <c r="U103" s="144" t="s">
        <v>665</v>
      </c>
      <c r="V103" s="146">
        <v>29</v>
      </c>
      <c r="W103" s="144" t="s">
        <v>4395</v>
      </c>
      <c r="X103" s="144" t="s">
        <v>4408</v>
      </c>
      <c r="Y103" s="145">
        <v>17406.33</v>
      </c>
      <c r="AB103" s="352" t="s">
        <v>677</v>
      </c>
      <c r="AC103" s="353">
        <v>30</v>
      </c>
      <c r="AD103" s="352" t="s">
        <v>1615</v>
      </c>
      <c r="AE103" s="352" t="s">
        <v>4409</v>
      </c>
      <c r="AF103" s="354">
        <v>26221.67</v>
      </c>
      <c r="AI103" s="889" t="s">
        <v>677</v>
      </c>
      <c r="AJ103" s="353">
        <v>30</v>
      </c>
      <c r="AK103" s="355" t="s">
        <v>2790</v>
      </c>
      <c r="AL103" s="352" t="s">
        <v>4410</v>
      </c>
      <c r="AM103" s="354">
        <v>25983.67</v>
      </c>
      <c r="AP103" s="889" t="s">
        <v>691</v>
      </c>
      <c r="AQ103" s="353">
        <v>31</v>
      </c>
      <c r="AR103" s="355" t="s">
        <v>4370</v>
      </c>
      <c r="AS103" s="352" t="s">
        <v>4411</v>
      </c>
      <c r="AT103" s="354">
        <v>5113.33</v>
      </c>
    </row>
    <row r="104" ht="56.25" spans="12:46">
      <c r="L104" s="144" t="s">
        <v>721</v>
      </c>
      <c r="M104" s="144" t="s">
        <v>708</v>
      </c>
      <c r="N104" s="144" t="s">
        <v>4382</v>
      </c>
      <c r="O104" s="144" t="s">
        <v>4383</v>
      </c>
      <c r="P104" s="144" t="s">
        <v>4384</v>
      </c>
      <c r="Q104" s="145">
        <v>1121</v>
      </c>
      <c r="U104" s="144" t="s">
        <v>665</v>
      </c>
      <c r="V104" s="146">
        <v>29</v>
      </c>
      <c r="W104" s="144" t="s">
        <v>4395</v>
      </c>
      <c r="X104" s="144" t="s">
        <v>4412</v>
      </c>
      <c r="Y104" s="145">
        <v>17216.33</v>
      </c>
      <c r="AB104" s="352" t="s">
        <v>677</v>
      </c>
      <c r="AC104" s="353">
        <v>30</v>
      </c>
      <c r="AD104" s="352" t="s">
        <v>1615</v>
      </c>
      <c r="AE104" s="352" t="s">
        <v>4413</v>
      </c>
      <c r="AF104" s="354">
        <v>26221.67</v>
      </c>
      <c r="AI104" s="889" t="s">
        <v>677</v>
      </c>
      <c r="AJ104" s="353">
        <v>30</v>
      </c>
      <c r="AK104" s="355" t="s">
        <v>2790</v>
      </c>
      <c r="AL104" s="352" t="s">
        <v>4414</v>
      </c>
      <c r="AM104" s="354">
        <v>25875.67</v>
      </c>
      <c r="AP104" s="889" t="s">
        <v>691</v>
      </c>
      <c r="AQ104" s="353">
        <v>31</v>
      </c>
      <c r="AR104" s="355" t="s">
        <v>4370</v>
      </c>
      <c r="AS104" s="352" t="s">
        <v>4415</v>
      </c>
      <c r="AT104" s="354">
        <v>5118.33</v>
      </c>
    </row>
    <row r="105" ht="56.25" spans="12:46">
      <c r="L105" s="144" t="s">
        <v>721</v>
      </c>
      <c r="M105" s="144" t="s">
        <v>708</v>
      </c>
      <c r="N105" s="144" t="s">
        <v>4382</v>
      </c>
      <c r="O105" s="144" t="s">
        <v>4383</v>
      </c>
      <c r="P105" s="144" t="s">
        <v>4384</v>
      </c>
      <c r="Q105" s="145">
        <v>1440</v>
      </c>
      <c r="U105" s="144" t="s">
        <v>665</v>
      </c>
      <c r="V105" s="146">
        <v>29</v>
      </c>
      <c r="W105" s="144" t="s">
        <v>4395</v>
      </c>
      <c r="X105" s="144" t="s">
        <v>4416</v>
      </c>
      <c r="Y105" s="145">
        <v>17197.33</v>
      </c>
      <c r="AB105" s="352" t="s">
        <v>716</v>
      </c>
      <c r="AC105" s="353">
        <v>31</v>
      </c>
      <c r="AD105" s="352" t="s">
        <v>1617</v>
      </c>
      <c r="AE105" s="352" t="s">
        <v>4417</v>
      </c>
      <c r="AF105" s="354">
        <v>1877.67</v>
      </c>
      <c r="AI105" s="889" t="s">
        <v>677</v>
      </c>
      <c r="AJ105" s="353">
        <v>30</v>
      </c>
      <c r="AK105" s="355" t="s">
        <v>2790</v>
      </c>
      <c r="AL105" s="352" t="s">
        <v>4418</v>
      </c>
      <c r="AM105" s="354">
        <v>25959.67</v>
      </c>
      <c r="AP105" s="889" t="s">
        <v>691</v>
      </c>
      <c r="AQ105" s="353">
        <v>31</v>
      </c>
      <c r="AR105" s="355" t="s">
        <v>4370</v>
      </c>
      <c r="AS105" s="352" t="s">
        <v>4419</v>
      </c>
      <c r="AT105" s="354">
        <v>5123.33</v>
      </c>
    </row>
    <row r="106" ht="56.25" spans="12:46">
      <c r="L106" s="144" t="s">
        <v>721</v>
      </c>
      <c r="M106" s="144" t="s">
        <v>708</v>
      </c>
      <c r="N106" s="144" t="s">
        <v>4382</v>
      </c>
      <c r="O106" s="144" t="s">
        <v>4383</v>
      </c>
      <c r="P106" s="144" t="s">
        <v>4384</v>
      </c>
      <c r="Q106" s="145">
        <v>1360</v>
      </c>
      <c r="U106" s="144" t="s">
        <v>665</v>
      </c>
      <c r="V106" s="146">
        <v>29</v>
      </c>
      <c r="W106" s="144" t="s">
        <v>4395</v>
      </c>
      <c r="X106" s="144" t="s">
        <v>4420</v>
      </c>
      <c r="Y106" s="145">
        <v>17188.33</v>
      </c>
      <c r="AB106" s="352" t="s">
        <v>716</v>
      </c>
      <c r="AC106" s="353">
        <v>31</v>
      </c>
      <c r="AD106" s="352" t="s">
        <v>1617</v>
      </c>
      <c r="AE106" s="352" t="s">
        <v>4421</v>
      </c>
      <c r="AF106" s="354">
        <v>6044.33</v>
      </c>
      <c r="AI106" s="889" t="s">
        <v>677</v>
      </c>
      <c r="AJ106" s="353">
        <v>30</v>
      </c>
      <c r="AK106" s="355" t="s">
        <v>2790</v>
      </c>
      <c r="AL106" s="352" t="s">
        <v>4422</v>
      </c>
      <c r="AM106" s="354">
        <v>25983.67</v>
      </c>
      <c r="AP106" s="889" t="s">
        <v>691</v>
      </c>
      <c r="AQ106" s="353">
        <v>31</v>
      </c>
      <c r="AR106" s="355" t="s">
        <v>4370</v>
      </c>
      <c r="AS106" s="352" t="s">
        <v>4423</v>
      </c>
      <c r="AT106" s="354">
        <v>5200.33</v>
      </c>
    </row>
    <row r="107" ht="56.25" spans="12:46">
      <c r="L107" s="144" t="s">
        <v>721</v>
      </c>
      <c r="M107" s="144" t="s">
        <v>708</v>
      </c>
      <c r="N107" s="144" t="s">
        <v>4382</v>
      </c>
      <c r="O107" s="144" t="s">
        <v>4383</v>
      </c>
      <c r="P107" s="144" t="s">
        <v>4384</v>
      </c>
      <c r="Q107" s="157">
        <v>380</v>
      </c>
      <c r="U107" s="144" t="s">
        <v>665</v>
      </c>
      <c r="V107" s="146">
        <v>29</v>
      </c>
      <c r="W107" s="144" t="s">
        <v>4395</v>
      </c>
      <c r="X107" s="144" t="s">
        <v>4424</v>
      </c>
      <c r="Y107" s="145">
        <v>17216.33</v>
      </c>
      <c r="AB107" s="352" t="s">
        <v>716</v>
      </c>
      <c r="AC107" s="353">
        <v>31</v>
      </c>
      <c r="AD107" s="352" t="s">
        <v>1617</v>
      </c>
      <c r="AE107" s="352" t="s">
        <v>4425</v>
      </c>
      <c r="AF107" s="354">
        <v>26059.67</v>
      </c>
      <c r="AI107" s="889" t="s">
        <v>677</v>
      </c>
      <c r="AJ107" s="353">
        <v>30</v>
      </c>
      <c r="AK107" s="355" t="s">
        <v>2790</v>
      </c>
      <c r="AL107" s="352" t="s">
        <v>4426</v>
      </c>
      <c r="AM107" s="354">
        <v>25942.67</v>
      </c>
      <c r="AP107" s="889" t="s">
        <v>691</v>
      </c>
      <c r="AQ107" s="353">
        <v>31</v>
      </c>
      <c r="AR107" s="355" t="s">
        <v>4370</v>
      </c>
      <c r="AS107" s="352" t="s">
        <v>4427</v>
      </c>
      <c r="AT107" s="354">
        <v>25443.67</v>
      </c>
    </row>
    <row r="108" ht="56.25" spans="12:46">
      <c r="L108" s="144" t="s">
        <v>721</v>
      </c>
      <c r="M108" s="144" t="s">
        <v>708</v>
      </c>
      <c r="N108" s="144" t="s">
        <v>4382</v>
      </c>
      <c r="O108" s="144" t="s">
        <v>4383</v>
      </c>
      <c r="P108" s="144" t="s">
        <v>4384</v>
      </c>
      <c r="Q108" s="157">
        <v>496</v>
      </c>
      <c r="U108" s="144" t="s">
        <v>665</v>
      </c>
      <c r="V108" s="146">
        <v>29</v>
      </c>
      <c r="W108" s="144" t="s">
        <v>4395</v>
      </c>
      <c r="X108" s="144" t="s">
        <v>4428</v>
      </c>
      <c r="Y108" s="145">
        <v>17253.33</v>
      </c>
      <c r="AB108" s="352" t="s">
        <v>716</v>
      </c>
      <c r="AC108" s="353">
        <v>31</v>
      </c>
      <c r="AD108" s="352" t="s">
        <v>1617</v>
      </c>
      <c r="AE108" s="352" t="s">
        <v>4429</v>
      </c>
      <c r="AF108" s="354">
        <v>26027.67</v>
      </c>
      <c r="AI108" s="889" t="s">
        <v>677</v>
      </c>
      <c r="AJ108" s="353">
        <v>30</v>
      </c>
      <c r="AK108" s="355" t="s">
        <v>2790</v>
      </c>
      <c r="AL108" s="352" t="s">
        <v>4430</v>
      </c>
      <c r="AM108" s="354">
        <v>25932.67</v>
      </c>
      <c r="AP108" s="889" t="s">
        <v>691</v>
      </c>
      <c r="AQ108" s="353">
        <v>31</v>
      </c>
      <c r="AR108" s="355" t="s">
        <v>4370</v>
      </c>
      <c r="AS108" s="352" t="s">
        <v>4431</v>
      </c>
      <c r="AT108" s="354">
        <v>25251.67</v>
      </c>
    </row>
    <row r="109" ht="56.25" spans="12:46">
      <c r="L109" s="144" t="s">
        <v>721</v>
      </c>
      <c r="M109" s="144" t="s">
        <v>708</v>
      </c>
      <c r="N109" s="144" t="s">
        <v>4382</v>
      </c>
      <c r="O109" s="144" t="s">
        <v>4383</v>
      </c>
      <c r="P109" s="144" t="s">
        <v>4384</v>
      </c>
      <c r="Q109" s="145">
        <v>12337</v>
      </c>
      <c r="U109" s="144" t="s">
        <v>665</v>
      </c>
      <c r="V109" s="146">
        <v>29</v>
      </c>
      <c r="W109" s="144" t="s">
        <v>4395</v>
      </c>
      <c r="X109" s="144" t="s">
        <v>4432</v>
      </c>
      <c r="Y109" s="145">
        <v>17216.33</v>
      </c>
      <c r="AB109" s="352" t="s">
        <v>716</v>
      </c>
      <c r="AC109" s="353">
        <v>31</v>
      </c>
      <c r="AD109" s="352" t="s">
        <v>1617</v>
      </c>
      <c r="AE109" s="352" t="s">
        <v>4433</v>
      </c>
      <c r="AF109" s="354">
        <v>26058.67</v>
      </c>
      <c r="AI109" s="889" t="s">
        <v>677</v>
      </c>
      <c r="AJ109" s="353">
        <v>30</v>
      </c>
      <c r="AK109" s="355" t="s">
        <v>2790</v>
      </c>
      <c r="AL109" s="352" t="s">
        <v>4434</v>
      </c>
      <c r="AM109" s="354">
        <v>25947.67</v>
      </c>
      <c r="AP109" s="889" t="s">
        <v>691</v>
      </c>
      <c r="AQ109" s="353">
        <v>31</v>
      </c>
      <c r="AR109" s="355" t="s">
        <v>4370</v>
      </c>
      <c r="AS109" s="352" t="s">
        <v>4435</v>
      </c>
      <c r="AT109" s="354">
        <v>24905.67</v>
      </c>
    </row>
    <row r="110" ht="56.25" spans="12:46">
      <c r="L110" s="144" t="s">
        <v>721</v>
      </c>
      <c r="M110" s="144" t="s">
        <v>708</v>
      </c>
      <c r="N110" s="144" t="s">
        <v>4382</v>
      </c>
      <c r="O110" s="144" t="s">
        <v>4383</v>
      </c>
      <c r="P110" s="144" t="s">
        <v>4384</v>
      </c>
      <c r="Q110" s="157">
        <v>360</v>
      </c>
      <c r="U110" s="144" t="s">
        <v>665</v>
      </c>
      <c r="V110" s="146">
        <v>29</v>
      </c>
      <c r="W110" s="144" t="s">
        <v>4395</v>
      </c>
      <c r="X110" s="144" t="s">
        <v>4436</v>
      </c>
      <c r="Y110" s="145">
        <v>17216.33</v>
      </c>
      <c r="AB110" s="352" t="s">
        <v>716</v>
      </c>
      <c r="AC110" s="353">
        <v>31</v>
      </c>
      <c r="AD110" s="352" t="s">
        <v>1617</v>
      </c>
      <c r="AE110" s="352" t="s">
        <v>4437</v>
      </c>
      <c r="AF110" s="354">
        <v>26026.67</v>
      </c>
      <c r="AI110" s="889" t="s">
        <v>677</v>
      </c>
      <c r="AJ110" s="353">
        <v>30</v>
      </c>
      <c r="AK110" s="355" t="s">
        <v>2790</v>
      </c>
      <c r="AL110" s="352" t="s">
        <v>4438</v>
      </c>
      <c r="AM110" s="354">
        <v>25959.67</v>
      </c>
      <c r="AP110" s="889" t="s">
        <v>691</v>
      </c>
      <c r="AQ110" s="353">
        <v>31</v>
      </c>
      <c r="AR110" s="355" t="s">
        <v>4370</v>
      </c>
      <c r="AS110" s="352" t="s">
        <v>4439</v>
      </c>
      <c r="AT110" s="354">
        <v>25460.67</v>
      </c>
    </row>
    <row r="111" ht="56.25" spans="12:46">
      <c r="L111" s="144" t="s">
        <v>721</v>
      </c>
      <c r="M111" s="144" t="s">
        <v>708</v>
      </c>
      <c r="N111" s="144" t="s">
        <v>4382</v>
      </c>
      <c r="O111" s="144" t="s">
        <v>4383</v>
      </c>
      <c r="P111" s="144" t="s">
        <v>4384</v>
      </c>
      <c r="Q111" s="157">
        <v>419</v>
      </c>
      <c r="U111" s="144" t="s">
        <v>665</v>
      </c>
      <c r="V111" s="146">
        <v>29</v>
      </c>
      <c r="W111" s="144" t="s">
        <v>4395</v>
      </c>
      <c r="X111" s="144" t="s">
        <v>4440</v>
      </c>
      <c r="Y111" s="145">
        <v>17197.33</v>
      </c>
      <c r="AB111" s="352" t="s">
        <v>716</v>
      </c>
      <c r="AC111" s="353">
        <v>31</v>
      </c>
      <c r="AD111" s="352" t="s">
        <v>1617</v>
      </c>
      <c r="AE111" s="352" t="s">
        <v>4441</v>
      </c>
      <c r="AF111" s="354">
        <v>26058.67</v>
      </c>
      <c r="AI111" s="889" t="s">
        <v>677</v>
      </c>
      <c r="AJ111" s="353">
        <v>30</v>
      </c>
      <c r="AK111" s="355" t="s">
        <v>2790</v>
      </c>
      <c r="AL111" s="352" t="s">
        <v>4442</v>
      </c>
      <c r="AM111" s="354">
        <v>25774.67</v>
      </c>
      <c r="AP111" s="889" t="s">
        <v>691</v>
      </c>
      <c r="AQ111" s="353">
        <v>31</v>
      </c>
      <c r="AR111" s="355" t="s">
        <v>4370</v>
      </c>
      <c r="AS111" s="352" t="s">
        <v>4443</v>
      </c>
      <c r="AT111" s="354">
        <v>25364.67</v>
      </c>
    </row>
    <row r="112" ht="56.25" spans="12:46">
      <c r="L112" s="144" t="s">
        <v>721</v>
      </c>
      <c r="M112" s="144" t="s">
        <v>708</v>
      </c>
      <c r="N112" s="144" t="s">
        <v>4179</v>
      </c>
      <c r="O112" s="144" t="s">
        <v>3403</v>
      </c>
      <c r="P112" s="144" t="s">
        <v>4181</v>
      </c>
      <c r="Q112" s="145">
        <v>3066</v>
      </c>
      <c r="U112" s="144" t="s">
        <v>665</v>
      </c>
      <c r="V112" s="146">
        <v>29</v>
      </c>
      <c r="W112" s="144" t="s">
        <v>4395</v>
      </c>
      <c r="X112" s="144" t="s">
        <v>4444</v>
      </c>
      <c r="Y112" s="145">
        <v>17195.33</v>
      </c>
      <c r="AB112" s="352" t="s">
        <v>716</v>
      </c>
      <c r="AC112" s="353">
        <v>31</v>
      </c>
      <c r="AD112" s="352" t="s">
        <v>1617</v>
      </c>
      <c r="AE112" s="352" t="s">
        <v>4445</v>
      </c>
      <c r="AF112" s="354">
        <v>26028.67</v>
      </c>
      <c r="AI112" s="889" t="s">
        <v>677</v>
      </c>
      <c r="AJ112" s="353">
        <v>30</v>
      </c>
      <c r="AK112" s="355" t="s">
        <v>2790</v>
      </c>
      <c r="AL112" s="352" t="s">
        <v>4446</v>
      </c>
      <c r="AM112" s="354">
        <v>25774.67</v>
      </c>
      <c r="AP112" s="889" t="s">
        <v>691</v>
      </c>
      <c r="AQ112" s="353">
        <v>31</v>
      </c>
      <c r="AR112" s="355" t="s">
        <v>4370</v>
      </c>
      <c r="AS112" s="352" t="s">
        <v>4447</v>
      </c>
      <c r="AT112" s="354">
        <v>25316.67</v>
      </c>
    </row>
    <row r="113" ht="56.25" spans="12:46">
      <c r="L113" s="144" t="s">
        <v>721</v>
      </c>
      <c r="M113" s="144" t="s">
        <v>708</v>
      </c>
      <c r="N113" s="144" t="s">
        <v>4179</v>
      </c>
      <c r="O113" s="144" t="s">
        <v>3403</v>
      </c>
      <c r="P113" s="144" t="s">
        <v>4181</v>
      </c>
      <c r="Q113" s="145">
        <v>8200</v>
      </c>
      <c r="U113" s="144" t="s">
        <v>676</v>
      </c>
      <c r="V113" s="146">
        <v>28</v>
      </c>
      <c r="W113" s="144" t="s">
        <v>860</v>
      </c>
      <c r="X113" s="144" t="s">
        <v>4448</v>
      </c>
      <c r="Y113" s="145">
        <v>1742.67</v>
      </c>
      <c r="AB113" s="352" t="s">
        <v>716</v>
      </c>
      <c r="AC113" s="353">
        <v>31</v>
      </c>
      <c r="AD113" s="352" t="s">
        <v>1617</v>
      </c>
      <c r="AE113" s="352" t="s">
        <v>4449</v>
      </c>
      <c r="AF113" s="354">
        <v>26058.67</v>
      </c>
      <c r="AI113" s="889" t="s">
        <v>677</v>
      </c>
      <c r="AJ113" s="353">
        <v>30</v>
      </c>
      <c r="AK113" s="355" t="s">
        <v>2790</v>
      </c>
      <c r="AL113" s="352" t="s">
        <v>4450</v>
      </c>
      <c r="AM113" s="354">
        <v>25774.67</v>
      </c>
      <c r="AP113" s="889" t="s">
        <v>691</v>
      </c>
      <c r="AQ113" s="353">
        <v>31</v>
      </c>
      <c r="AR113" s="355" t="s">
        <v>4370</v>
      </c>
      <c r="AS113" s="352" t="s">
        <v>4451</v>
      </c>
      <c r="AT113" s="354">
        <v>25460.67</v>
      </c>
    </row>
    <row r="114" ht="56.25" spans="12:46">
      <c r="L114" s="144" t="s">
        <v>721</v>
      </c>
      <c r="M114" s="146">
        <v>13</v>
      </c>
      <c r="N114" s="144" t="s">
        <v>4452</v>
      </c>
      <c r="O114" s="144" t="s">
        <v>2345</v>
      </c>
      <c r="P114" s="144" t="s">
        <v>4453</v>
      </c>
      <c r="Q114" s="145">
        <v>3600</v>
      </c>
      <c r="U114" s="144" t="s">
        <v>676</v>
      </c>
      <c r="V114" s="146">
        <v>28</v>
      </c>
      <c r="W114" s="144" t="s">
        <v>860</v>
      </c>
      <c r="X114" s="144" t="s">
        <v>4454</v>
      </c>
      <c r="Y114" s="145">
        <v>1742.67</v>
      </c>
      <c r="AB114" s="352" t="s">
        <v>716</v>
      </c>
      <c r="AC114" s="353">
        <v>31</v>
      </c>
      <c r="AD114" s="352" t="s">
        <v>1617</v>
      </c>
      <c r="AE114" s="352" t="s">
        <v>4455</v>
      </c>
      <c r="AF114" s="354">
        <v>25887.67</v>
      </c>
      <c r="AI114" s="889" t="s">
        <v>677</v>
      </c>
      <c r="AJ114" s="353">
        <v>30</v>
      </c>
      <c r="AK114" s="355" t="s">
        <v>2790</v>
      </c>
      <c r="AL114" s="352" t="s">
        <v>4456</v>
      </c>
      <c r="AM114" s="354">
        <v>25774.67</v>
      </c>
      <c r="AP114" s="889" t="s">
        <v>691</v>
      </c>
      <c r="AQ114" s="353">
        <v>31</v>
      </c>
      <c r="AR114" s="355" t="s">
        <v>4370</v>
      </c>
      <c r="AS114" s="352" t="s">
        <v>4457</v>
      </c>
      <c r="AT114" s="354">
        <v>25460.67</v>
      </c>
    </row>
    <row r="115" ht="56.25" spans="12:46">
      <c r="L115" s="144" t="s">
        <v>721</v>
      </c>
      <c r="M115" s="146">
        <v>13</v>
      </c>
      <c r="N115" s="144" t="s">
        <v>4452</v>
      </c>
      <c r="O115" s="144" t="s">
        <v>2345</v>
      </c>
      <c r="P115" s="144" t="s">
        <v>4453</v>
      </c>
      <c r="Q115" s="145">
        <v>7578</v>
      </c>
      <c r="U115" s="144" t="s">
        <v>676</v>
      </c>
      <c r="V115" s="146">
        <v>28</v>
      </c>
      <c r="W115" s="144" t="s">
        <v>860</v>
      </c>
      <c r="X115" s="144" t="s">
        <v>4458</v>
      </c>
      <c r="Y115" s="145">
        <v>1742.67</v>
      </c>
      <c r="AB115" s="352" t="s">
        <v>716</v>
      </c>
      <c r="AC115" s="353">
        <v>31</v>
      </c>
      <c r="AD115" s="352" t="s">
        <v>1617</v>
      </c>
      <c r="AE115" s="352" t="s">
        <v>4459</v>
      </c>
      <c r="AF115" s="354">
        <v>25552.67</v>
      </c>
      <c r="AI115" s="889" t="s">
        <v>677</v>
      </c>
      <c r="AJ115" s="353">
        <v>30</v>
      </c>
      <c r="AK115" s="355" t="s">
        <v>2790</v>
      </c>
      <c r="AL115" s="352" t="s">
        <v>4460</v>
      </c>
      <c r="AM115" s="354">
        <v>25774.67</v>
      </c>
      <c r="AP115" s="889" t="s">
        <v>691</v>
      </c>
      <c r="AQ115" s="353">
        <v>31</v>
      </c>
      <c r="AR115" s="355" t="s">
        <v>4370</v>
      </c>
      <c r="AS115" s="352" t="s">
        <v>4461</v>
      </c>
      <c r="AT115" s="354">
        <v>25424.67</v>
      </c>
    </row>
    <row r="116" ht="56.25" spans="12:46">
      <c r="L116" s="144" t="s">
        <v>721</v>
      </c>
      <c r="M116" s="146">
        <v>13</v>
      </c>
      <c r="N116" s="144" t="s">
        <v>4452</v>
      </c>
      <c r="O116" s="144" t="s">
        <v>2345</v>
      </c>
      <c r="P116" s="144" t="s">
        <v>4453</v>
      </c>
      <c r="Q116" s="145">
        <v>1350</v>
      </c>
      <c r="U116" s="144" t="s">
        <v>676</v>
      </c>
      <c r="V116" s="146">
        <v>28</v>
      </c>
      <c r="W116" s="144" t="s">
        <v>860</v>
      </c>
      <c r="X116" s="144" t="s">
        <v>4462</v>
      </c>
      <c r="Y116" s="145">
        <v>16695.33</v>
      </c>
      <c r="AB116" s="352" t="s">
        <v>716</v>
      </c>
      <c r="AC116" s="353">
        <v>31</v>
      </c>
      <c r="AD116" s="352" t="s">
        <v>1617</v>
      </c>
      <c r="AE116" s="352" t="s">
        <v>4463</v>
      </c>
      <c r="AF116" s="354">
        <v>25897.67</v>
      </c>
      <c r="AI116" s="889" t="s">
        <v>677</v>
      </c>
      <c r="AJ116" s="353">
        <v>30</v>
      </c>
      <c r="AK116" s="355" t="s">
        <v>2790</v>
      </c>
      <c r="AL116" s="352" t="s">
        <v>4464</v>
      </c>
      <c r="AM116" s="354">
        <v>25774.67</v>
      </c>
      <c r="AP116" s="889" t="s">
        <v>691</v>
      </c>
      <c r="AQ116" s="353">
        <v>31</v>
      </c>
      <c r="AR116" s="355" t="s">
        <v>4370</v>
      </c>
      <c r="AS116" s="352" t="s">
        <v>4465</v>
      </c>
      <c r="AT116" s="354">
        <v>25369.67</v>
      </c>
    </row>
    <row r="117" ht="56.25" spans="12:46">
      <c r="L117" s="144" t="s">
        <v>721</v>
      </c>
      <c r="M117" s="146">
        <v>13</v>
      </c>
      <c r="N117" s="144" t="s">
        <v>4452</v>
      </c>
      <c r="O117" s="144" t="s">
        <v>2345</v>
      </c>
      <c r="P117" s="144" t="s">
        <v>4453</v>
      </c>
      <c r="Q117" s="145">
        <v>1000</v>
      </c>
      <c r="U117" s="144" t="s">
        <v>676</v>
      </c>
      <c r="V117" s="146">
        <v>28</v>
      </c>
      <c r="W117" s="144" t="s">
        <v>860</v>
      </c>
      <c r="X117" s="144" t="s">
        <v>4466</v>
      </c>
      <c r="Y117" s="145">
        <v>17216.33</v>
      </c>
      <c r="AB117" s="352" t="s">
        <v>716</v>
      </c>
      <c r="AC117" s="353">
        <v>31</v>
      </c>
      <c r="AD117" s="352" t="s">
        <v>1617</v>
      </c>
      <c r="AE117" s="352" t="s">
        <v>4467</v>
      </c>
      <c r="AF117" s="354">
        <v>25912.67</v>
      </c>
      <c r="AI117" s="889" t="s">
        <v>677</v>
      </c>
      <c r="AJ117" s="353">
        <v>30</v>
      </c>
      <c r="AK117" s="355" t="s">
        <v>2790</v>
      </c>
      <c r="AL117" s="352" t="s">
        <v>4468</v>
      </c>
      <c r="AM117" s="354">
        <v>25774.67</v>
      </c>
      <c r="AP117" s="889" t="s">
        <v>691</v>
      </c>
      <c r="AQ117" s="353">
        <v>31</v>
      </c>
      <c r="AR117" s="355" t="s">
        <v>4370</v>
      </c>
      <c r="AS117" s="352" t="s">
        <v>4469</v>
      </c>
      <c r="AT117" s="354">
        <v>25424.67</v>
      </c>
    </row>
    <row r="118" ht="56.25" spans="12:46">
      <c r="L118" s="144" t="s">
        <v>721</v>
      </c>
      <c r="M118" s="146">
        <v>13</v>
      </c>
      <c r="N118" s="144" t="s">
        <v>4452</v>
      </c>
      <c r="O118" s="144" t="s">
        <v>2345</v>
      </c>
      <c r="P118" s="144" t="s">
        <v>4453</v>
      </c>
      <c r="Q118" s="157">
        <v>772</v>
      </c>
      <c r="U118" s="144" t="s">
        <v>676</v>
      </c>
      <c r="V118" s="146">
        <v>28</v>
      </c>
      <c r="W118" s="144" t="s">
        <v>860</v>
      </c>
      <c r="X118" s="144" t="s">
        <v>4470</v>
      </c>
      <c r="Y118" s="145">
        <v>17197.33</v>
      </c>
      <c r="AB118" s="352" t="s">
        <v>716</v>
      </c>
      <c r="AC118" s="353">
        <v>31</v>
      </c>
      <c r="AD118" s="352" t="s">
        <v>1617</v>
      </c>
      <c r="AE118" s="352" t="s">
        <v>4471</v>
      </c>
      <c r="AF118" s="354">
        <v>25912.67</v>
      </c>
      <c r="AI118" s="889" t="s">
        <v>677</v>
      </c>
      <c r="AJ118" s="353">
        <v>30</v>
      </c>
      <c r="AK118" s="355" t="s">
        <v>2790</v>
      </c>
      <c r="AL118" s="352" t="s">
        <v>4472</v>
      </c>
      <c r="AM118" s="354">
        <v>25774.67</v>
      </c>
      <c r="AP118" s="889" t="s">
        <v>691</v>
      </c>
      <c r="AQ118" s="353">
        <v>31</v>
      </c>
      <c r="AR118" s="355" t="s">
        <v>4370</v>
      </c>
      <c r="AS118" s="352" t="s">
        <v>4473</v>
      </c>
      <c r="AT118" s="354">
        <v>25460.67</v>
      </c>
    </row>
    <row r="119" ht="56.25" spans="12:46">
      <c r="L119" s="144" t="s">
        <v>721</v>
      </c>
      <c r="M119" s="146">
        <v>13</v>
      </c>
      <c r="N119" s="144" t="s">
        <v>4452</v>
      </c>
      <c r="O119" s="144" t="s">
        <v>2345</v>
      </c>
      <c r="P119" s="144" t="s">
        <v>4453</v>
      </c>
      <c r="Q119" s="157">
        <v>147</v>
      </c>
      <c r="U119" s="144" t="s">
        <v>676</v>
      </c>
      <c r="V119" s="146">
        <v>28</v>
      </c>
      <c r="W119" s="144" t="s">
        <v>860</v>
      </c>
      <c r="X119" s="144" t="s">
        <v>4474</v>
      </c>
      <c r="Y119" s="145">
        <v>17188.33</v>
      </c>
      <c r="AB119" s="352" t="s">
        <v>716</v>
      </c>
      <c r="AC119" s="353">
        <v>31</v>
      </c>
      <c r="AD119" s="352" t="s">
        <v>1617</v>
      </c>
      <c r="AE119" s="352" t="s">
        <v>4475</v>
      </c>
      <c r="AF119" s="354">
        <v>25912.67</v>
      </c>
      <c r="AI119" s="889" t="s">
        <v>677</v>
      </c>
      <c r="AJ119" s="353">
        <v>30</v>
      </c>
      <c r="AK119" s="355" t="s">
        <v>2790</v>
      </c>
      <c r="AL119" s="352" t="s">
        <v>4476</v>
      </c>
      <c r="AM119" s="354">
        <v>25774.67</v>
      </c>
      <c r="AP119" s="889" t="s">
        <v>691</v>
      </c>
      <c r="AQ119" s="353">
        <v>31</v>
      </c>
      <c r="AR119" s="355" t="s">
        <v>4370</v>
      </c>
      <c r="AS119" s="352" t="s">
        <v>4477</v>
      </c>
      <c r="AT119" s="354">
        <v>25424.67</v>
      </c>
    </row>
    <row r="120" ht="56.25" spans="12:46">
      <c r="L120" s="144" t="s">
        <v>721</v>
      </c>
      <c r="M120" s="146">
        <v>13</v>
      </c>
      <c r="N120" s="144" t="s">
        <v>4452</v>
      </c>
      <c r="O120" s="144" t="s">
        <v>2345</v>
      </c>
      <c r="P120" s="144" t="s">
        <v>4453</v>
      </c>
      <c r="Q120" s="145">
        <v>2160</v>
      </c>
      <c r="U120" s="144" t="s">
        <v>676</v>
      </c>
      <c r="V120" s="146">
        <v>28</v>
      </c>
      <c r="W120" s="144" t="s">
        <v>860</v>
      </c>
      <c r="X120" s="144" t="s">
        <v>4478</v>
      </c>
      <c r="Y120" s="145">
        <v>17216.33</v>
      </c>
      <c r="AB120" s="352" t="s">
        <v>716</v>
      </c>
      <c r="AC120" s="353">
        <v>31</v>
      </c>
      <c r="AD120" s="352" t="s">
        <v>1617</v>
      </c>
      <c r="AE120" s="352" t="s">
        <v>4479</v>
      </c>
      <c r="AF120" s="354">
        <v>25948.67</v>
      </c>
      <c r="AI120" s="889" t="s">
        <v>677</v>
      </c>
      <c r="AJ120" s="353">
        <v>30</v>
      </c>
      <c r="AK120" s="355" t="s">
        <v>2790</v>
      </c>
      <c r="AL120" s="352" t="s">
        <v>4480</v>
      </c>
      <c r="AM120" s="354">
        <v>25774.67</v>
      </c>
      <c r="AP120" s="889" t="s">
        <v>691</v>
      </c>
      <c r="AQ120" s="353">
        <v>31</v>
      </c>
      <c r="AR120" s="355" t="s">
        <v>4370</v>
      </c>
      <c r="AS120" s="352" t="s">
        <v>4481</v>
      </c>
      <c r="AT120" s="354">
        <v>25460.67</v>
      </c>
    </row>
    <row r="121" ht="56.25" spans="12:46">
      <c r="L121" s="144" t="s">
        <v>721</v>
      </c>
      <c r="M121" s="146">
        <v>13</v>
      </c>
      <c r="N121" s="144" t="s">
        <v>4452</v>
      </c>
      <c r="O121" s="144" t="s">
        <v>2345</v>
      </c>
      <c r="P121" s="144" t="s">
        <v>4453</v>
      </c>
      <c r="Q121" s="145">
        <v>1598</v>
      </c>
      <c r="U121" s="144" t="s">
        <v>676</v>
      </c>
      <c r="V121" s="146">
        <v>28</v>
      </c>
      <c r="W121" s="144" t="s">
        <v>860</v>
      </c>
      <c r="X121" s="144" t="s">
        <v>4482</v>
      </c>
      <c r="Y121" s="145">
        <v>17253.33</v>
      </c>
      <c r="AB121" s="352" t="s">
        <v>716</v>
      </c>
      <c r="AC121" s="353">
        <v>31</v>
      </c>
      <c r="AD121" s="352" t="s">
        <v>1617</v>
      </c>
      <c r="AE121" s="352" t="s">
        <v>4483</v>
      </c>
      <c r="AF121" s="354">
        <v>26221.67</v>
      </c>
      <c r="AI121" s="889" t="s">
        <v>677</v>
      </c>
      <c r="AJ121" s="353">
        <v>30</v>
      </c>
      <c r="AK121" s="355" t="s">
        <v>2790</v>
      </c>
      <c r="AL121" s="352" t="s">
        <v>4484</v>
      </c>
      <c r="AM121" s="354">
        <v>25774.67</v>
      </c>
      <c r="AP121" s="889" t="s">
        <v>691</v>
      </c>
      <c r="AQ121" s="353">
        <v>31</v>
      </c>
      <c r="AR121" s="355" t="s">
        <v>4370</v>
      </c>
      <c r="AS121" s="352" t="s">
        <v>4485</v>
      </c>
      <c r="AT121" s="354">
        <v>25460.67</v>
      </c>
    </row>
    <row r="122" ht="56.25" spans="12:46">
      <c r="L122" s="144" t="s">
        <v>721</v>
      </c>
      <c r="M122" s="146">
        <v>13</v>
      </c>
      <c r="N122" s="144" t="s">
        <v>4452</v>
      </c>
      <c r="O122" s="144" t="s">
        <v>2345</v>
      </c>
      <c r="P122" s="144" t="s">
        <v>4453</v>
      </c>
      <c r="Q122" s="145">
        <v>9304</v>
      </c>
      <c r="U122" s="144" t="s">
        <v>676</v>
      </c>
      <c r="V122" s="146">
        <v>28</v>
      </c>
      <c r="W122" s="144" t="s">
        <v>860</v>
      </c>
      <c r="X122" s="144" t="s">
        <v>4486</v>
      </c>
      <c r="Y122" s="145">
        <v>17216.33</v>
      </c>
      <c r="AB122" s="352" t="s">
        <v>716</v>
      </c>
      <c r="AC122" s="353">
        <v>31</v>
      </c>
      <c r="AD122" s="352" t="s">
        <v>1617</v>
      </c>
      <c r="AE122" s="352" t="s">
        <v>4487</v>
      </c>
      <c r="AF122" s="354">
        <v>26221.67</v>
      </c>
      <c r="AI122" s="889" t="s">
        <v>677</v>
      </c>
      <c r="AJ122" s="353">
        <v>30</v>
      </c>
      <c r="AK122" s="355" t="s">
        <v>2790</v>
      </c>
      <c r="AL122" s="352" t="s">
        <v>4488</v>
      </c>
      <c r="AM122" s="354">
        <v>25774.67</v>
      </c>
      <c r="AP122" s="889" t="s">
        <v>691</v>
      </c>
      <c r="AQ122" s="353">
        <v>31</v>
      </c>
      <c r="AR122" s="355" t="s">
        <v>4370</v>
      </c>
      <c r="AS122" s="352" t="s">
        <v>4489</v>
      </c>
      <c r="AT122" s="354">
        <v>25774.67</v>
      </c>
    </row>
    <row r="123" ht="56.25" spans="12:46">
      <c r="L123" s="144" t="s">
        <v>721</v>
      </c>
      <c r="M123" s="146">
        <v>13</v>
      </c>
      <c r="N123" s="144" t="s">
        <v>4452</v>
      </c>
      <c r="O123" s="144" t="s">
        <v>2345</v>
      </c>
      <c r="P123" s="144" t="s">
        <v>4453</v>
      </c>
      <c r="Q123" s="145">
        <v>2133</v>
      </c>
      <c r="U123" s="144" t="s">
        <v>676</v>
      </c>
      <c r="V123" s="146">
        <v>28</v>
      </c>
      <c r="W123" s="144" t="s">
        <v>860</v>
      </c>
      <c r="X123" s="144" t="s">
        <v>4490</v>
      </c>
      <c r="Y123" s="145">
        <v>17216.33</v>
      </c>
      <c r="AB123" s="352" t="s">
        <v>716</v>
      </c>
      <c r="AC123" s="353">
        <v>31</v>
      </c>
      <c r="AD123" s="352" t="s">
        <v>1617</v>
      </c>
      <c r="AE123" s="352" t="s">
        <v>4491</v>
      </c>
      <c r="AF123" s="354">
        <v>26221.67</v>
      </c>
      <c r="AI123" s="889" t="s">
        <v>716</v>
      </c>
      <c r="AJ123" s="353">
        <v>31</v>
      </c>
      <c r="AK123" s="355" t="s">
        <v>2905</v>
      </c>
      <c r="AL123" s="352" t="s">
        <v>4492</v>
      </c>
      <c r="AM123" s="354">
        <v>5130.33</v>
      </c>
      <c r="AP123" s="889" t="s">
        <v>691</v>
      </c>
      <c r="AQ123" s="353">
        <v>31</v>
      </c>
      <c r="AR123" s="355" t="s">
        <v>4370</v>
      </c>
      <c r="AS123" s="352" t="s">
        <v>4493</v>
      </c>
      <c r="AT123" s="354">
        <v>25774.67</v>
      </c>
    </row>
    <row r="124" ht="56.25" spans="12:46">
      <c r="L124" s="144" t="s">
        <v>721</v>
      </c>
      <c r="M124" s="146">
        <v>13</v>
      </c>
      <c r="N124" s="144" t="s">
        <v>4452</v>
      </c>
      <c r="O124" s="144" t="s">
        <v>2345</v>
      </c>
      <c r="P124" s="144" t="s">
        <v>4453</v>
      </c>
      <c r="Q124" s="145">
        <v>2025</v>
      </c>
      <c r="U124" s="144" t="s">
        <v>676</v>
      </c>
      <c r="V124" s="146">
        <v>28</v>
      </c>
      <c r="W124" s="144" t="s">
        <v>860</v>
      </c>
      <c r="X124" s="144" t="s">
        <v>4494</v>
      </c>
      <c r="Y124" s="145">
        <v>17197.33</v>
      </c>
      <c r="AB124" s="352" t="s">
        <v>716</v>
      </c>
      <c r="AC124" s="353">
        <v>31</v>
      </c>
      <c r="AD124" s="352" t="s">
        <v>1617</v>
      </c>
      <c r="AE124" s="352" t="s">
        <v>4495</v>
      </c>
      <c r="AF124" s="354">
        <v>26221.67</v>
      </c>
      <c r="AI124" s="889" t="s">
        <v>716</v>
      </c>
      <c r="AJ124" s="353">
        <v>31</v>
      </c>
      <c r="AK124" s="355" t="s">
        <v>2905</v>
      </c>
      <c r="AL124" s="352" t="s">
        <v>4496</v>
      </c>
      <c r="AM124" s="354">
        <v>10751.12</v>
      </c>
      <c r="AP124" s="889" t="s">
        <v>691</v>
      </c>
      <c r="AQ124" s="353">
        <v>31</v>
      </c>
      <c r="AR124" s="355" t="s">
        <v>4370</v>
      </c>
      <c r="AS124" s="352" t="s">
        <v>4497</v>
      </c>
      <c r="AT124" s="354">
        <v>25774.67</v>
      </c>
    </row>
    <row r="125" ht="56.25" spans="12:46">
      <c r="L125" s="144" t="s">
        <v>721</v>
      </c>
      <c r="M125" s="146">
        <v>14</v>
      </c>
      <c r="N125" s="144" t="s">
        <v>4498</v>
      </c>
      <c r="O125" s="144" t="s">
        <v>4499</v>
      </c>
      <c r="P125" s="144" t="s">
        <v>4500</v>
      </c>
      <c r="Q125" s="145">
        <v>46000</v>
      </c>
      <c r="U125" s="144" t="s">
        <v>676</v>
      </c>
      <c r="V125" s="146">
        <v>28</v>
      </c>
      <c r="W125" s="144" t="s">
        <v>860</v>
      </c>
      <c r="X125" s="144" t="s">
        <v>4501</v>
      </c>
      <c r="Y125" s="145">
        <v>17195.33</v>
      </c>
      <c r="AB125" s="357" t="s">
        <v>716</v>
      </c>
      <c r="AC125" s="358">
        <v>31</v>
      </c>
      <c r="AD125" s="357" t="s">
        <v>1617</v>
      </c>
      <c r="AE125" s="357" t="s">
        <v>4502</v>
      </c>
      <c r="AF125" s="359">
        <v>26221.67</v>
      </c>
      <c r="AI125" s="889" t="s">
        <v>716</v>
      </c>
      <c r="AJ125" s="353">
        <v>31</v>
      </c>
      <c r="AK125" s="355" t="s">
        <v>2905</v>
      </c>
      <c r="AL125" s="352" t="s">
        <v>4503</v>
      </c>
      <c r="AM125" s="354">
        <v>25744.67</v>
      </c>
      <c r="AP125" s="889" t="s">
        <v>691</v>
      </c>
      <c r="AQ125" s="353">
        <v>31</v>
      </c>
      <c r="AR125" s="355" t="s">
        <v>4370</v>
      </c>
      <c r="AS125" s="352" t="s">
        <v>4504</v>
      </c>
      <c r="AT125" s="354">
        <v>25774.67</v>
      </c>
    </row>
    <row r="126" ht="56.25" spans="12:46">
      <c r="L126" s="144" t="s">
        <v>721</v>
      </c>
      <c r="M126" s="146">
        <v>14</v>
      </c>
      <c r="N126" s="144" t="s">
        <v>4382</v>
      </c>
      <c r="O126" s="144" t="s">
        <v>3345</v>
      </c>
      <c r="P126" s="144" t="s">
        <v>4384</v>
      </c>
      <c r="Q126" s="145">
        <v>10000</v>
      </c>
      <c r="U126" s="144" t="s">
        <v>691</v>
      </c>
      <c r="V126" s="146">
        <v>17</v>
      </c>
      <c r="W126" s="144" t="s">
        <v>2390</v>
      </c>
      <c r="X126" s="144" t="s">
        <v>4505</v>
      </c>
      <c r="Y126" s="145">
        <v>1742.67</v>
      </c>
      <c r="AB126" s="357">
        <v>6</v>
      </c>
      <c r="AC126" s="358">
        <v>30</v>
      </c>
      <c r="AD126" s="357" t="s">
        <v>4506</v>
      </c>
      <c r="AE126" s="357" t="s">
        <v>4507</v>
      </c>
      <c r="AF126" s="359">
        <v>-23626.22</v>
      </c>
      <c r="AI126" s="889" t="s">
        <v>716</v>
      </c>
      <c r="AJ126" s="353">
        <v>31</v>
      </c>
      <c r="AK126" s="355" t="s">
        <v>2905</v>
      </c>
      <c r="AL126" s="352" t="s">
        <v>4508</v>
      </c>
      <c r="AM126" s="354">
        <v>25722.67</v>
      </c>
      <c r="AP126" s="889" t="s">
        <v>691</v>
      </c>
      <c r="AQ126" s="353">
        <v>31</v>
      </c>
      <c r="AR126" s="355" t="s">
        <v>4370</v>
      </c>
      <c r="AS126" s="352" t="s">
        <v>4509</v>
      </c>
      <c r="AT126" s="354">
        <v>25774.67</v>
      </c>
    </row>
    <row r="127" ht="56.25" spans="12:46">
      <c r="L127" s="144" t="s">
        <v>721</v>
      </c>
      <c r="M127" s="146">
        <v>14</v>
      </c>
      <c r="N127" s="144" t="s">
        <v>4382</v>
      </c>
      <c r="O127" s="144" t="s">
        <v>3345</v>
      </c>
      <c r="P127" s="144" t="s">
        <v>4384</v>
      </c>
      <c r="Q127" s="145">
        <v>87640</v>
      </c>
      <c r="U127" s="144" t="s">
        <v>691</v>
      </c>
      <c r="V127" s="146">
        <v>17</v>
      </c>
      <c r="W127" s="144" t="s">
        <v>2390</v>
      </c>
      <c r="X127" s="144" t="s">
        <v>4510</v>
      </c>
      <c r="Y127" s="145">
        <v>1742.67</v>
      </c>
      <c r="AB127" s="357">
        <v>6</v>
      </c>
      <c r="AC127" s="358">
        <v>30</v>
      </c>
      <c r="AD127" s="357" t="s">
        <v>1619</v>
      </c>
      <c r="AE127" s="357" t="s">
        <v>4511</v>
      </c>
      <c r="AF127" s="359">
        <v>1877.67</v>
      </c>
      <c r="AI127" s="889" t="s">
        <v>716</v>
      </c>
      <c r="AJ127" s="353">
        <v>31</v>
      </c>
      <c r="AK127" s="355" t="s">
        <v>2905</v>
      </c>
      <c r="AL127" s="352" t="s">
        <v>4512</v>
      </c>
      <c r="AM127" s="354">
        <v>25673.67</v>
      </c>
      <c r="AP127" s="889" t="s">
        <v>691</v>
      </c>
      <c r="AQ127" s="353">
        <v>31</v>
      </c>
      <c r="AR127" s="355" t="s">
        <v>4370</v>
      </c>
      <c r="AS127" s="352" t="s">
        <v>4513</v>
      </c>
      <c r="AT127" s="354">
        <v>25774.67</v>
      </c>
    </row>
    <row r="128" ht="56.25" spans="12:46">
      <c r="L128" s="144" t="s">
        <v>721</v>
      </c>
      <c r="M128" s="146">
        <v>15</v>
      </c>
      <c r="N128" s="144" t="s">
        <v>4179</v>
      </c>
      <c r="O128" s="144" t="s">
        <v>4514</v>
      </c>
      <c r="P128" s="144" t="s">
        <v>4515</v>
      </c>
      <c r="Q128" s="145">
        <v>12000</v>
      </c>
      <c r="U128" s="144" t="s">
        <v>691</v>
      </c>
      <c r="V128" s="146">
        <v>17</v>
      </c>
      <c r="W128" s="144" t="s">
        <v>2390</v>
      </c>
      <c r="X128" s="144" t="s">
        <v>4516</v>
      </c>
      <c r="Y128" s="145">
        <v>1742.67</v>
      </c>
      <c r="AB128" s="357">
        <v>6</v>
      </c>
      <c r="AC128" s="358">
        <v>30</v>
      </c>
      <c r="AD128" s="357" t="s">
        <v>1619</v>
      </c>
      <c r="AE128" s="357" t="s">
        <v>4517</v>
      </c>
      <c r="AF128" s="359">
        <v>6044.33</v>
      </c>
      <c r="AI128" s="889" t="s">
        <v>716</v>
      </c>
      <c r="AJ128" s="353">
        <v>31</v>
      </c>
      <c r="AK128" s="355" t="s">
        <v>2905</v>
      </c>
      <c r="AL128" s="352" t="s">
        <v>4518</v>
      </c>
      <c r="AM128" s="354">
        <v>25543.67</v>
      </c>
      <c r="AP128" s="889" t="s">
        <v>677</v>
      </c>
      <c r="AQ128" s="353">
        <v>30</v>
      </c>
      <c r="AR128" s="355" t="s">
        <v>3542</v>
      </c>
      <c r="AS128" s="352" t="s">
        <v>4519</v>
      </c>
      <c r="AT128" s="354">
        <v>5166.33</v>
      </c>
    </row>
    <row r="129" ht="56.25" spans="12:46">
      <c r="L129" s="144" t="s">
        <v>721</v>
      </c>
      <c r="M129" s="146">
        <v>18</v>
      </c>
      <c r="N129" s="144" t="s">
        <v>4054</v>
      </c>
      <c r="O129" s="144" t="s">
        <v>2384</v>
      </c>
      <c r="P129" s="144" t="s">
        <v>4520</v>
      </c>
      <c r="Q129" s="145">
        <v>14000</v>
      </c>
      <c r="U129" s="144" t="s">
        <v>691</v>
      </c>
      <c r="V129" s="146">
        <v>17</v>
      </c>
      <c r="W129" s="144" t="s">
        <v>2390</v>
      </c>
      <c r="X129" s="144" t="s">
        <v>4521</v>
      </c>
      <c r="Y129" s="145">
        <v>16695.33</v>
      </c>
      <c r="AB129" s="357">
        <v>6</v>
      </c>
      <c r="AC129" s="358">
        <v>30</v>
      </c>
      <c r="AD129" s="357" t="s">
        <v>1619</v>
      </c>
      <c r="AE129" s="357" t="s">
        <v>4522</v>
      </c>
      <c r="AF129" s="359">
        <v>26059.67</v>
      </c>
      <c r="AI129" s="889" t="s">
        <v>716</v>
      </c>
      <c r="AJ129" s="353">
        <v>31</v>
      </c>
      <c r="AK129" s="355" t="s">
        <v>2905</v>
      </c>
      <c r="AL129" s="352" t="s">
        <v>4523</v>
      </c>
      <c r="AM129" s="354">
        <v>25721.67</v>
      </c>
      <c r="AP129" s="889" t="s">
        <v>677</v>
      </c>
      <c r="AQ129" s="353">
        <v>30</v>
      </c>
      <c r="AR129" s="355" t="s">
        <v>3542</v>
      </c>
      <c r="AS129" s="352" t="s">
        <v>4524</v>
      </c>
      <c r="AT129" s="354">
        <v>5161.33</v>
      </c>
    </row>
    <row r="130" ht="56.25" spans="12:46">
      <c r="L130" s="144" t="s">
        <v>721</v>
      </c>
      <c r="M130" s="146">
        <v>18</v>
      </c>
      <c r="N130" s="144" t="s">
        <v>4054</v>
      </c>
      <c r="O130" s="144" t="s">
        <v>4525</v>
      </c>
      <c r="P130" s="144" t="s">
        <v>4520</v>
      </c>
      <c r="Q130" s="145">
        <v>15079</v>
      </c>
      <c r="U130" s="144" t="s">
        <v>691</v>
      </c>
      <c r="V130" s="146">
        <v>17</v>
      </c>
      <c r="W130" s="144" t="s">
        <v>2390</v>
      </c>
      <c r="X130" s="144" t="s">
        <v>4526</v>
      </c>
      <c r="Y130" s="145">
        <v>17216.33</v>
      </c>
      <c r="AB130" s="357">
        <v>6</v>
      </c>
      <c r="AC130" s="358">
        <v>30</v>
      </c>
      <c r="AD130" s="357" t="s">
        <v>1619</v>
      </c>
      <c r="AE130" s="357" t="s">
        <v>4527</v>
      </c>
      <c r="AF130" s="359">
        <v>26027.67</v>
      </c>
      <c r="AI130" s="889" t="s">
        <v>716</v>
      </c>
      <c r="AJ130" s="353">
        <v>31</v>
      </c>
      <c r="AK130" s="355" t="s">
        <v>2905</v>
      </c>
      <c r="AL130" s="352" t="s">
        <v>4528</v>
      </c>
      <c r="AM130" s="354">
        <v>25947.67</v>
      </c>
      <c r="AP130" s="889" t="s">
        <v>677</v>
      </c>
      <c r="AQ130" s="353">
        <v>30</v>
      </c>
      <c r="AR130" s="355" t="s">
        <v>3542</v>
      </c>
      <c r="AS130" s="352" t="s">
        <v>4529</v>
      </c>
      <c r="AT130" s="354">
        <v>5121.33</v>
      </c>
    </row>
    <row r="131" ht="56.25" spans="12:46">
      <c r="L131" s="144" t="s">
        <v>721</v>
      </c>
      <c r="M131" s="146">
        <v>18</v>
      </c>
      <c r="N131" s="144" t="s">
        <v>4054</v>
      </c>
      <c r="O131" s="144" t="s">
        <v>4530</v>
      </c>
      <c r="P131" s="144" t="s">
        <v>4531</v>
      </c>
      <c r="Q131" s="145">
        <v>2500</v>
      </c>
      <c r="U131" s="144" t="s">
        <v>691</v>
      </c>
      <c r="V131" s="146">
        <v>17</v>
      </c>
      <c r="W131" s="144" t="s">
        <v>2390</v>
      </c>
      <c r="X131" s="144" t="s">
        <v>4532</v>
      </c>
      <c r="Y131" s="145">
        <v>17197.33</v>
      </c>
      <c r="AB131" s="357">
        <v>6</v>
      </c>
      <c r="AC131" s="358">
        <v>30</v>
      </c>
      <c r="AD131" s="357" t="s">
        <v>1619</v>
      </c>
      <c r="AE131" s="357" t="s">
        <v>4533</v>
      </c>
      <c r="AF131" s="359">
        <v>26058.67</v>
      </c>
      <c r="AI131" s="889" t="s">
        <v>716</v>
      </c>
      <c r="AJ131" s="353">
        <v>31</v>
      </c>
      <c r="AK131" s="355" t="s">
        <v>2905</v>
      </c>
      <c r="AL131" s="352" t="s">
        <v>4534</v>
      </c>
      <c r="AM131" s="354">
        <v>25983.67</v>
      </c>
      <c r="AP131" s="889" t="s">
        <v>677</v>
      </c>
      <c r="AQ131" s="353">
        <v>30</v>
      </c>
      <c r="AR131" s="355" t="s">
        <v>3542</v>
      </c>
      <c r="AS131" s="352" t="s">
        <v>4535</v>
      </c>
      <c r="AT131" s="354">
        <v>5129.33</v>
      </c>
    </row>
    <row r="132" ht="56.25" spans="12:46">
      <c r="L132" s="144" t="s">
        <v>721</v>
      </c>
      <c r="M132" s="146">
        <v>18</v>
      </c>
      <c r="N132" s="144" t="s">
        <v>4536</v>
      </c>
      <c r="O132" s="144" t="s">
        <v>846</v>
      </c>
      <c r="P132" s="144" t="s">
        <v>4537</v>
      </c>
      <c r="Q132" s="145">
        <v>24020</v>
      </c>
      <c r="U132" s="144" t="s">
        <v>691</v>
      </c>
      <c r="V132" s="146">
        <v>17</v>
      </c>
      <c r="W132" s="144" t="s">
        <v>2390</v>
      </c>
      <c r="X132" s="144" t="s">
        <v>4538</v>
      </c>
      <c r="Y132" s="145">
        <v>17188.33</v>
      </c>
      <c r="AB132" s="357">
        <v>6</v>
      </c>
      <c r="AC132" s="358">
        <v>30</v>
      </c>
      <c r="AD132" s="357" t="s">
        <v>1619</v>
      </c>
      <c r="AE132" s="357" t="s">
        <v>4539</v>
      </c>
      <c r="AF132" s="359">
        <v>26026.67</v>
      </c>
      <c r="AI132" s="889" t="s">
        <v>716</v>
      </c>
      <c r="AJ132" s="353">
        <v>31</v>
      </c>
      <c r="AK132" s="355" t="s">
        <v>2905</v>
      </c>
      <c r="AL132" s="352" t="s">
        <v>4540</v>
      </c>
      <c r="AM132" s="354">
        <v>25875.67</v>
      </c>
      <c r="AP132" s="889" t="s">
        <v>677</v>
      </c>
      <c r="AQ132" s="353">
        <v>30</v>
      </c>
      <c r="AR132" s="355" t="s">
        <v>3542</v>
      </c>
      <c r="AS132" s="352" t="s">
        <v>4541</v>
      </c>
      <c r="AT132" s="354">
        <v>5159.33</v>
      </c>
    </row>
    <row r="133" ht="56.25" spans="12:46">
      <c r="L133" s="144" t="s">
        <v>721</v>
      </c>
      <c r="M133" s="146">
        <v>18</v>
      </c>
      <c r="N133" s="144" t="s">
        <v>4028</v>
      </c>
      <c r="O133" s="144" t="s">
        <v>4542</v>
      </c>
      <c r="P133" s="144" t="s">
        <v>4543</v>
      </c>
      <c r="Q133" s="145">
        <v>40846</v>
      </c>
      <c r="U133" s="144" t="s">
        <v>691</v>
      </c>
      <c r="V133" s="146">
        <v>17</v>
      </c>
      <c r="W133" s="144" t="s">
        <v>2390</v>
      </c>
      <c r="X133" s="144" t="s">
        <v>4544</v>
      </c>
      <c r="Y133" s="145">
        <v>17216.33</v>
      </c>
      <c r="AB133" s="357">
        <v>6</v>
      </c>
      <c r="AC133" s="358">
        <v>30</v>
      </c>
      <c r="AD133" s="357" t="s">
        <v>1619</v>
      </c>
      <c r="AE133" s="357" t="s">
        <v>4545</v>
      </c>
      <c r="AF133" s="359">
        <v>26058.67</v>
      </c>
      <c r="AI133" s="889" t="s">
        <v>716</v>
      </c>
      <c r="AJ133" s="353">
        <v>31</v>
      </c>
      <c r="AK133" s="355" t="s">
        <v>2905</v>
      </c>
      <c r="AL133" s="352" t="s">
        <v>4546</v>
      </c>
      <c r="AM133" s="354">
        <v>25959.67</v>
      </c>
      <c r="AP133" s="889" t="s">
        <v>677</v>
      </c>
      <c r="AQ133" s="353">
        <v>30</v>
      </c>
      <c r="AR133" s="355" t="s">
        <v>3542</v>
      </c>
      <c r="AS133" s="352" t="s">
        <v>4547</v>
      </c>
      <c r="AT133" s="354">
        <v>25569.67</v>
      </c>
    </row>
    <row r="134" ht="56.25" spans="12:46">
      <c r="L134" s="144" t="s">
        <v>721</v>
      </c>
      <c r="M134" s="146">
        <v>19</v>
      </c>
      <c r="N134" s="144" t="s">
        <v>4548</v>
      </c>
      <c r="O134" s="144" t="s">
        <v>4549</v>
      </c>
      <c r="P134" s="144" t="s">
        <v>4550</v>
      </c>
      <c r="Q134" s="145">
        <v>20000</v>
      </c>
      <c r="U134" s="144" t="s">
        <v>691</v>
      </c>
      <c r="V134" s="146">
        <v>17</v>
      </c>
      <c r="W134" s="144" t="s">
        <v>2390</v>
      </c>
      <c r="X134" s="144" t="s">
        <v>4551</v>
      </c>
      <c r="Y134" s="145">
        <v>17253.33</v>
      </c>
      <c r="AB134" s="357">
        <v>6</v>
      </c>
      <c r="AC134" s="358">
        <v>30</v>
      </c>
      <c r="AD134" s="357" t="s">
        <v>1619</v>
      </c>
      <c r="AE134" s="357" t="s">
        <v>4552</v>
      </c>
      <c r="AF134" s="359">
        <v>6044.33</v>
      </c>
      <c r="AI134" s="889" t="s">
        <v>716</v>
      </c>
      <c r="AJ134" s="353">
        <v>31</v>
      </c>
      <c r="AK134" s="355" t="s">
        <v>2905</v>
      </c>
      <c r="AL134" s="352" t="s">
        <v>4553</v>
      </c>
      <c r="AM134" s="354">
        <v>25983.67</v>
      </c>
      <c r="AP134" s="889" t="s">
        <v>677</v>
      </c>
      <c r="AQ134" s="353">
        <v>30</v>
      </c>
      <c r="AR134" s="355" t="s">
        <v>3542</v>
      </c>
      <c r="AS134" s="352" t="s">
        <v>4554</v>
      </c>
      <c r="AT134" s="354">
        <v>25742.67</v>
      </c>
    </row>
    <row r="135" ht="56.25" spans="12:46">
      <c r="L135" s="144" t="s">
        <v>721</v>
      </c>
      <c r="M135" s="146">
        <v>21</v>
      </c>
      <c r="N135" s="144" t="s">
        <v>4016</v>
      </c>
      <c r="O135" s="144" t="s">
        <v>3814</v>
      </c>
      <c r="P135" s="144" t="s">
        <v>4126</v>
      </c>
      <c r="Q135" s="145">
        <v>9900</v>
      </c>
      <c r="U135" s="144" t="s">
        <v>691</v>
      </c>
      <c r="V135" s="146">
        <v>17</v>
      </c>
      <c r="W135" s="144" t="s">
        <v>2390</v>
      </c>
      <c r="X135" s="144" t="s">
        <v>4555</v>
      </c>
      <c r="Y135" s="145">
        <v>17216.33</v>
      </c>
      <c r="AB135" s="357">
        <v>6</v>
      </c>
      <c r="AC135" s="358">
        <v>30</v>
      </c>
      <c r="AD135" s="357" t="s">
        <v>1619</v>
      </c>
      <c r="AE135" s="357" t="s">
        <v>4556</v>
      </c>
      <c r="AF135" s="359">
        <v>26058.67</v>
      </c>
      <c r="AI135" s="889" t="s">
        <v>716</v>
      </c>
      <c r="AJ135" s="353">
        <v>31</v>
      </c>
      <c r="AK135" s="355" t="s">
        <v>2905</v>
      </c>
      <c r="AL135" s="352" t="s">
        <v>4557</v>
      </c>
      <c r="AM135" s="354">
        <v>25942.67</v>
      </c>
      <c r="AP135" s="889" t="s">
        <v>677</v>
      </c>
      <c r="AQ135" s="353">
        <v>30</v>
      </c>
      <c r="AR135" s="355" t="s">
        <v>3542</v>
      </c>
      <c r="AS135" s="352" t="s">
        <v>4558</v>
      </c>
      <c r="AT135" s="354">
        <v>25317.67</v>
      </c>
    </row>
    <row r="136" ht="56.25" spans="12:46">
      <c r="L136" s="144" t="s">
        <v>721</v>
      </c>
      <c r="M136" s="146">
        <v>22</v>
      </c>
      <c r="N136" s="144" t="s">
        <v>4065</v>
      </c>
      <c r="O136" s="144" t="s">
        <v>3058</v>
      </c>
      <c r="P136" s="144" t="s">
        <v>4067</v>
      </c>
      <c r="Q136" s="145">
        <v>6000</v>
      </c>
      <c r="U136" s="144" t="s">
        <v>691</v>
      </c>
      <c r="V136" s="146">
        <v>17</v>
      </c>
      <c r="W136" s="144" t="s">
        <v>2390</v>
      </c>
      <c r="X136" s="144" t="s">
        <v>4559</v>
      </c>
      <c r="Y136" s="145">
        <v>17216.33</v>
      </c>
      <c r="AB136" s="357">
        <v>6</v>
      </c>
      <c r="AC136" s="358">
        <v>30</v>
      </c>
      <c r="AD136" s="357" t="s">
        <v>1619</v>
      </c>
      <c r="AE136" s="357" t="s">
        <v>4560</v>
      </c>
      <c r="AF136" s="359">
        <v>25887.67</v>
      </c>
      <c r="AI136" s="889" t="s">
        <v>716</v>
      </c>
      <c r="AJ136" s="353">
        <v>31</v>
      </c>
      <c r="AK136" s="355" t="s">
        <v>2905</v>
      </c>
      <c r="AL136" s="352" t="s">
        <v>4561</v>
      </c>
      <c r="AM136" s="354">
        <v>25932.67</v>
      </c>
      <c r="AP136" s="889" t="s">
        <v>677</v>
      </c>
      <c r="AQ136" s="353">
        <v>30</v>
      </c>
      <c r="AR136" s="355" t="s">
        <v>3542</v>
      </c>
      <c r="AS136" s="352" t="s">
        <v>4562</v>
      </c>
      <c r="AT136" s="354">
        <v>25444.67</v>
      </c>
    </row>
    <row r="137" ht="56.25" spans="12:46">
      <c r="L137" s="144" t="s">
        <v>721</v>
      </c>
      <c r="M137" s="146">
        <v>26</v>
      </c>
      <c r="N137" s="144" t="s">
        <v>4563</v>
      </c>
      <c r="O137" s="144" t="s">
        <v>4564</v>
      </c>
      <c r="P137" s="144" t="s">
        <v>4565</v>
      </c>
      <c r="Q137" s="145">
        <v>45000</v>
      </c>
      <c r="U137" s="144" t="s">
        <v>691</v>
      </c>
      <c r="V137" s="146">
        <v>17</v>
      </c>
      <c r="W137" s="144" t="s">
        <v>2390</v>
      </c>
      <c r="X137" s="144" t="s">
        <v>4566</v>
      </c>
      <c r="Y137" s="145">
        <v>17197.33</v>
      </c>
      <c r="AB137" s="357">
        <v>6</v>
      </c>
      <c r="AC137" s="358">
        <v>30</v>
      </c>
      <c r="AD137" s="357" t="s">
        <v>1619</v>
      </c>
      <c r="AE137" s="357" t="s">
        <v>4567</v>
      </c>
      <c r="AF137" s="359">
        <v>25552.67</v>
      </c>
      <c r="AI137" s="889" t="s">
        <v>716</v>
      </c>
      <c r="AJ137" s="353">
        <v>31</v>
      </c>
      <c r="AK137" s="355" t="s">
        <v>2905</v>
      </c>
      <c r="AL137" s="352" t="s">
        <v>4568</v>
      </c>
      <c r="AM137" s="354">
        <v>25947.67</v>
      </c>
      <c r="AP137" s="889" t="s">
        <v>677</v>
      </c>
      <c r="AQ137" s="353">
        <v>30</v>
      </c>
      <c r="AR137" s="355" t="s">
        <v>3542</v>
      </c>
      <c r="AS137" s="352" t="s">
        <v>4569</v>
      </c>
      <c r="AT137" s="354">
        <v>5113.33</v>
      </c>
    </row>
    <row r="138" ht="56.25" spans="12:46">
      <c r="L138" s="144" t="s">
        <v>721</v>
      </c>
      <c r="M138" s="146">
        <v>26</v>
      </c>
      <c r="N138" s="144" t="s">
        <v>4563</v>
      </c>
      <c r="O138" s="144" t="s">
        <v>4570</v>
      </c>
      <c r="P138" s="144" t="s">
        <v>4571</v>
      </c>
      <c r="Q138" s="145">
        <v>13089</v>
      </c>
      <c r="U138" s="144" t="s">
        <v>691</v>
      </c>
      <c r="V138" s="146">
        <v>17</v>
      </c>
      <c r="W138" s="144" t="s">
        <v>2390</v>
      </c>
      <c r="X138" s="144" t="s">
        <v>4572</v>
      </c>
      <c r="Y138" s="145">
        <v>17195.33</v>
      </c>
      <c r="AB138" s="357">
        <v>6</v>
      </c>
      <c r="AC138" s="358">
        <v>30</v>
      </c>
      <c r="AD138" s="357" t="s">
        <v>1619</v>
      </c>
      <c r="AE138" s="357" t="s">
        <v>4573</v>
      </c>
      <c r="AF138" s="359">
        <v>25897.67</v>
      </c>
      <c r="AI138" s="889" t="s">
        <v>716</v>
      </c>
      <c r="AJ138" s="353">
        <v>31</v>
      </c>
      <c r="AK138" s="355" t="s">
        <v>2905</v>
      </c>
      <c r="AL138" s="352" t="s">
        <v>4574</v>
      </c>
      <c r="AM138" s="354">
        <v>25959.67</v>
      </c>
      <c r="AP138" s="889" t="s">
        <v>677</v>
      </c>
      <c r="AQ138" s="353">
        <v>30</v>
      </c>
      <c r="AR138" s="355" t="s">
        <v>3542</v>
      </c>
      <c r="AS138" s="352" t="s">
        <v>4575</v>
      </c>
      <c r="AT138" s="354">
        <v>5118.33</v>
      </c>
    </row>
    <row r="139" ht="56.25" spans="12:46">
      <c r="L139" s="144" t="s">
        <v>721</v>
      </c>
      <c r="M139" s="146">
        <v>26</v>
      </c>
      <c r="N139" s="144" t="s">
        <v>4563</v>
      </c>
      <c r="O139" s="144" t="s">
        <v>4570</v>
      </c>
      <c r="P139" s="144" t="s">
        <v>4571</v>
      </c>
      <c r="Q139" s="145">
        <v>15000</v>
      </c>
      <c r="U139" s="144" t="s">
        <v>677</v>
      </c>
      <c r="V139" s="146">
        <v>19</v>
      </c>
      <c r="W139" s="144" t="s">
        <v>2570</v>
      </c>
      <c r="X139" s="144" t="s">
        <v>4576</v>
      </c>
      <c r="Y139" s="145">
        <v>1742.67</v>
      </c>
      <c r="AB139" s="357">
        <v>6</v>
      </c>
      <c r="AC139" s="358">
        <v>30</v>
      </c>
      <c r="AD139" s="357" t="s">
        <v>1619</v>
      </c>
      <c r="AE139" s="357" t="s">
        <v>4577</v>
      </c>
      <c r="AF139" s="359">
        <v>25912.67</v>
      </c>
      <c r="AI139" s="889" t="s">
        <v>716</v>
      </c>
      <c r="AJ139" s="353">
        <v>31</v>
      </c>
      <c r="AK139" s="355" t="s">
        <v>2905</v>
      </c>
      <c r="AL139" s="352" t="s">
        <v>4578</v>
      </c>
      <c r="AM139" s="354">
        <v>25774.67</v>
      </c>
      <c r="AP139" s="889" t="s">
        <v>677</v>
      </c>
      <c r="AQ139" s="353">
        <v>30</v>
      </c>
      <c r="AR139" s="355" t="s">
        <v>3542</v>
      </c>
      <c r="AS139" s="352" t="s">
        <v>4579</v>
      </c>
      <c r="AT139" s="354">
        <v>5123.33</v>
      </c>
    </row>
    <row r="140" ht="56.25" spans="12:46">
      <c r="L140" s="144" t="s">
        <v>721</v>
      </c>
      <c r="M140" s="146">
        <v>26</v>
      </c>
      <c r="N140" s="144" t="s">
        <v>4563</v>
      </c>
      <c r="O140" s="144" t="s">
        <v>3371</v>
      </c>
      <c r="P140" s="144" t="s">
        <v>4571</v>
      </c>
      <c r="Q140" s="145">
        <v>33000</v>
      </c>
      <c r="U140" s="144" t="s">
        <v>677</v>
      </c>
      <c r="V140" s="146">
        <v>19</v>
      </c>
      <c r="W140" s="144" t="s">
        <v>2570</v>
      </c>
      <c r="X140" s="144" t="s">
        <v>4580</v>
      </c>
      <c r="Y140" s="145">
        <v>1742.67</v>
      </c>
      <c r="AB140" s="357">
        <v>6</v>
      </c>
      <c r="AC140" s="358">
        <v>30</v>
      </c>
      <c r="AD140" s="357" t="s">
        <v>1619</v>
      </c>
      <c r="AE140" s="357" t="s">
        <v>4581</v>
      </c>
      <c r="AF140" s="359">
        <v>25912.67</v>
      </c>
      <c r="AI140" s="889" t="s">
        <v>716</v>
      </c>
      <c r="AJ140" s="353">
        <v>31</v>
      </c>
      <c r="AK140" s="355" t="s">
        <v>2905</v>
      </c>
      <c r="AL140" s="352" t="s">
        <v>4582</v>
      </c>
      <c r="AM140" s="354">
        <v>25774.67</v>
      </c>
      <c r="AP140" s="889" t="s">
        <v>677</v>
      </c>
      <c r="AQ140" s="353">
        <v>30</v>
      </c>
      <c r="AR140" s="355" t="s">
        <v>3542</v>
      </c>
      <c r="AS140" s="352" t="s">
        <v>4583</v>
      </c>
      <c r="AT140" s="354">
        <v>5200.33</v>
      </c>
    </row>
    <row r="141" ht="56.25" spans="12:46">
      <c r="L141" s="144" t="s">
        <v>721</v>
      </c>
      <c r="M141" s="146">
        <v>27</v>
      </c>
      <c r="N141" s="144" t="s">
        <v>4016</v>
      </c>
      <c r="O141" s="144" t="s">
        <v>4584</v>
      </c>
      <c r="P141" s="144" t="s">
        <v>4585</v>
      </c>
      <c r="Q141" s="145">
        <v>1000</v>
      </c>
      <c r="U141" s="144" t="s">
        <v>677</v>
      </c>
      <c r="V141" s="146">
        <v>19</v>
      </c>
      <c r="W141" s="144" t="s">
        <v>2570</v>
      </c>
      <c r="X141" s="144" t="s">
        <v>4586</v>
      </c>
      <c r="Y141" s="145">
        <v>1742.67</v>
      </c>
      <c r="AB141" s="357">
        <v>6</v>
      </c>
      <c r="AC141" s="358">
        <v>30</v>
      </c>
      <c r="AD141" s="357" t="s">
        <v>1619</v>
      </c>
      <c r="AE141" s="357" t="s">
        <v>4587</v>
      </c>
      <c r="AF141" s="359">
        <v>25912.67</v>
      </c>
      <c r="AI141" s="889" t="s">
        <v>716</v>
      </c>
      <c r="AJ141" s="353">
        <v>31</v>
      </c>
      <c r="AK141" s="355" t="s">
        <v>2905</v>
      </c>
      <c r="AL141" s="352" t="s">
        <v>4588</v>
      </c>
      <c r="AM141" s="354">
        <v>25774.67</v>
      </c>
      <c r="AP141" s="889" t="s">
        <v>677</v>
      </c>
      <c r="AQ141" s="353">
        <v>30</v>
      </c>
      <c r="AR141" s="355" t="s">
        <v>3542</v>
      </c>
      <c r="AS141" s="352" t="s">
        <v>4589</v>
      </c>
      <c r="AT141" s="354">
        <v>25443.67</v>
      </c>
    </row>
    <row r="142" ht="56.25" spans="12:46">
      <c r="L142" s="144" t="s">
        <v>721</v>
      </c>
      <c r="M142" s="146">
        <v>27</v>
      </c>
      <c r="N142" s="144" t="s">
        <v>4016</v>
      </c>
      <c r="O142" s="144" t="s">
        <v>4590</v>
      </c>
      <c r="P142" s="144" t="s">
        <v>4591</v>
      </c>
      <c r="Q142" s="145">
        <v>14000</v>
      </c>
      <c r="U142" s="144" t="s">
        <v>677</v>
      </c>
      <c r="V142" s="146">
        <v>19</v>
      </c>
      <c r="W142" s="144" t="s">
        <v>2570</v>
      </c>
      <c r="X142" s="144" t="s">
        <v>4592</v>
      </c>
      <c r="Y142" s="145">
        <v>16695.33</v>
      </c>
      <c r="AB142" s="357">
        <v>6</v>
      </c>
      <c r="AC142" s="358">
        <v>30</v>
      </c>
      <c r="AD142" s="357" t="s">
        <v>1619</v>
      </c>
      <c r="AE142" s="357" t="s">
        <v>4593</v>
      </c>
      <c r="AF142" s="359">
        <v>25948.67</v>
      </c>
      <c r="AI142" s="889" t="s">
        <v>716</v>
      </c>
      <c r="AJ142" s="353">
        <v>31</v>
      </c>
      <c r="AK142" s="355" t="s">
        <v>2905</v>
      </c>
      <c r="AL142" s="352" t="s">
        <v>4594</v>
      </c>
      <c r="AM142" s="354">
        <v>25774.67</v>
      </c>
      <c r="AP142" s="889" t="s">
        <v>677</v>
      </c>
      <c r="AQ142" s="353">
        <v>30</v>
      </c>
      <c r="AR142" s="355" t="s">
        <v>3542</v>
      </c>
      <c r="AS142" s="352" t="s">
        <v>4595</v>
      </c>
      <c r="AT142" s="354">
        <v>25251.67</v>
      </c>
    </row>
    <row r="143" ht="56.25" spans="12:46">
      <c r="L143" s="144" t="s">
        <v>721</v>
      </c>
      <c r="M143" s="146">
        <v>27</v>
      </c>
      <c r="N143" s="144" t="s">
        <v>4016</v>
      </c>
      <c r="O143" s="144" t="s">
        <v>4596</v>
      </c>
      <c r="P143" s="144" t="s">
        <v>4280</v>
      </c>
      <c r="Q143" s="145">
        <v>24000</v>
      </c>
      <c r="U143" s="144" t="s">
        <v>677</v>
      </c>
      <c r="V143" s="146">
        <v>19</v>
      </c>
      <c r="W143" s="144" t="s">
        <v>2570</v>
      </c>
      <c r="X143" s="144" t="s">
        <v>4597</v>
      </c>
      <c r="Y143" s="145">
        <v>17216.33</v>
      </c>
      <c r="AB143" s="357">
        <v>6</v>
      </c>
      <c r="AC143" s="358">
        <v>30</v>
      </c>
      <c r="AD143" s="357" t="s">
        <v>1619</v>
      </c>
      <c r="AE143" s="357" t="s">
        <v>4598</v>
      </c>
      <c r="AF143" s="359">
        <v>26221.67</v>
      </c>
      <c r="AI143" s="889" t="s">
        <v>716</v>
      </c>
      <c r="AJ143" s="353">
        <v>31</v>
      </c>
      <c r="AK143" s="355" t="s">
        <v>2905</v>
      </c>
      <c r="AL143" s="352" t="s">
        <v>4599</v>
      </c>
      <c r="AM143" s="354">
        <v>25774.67</v>
      </c>
      <c r="AP143" s="889" t="s">
        <v>677</v>
      </c>
      <c r="AQ143" s="353">
        <v>30</v>
      </c>
      <c r="AR143" s="355" t="s">
        <v>3542</v>
      </c>
      <c r="AS143" s="352" t="s">
        <v>4600</v>
      </c>
      <c r="AT143" s="354">
        <v>24905.67</v>
      </c>
    </row>
    <row r="144" ht="56.25" spans="12:46">
      <c r="L144" s="144" t="s">
        <v>721</v>
      </c>
      <c r="M144" s="146">
        <v>27</v>
      </c>
      <c r="N144" s="144" t="s">
        <v>4016</v>
      </c>
      <c r="O144" s="144" t="s">
        <v>4601</v>
      </c>
      <c r="P144" s="144" t="s">
        <v>4132</v>
      </c>
      <c r="Q144" s="145">
        <v>11500</v>
      </c>
      <c r="U144" s="144" t="s">
        <v>677</v>
      </c>
      <c r="V144" s="146">
        <v>19</v>
      </c>
      <c r="W144" s="144" t="s">
        <v>2570</v>
      </c>
      <c r="X144" s="144" t="s">
        <v>4602</v>
      </c>
      <c r="Y144" s="145">
        <v>17197.33</v>
      </c>
      <c r="AB144" s="357">
        <v>6</v>
      </c>
      <c r="AC144" s="358">
        <v>30</v>
      </c>
      <c r="AD144" s="357" t="s">
        <v>1619</v>
      </c>
      <c r="AE144" s="357" t="s">
        <v>4603</v>
      </c>
      <c r="AF144" s="359">
        <v>26221.67</v>
      </c>
      <c r="AI144" s="889" t="s">
        <v>716</v>
      </c>
      <c r="AJ144" s="353">
        <v>31</v>
      </c>
      <c r="AK144" s="355" t="s">
        <v>2905</v>
      </c>
      <c r="AL144" s="352" t="s">
        <v>4604</v>
      </c>
      <c r="AM144" s="354">
        <v>25774.67</v>
      </c>
      <c r="AP144" s="889" t="s">
        <v>677</v>
      </c>
      <c r="AQ144" s="353">
        <v>30</v>
      </c>
      <c r="AR144" s="355" t="s">
        <v>3542</v>
      </c>
      <c r="AS144" s="352" t="s">
        <v>4605</v>
      </c>
      <c r="AT144" s="354">
        <v>25460.67</v>
      </c>
    </row>
    <row r="145" ht="56.25" spans="12:46">
      <c r="L145" s="144" t="s">
        <v>721</v>
      </c>
      <c r="M145" s="146">
        <v>27</v>
      </c>
      <c r="N145" s="144" t="s">
        <v>4303</v>
      </c>
      <c r="O145" s="144" t="s">
        <v>4606</v>
      </c>
      <c r="P145" s="144" t="s">
        <v>4305</v>
      </c>
      <c r="Q145" s="145">
        <v>2000</v>
      </c>
      <c r="U145" s="144" t="s">
        <v>677</v>
      </c>
      <c r="V145" s="146">
        <v>19</v>
      </c>
      <c r="W145" s="144" t="s">
        <v>2570</v>
      </c>
      <c r="X145" s="144" t="s">
        <v>4607</v>
      </c>
      <c r="Y145" s="145">
        <v>17188.33</v>
      </c>
      <c r="AB145" s="357">
        <v>6</v>
      </c>
      <c r="AC145" s="358">
        <v>30</v>
      </c>
      <c r="AD145" s="357" t="s">
        <v>1619</v>
      </c>
      <c r="AE145" s="357" t="s">
        <v>4608</v>
      </c>
      <c r="AF145" s="359">
        <v>26221.67</v>
      </c>
      <c r="AI145" s="889" t="s">
        <v>716</v>
      </c>
      <c r="AJ145" s="353">
        <v>31</v>
      </c>
      <c r="AK145" s="355" t="s">
        <v>2905</v>
      </c>
      <c r="AL145" s="352" t="s">
        <v>4609</v>
      </c>
      <c r="AM145" s="354">
        <v>25774.67</v>
      </c>
      <c r="AP145" s="889" t="s">
        <v>677</v>
      </c>
      <c r="AQ145" s="353">
        <v>30</v>
      </c>
      <c r="AR145" s="355" t="s">
        <v>3542</v>
      </c>
      <c r="AS145" s="352" t="s">
        <v>4610</v>
      </c>
      <c r="AT145" s="354">
        <v>25364.67</v>
      </c>
    </row>
    <row r="146" ht="56.25" spans="12:46">
      <c r="L146" s="144" t="s">
        <v>721</v>
      </c>
      <c r="M146" s="146">
        <v>28</v>
      </c>
      <c r="N146" s="144" t="s">
        <v>3995</v>
      </c>
      <c r="O146" s="144" t="s">
        <v>4611</v>
      </c>
      <c r="P146" s="144" t="s">
        <v>4091</v>
      </c>
      <c r="Q146" s="145">
        <v>19650</v>
      </c>
      <c r="U146" s="144" t="s">
        <v>677</v>
      </c>
      <c r="V146" s="146">
        <v>19</v>
      </c>
      <c r="W146" s="144" t="s">
        <v>2570</v>
      </c>
      <c r="X146" s="144" t="s">
        <v>4612</v>
      </c>
      <c r="Y146" s="145">
        <v>17216.33</v>
      </c>
      <c r="AB146" s="357">
        <v>6</v>
      </c>
      <c r="AC146" s="358">
        <v>30</v>
      </c>
      <c r="AD146" s="357" t="s">
        <v>1619</v>
      </c>
      <c r="AE146" s="357" t="s">
        <v>4613</v>
      </c>
      <c r="AF146" s="359">
        <v>26221.67</v>
      </c>
      <c r="AI146" s="889" t="s">
        <v>716</v>
      </c>
      <c r="AJ146" s="353">
        <v>31</v>
      </c>
      <c r="AK146" s="355" t="s">
        <v>2905</v>
      </c>
      <c r="AL146" s="352" t="s">
        <v>4614</v>
      </c>
      <c r="AM146" s="354">
        <v>25774.67</v>
      </c>
      <c r="AP146" s="889" t="s">
        <v>677</v>
      </c>
      <c r="AQ146" s="353">
        <v>30</v>
      </c>
      <c r="AR146" s="355" t="s">
        <v>3542</v>
      </c>
      <c r="AS146" s="352" t="s">
        <v>4615</v>
      </c>
      <c r="AT146" s="354">
        <v>25316.67</v>
      </c>
    </row>
    <row r="147" ht="56.25" spans="12:46">
      <c r="L147" s="144" t="s">
        <v>729</v>
      </c>
      <c r="M147" s="144" t="s">
        <v>676</v>
      </c>
      <c r="N147" s="144" t="s">
        <v>4236</v>
      </c>
      <c r="O147" s="144" t="s">
        <v>3594</v>
      </c>
      <c r="P147" s="144" t="s">
        <v>4616</v>
      </c>
      <c r="Q147" s="145">
        <v>2149</v>
      </c>
      <c r="U147" s="144" t="s">
        <v>677</v>
      </c>
      <c r="V147" s="146">
        <v>19</v>
      </c>
      <c r="W147" s="144" t="s">
        <v>2570</v>
      </c>
      <c r="X147" s="144" t="s">
        <v>4617</v>
      </c>
      <c r="Y147" s="145">
        <v>17253.33</v>
      </c>
      <c r="AB147" s="357">
        <v>6</v>
      </c>
      <c r="AC147" s="358">
        <v>30</v>
      </c>
      <c r="AD147" s="357" t="s">
        <v>1619</v>
      </c>
      <c r="AE147" s="357" t="s">
        <v>4618</v>
      </c>
      <c r="AF147" s="359">
        <v>26221.67</v>
      </c>
      <c r="AI147" s="889" t="s">
        <v>716</v>
      </c>
      <c r="AJ147" s="353">
        <v>31</v>
      </c>
      <c r="AK147" s="355" t="s">
        <v>2905</v>
      </c>
      <c r="AL147" s="352" t="s">
        <v>4619</v>
      </c>
      <c r="AM147" s="354">
        <v>25774.67</v>
      </c>
      <c r="AP147" s="889" t="s">
        <v>677</v>
      </c>
      <c r="AQ147" s="353">
        <v>30</v>
      </c>
      <c r="AR147" s="355" t="s">
        <v>3542</v>
      </c>
      <c r="AS147" s="352" t="s">
        <v>4620</v>
      </c>
      <c r="AT147" s="354">
        <v>25460.67</v>
      </c>
    </row>
    <row r="148" ht="56.25" spans="12:46">
      <c r="L148" s="144" t="s">
        <v>729</v>
      </c>
      <c r="M148" s="144" t="s">
        <v>676</v>
      </c>
      <c r="N148" s="144" t="s">
        <v>4498</v>
      </c>
      <c r="O148" s="144" t="s">
        <v>4621</v>
      </c>
      <c r="P148" s="144" t="s">
        <v>4500</v>
      </c>
      <c r="Q148" s="145">
        <v>48500</v>
      </c>
      <c r="U148" s="144" t="s">
        <v>677</v>
      </c>
      <c r="V148" s="146">
        <v>19</v>
      </c>
      <c r="W148" s="144" t="s">
        <v>2570</v>
      </c>
      <c r="X148" s="144" t="s">
        <v>4622</v>
      </c>
      <c r="Y148" s="145">
        <v>17216.33</v>
      </c>
      <c r="AB148" s="360">
        <v>6</v>
      </c>
      <c r="AC148" s="361">
        <v>30</v>
      </c>
      <c r="AD148" s="360" t="s">
        <v>1619</v>
      </c>
      <c r="AE148" s="360" t="s">
        <v>4623</v>
      </c>
      <c r="AF148" s="362">
        <v>26221.67</v>
      </c>
      <c r="AI148" s="889" t="s">
        <v>716</v>
      </c>
      <c r="AJ148" s="353">
        <v>31</v>
      </c>
      <c r="AK148" s="355" t="s">
        <v>2905</v>
      </c>
      <c r="AL148" s="352" t="s">
        <v>4624</v>
      </c>
      <c r="AM148" s="354">
        <v>25774.67</v>
      </c>
      <c r="AP148" s="889" t="s">
        <v>677</v>
      </c>
      <c r="AQ148" s="353">
        <v>30</v>
      </c>
      <c r="AR148" s="355" t="s">
        <v>3542</v>
      </c>
      <c r="AS148" s="352" t="s">
        <v>4625</v>
      </c>
      <c r="AT148" s="354">
        <v>25460.67</v>
      </c>
    </row>
    <row r="149" ht="56.25" spans="12:46">
      <c r="L149" s="144" t="s">
        <v>729</v>
      </c>
      <c r="M149" s="146">
        <v>11</v>
      </c>
      <c r="N149" s="144" t="s">
        <v>4626</v>
      </c>
      <c r="O149" s="144" t="s">
        <v>3355</v>
      </c>
      <c r="P149" s="144" t="s">
        <v>4627</v>
      </c>
      <c r="Q149" s="145">
        <v>6000</v>
      </c>
      <c r="U149" s="144" t="s">
        <v>677</v>
      </c>
      <c r="V149" s="146">
        <v>19</v>
      </c>
      <c r="W149" s="144" t="s">
        <v>2570</v>
      </c>
      <c r="X149" s="144" t="s">
        <v>4628</v>
      </c>
      <c r="Y149" s="145">
        <v>17216.33</v>
      </c>
      <c r="AB149" s="360">
        <v>7</v>
      </c>
      <c r="AC149" s="361">
        <v>31</v>
      </c>
      <c r="AD149" s="360" t="s">
        <v>1621</v>
      </c>
      <c r="AE149" s="360" t="s">
        <v>4629</v>
      </c>
      <c r="AF149" s="362">
        <v>6138.33</v>
      </c>
      <c r="AI149" s="889" t="s">
        <v>716</v>
      </c>
      <c r="AJ149" s="353">
        <v>31</v>
      </c>
      <c r="AK149" s="355" t="s">
        <v>2905</v>
      </c>
      <c r="AL149" s="352" t="s">
        <v>4630</v>
      </c>
      <c r="AM149" s="354">
        <v>25774.67</v>
      </c>
      <c r="AP149" s="889" t="s">
        <v>677</v>
      </c>
      <c r="AQ149" s="353">
        <v>30</v>
      </c>
      <c r="AR149" s="355" t="s">
        <v>3542</v>
      </c>
      <c r="AS149" s="352" t="s">
        <v>4631</v>
      </c>
      <c r="AT149" s="354">
        <v>25424.67</v>
      </c>
    </row>
    <row r="150" ht="56.25" spans="12:46">
      <c r="L150" s="144" t="s">
        <v>729</v>
      </c>
      <c r="M150" s="146">
        <v>11</v>
      </c>
      <c r="N150" s="144" t="s">
        <v>4016</v>
      </c>
      <c r="O150" s="144" t="s">
        <v>4632</v>
      </c>
      <c r="P150" s="144" t="s">
        <v>4126</v>
      </c>
      <c r="Q150" s="145">
        <v>9900</v>
      </c>
      <c r="U150" s="144" t="s">
        <v>677</v>
      </c>
      <c r="V150" s="146">
        <v>19</v>
      </c>
      <c r="W150" s="144" t="s">
        <v>2570</v>
      </c>
      <c r="X150" s="144" t="s">
        <v>4633</v>
      </c>
      <c r="Y150" s="145">
        <v>17197.33</v>
      </c>
      <c r="AB150" s="360">
        <v>7</v>
      </c>
      <c r="AC150" s="361">
        <v>31</v>
      </c>
      <c r="AD150" s="360" t="s">
        <v>1621</v>
      </c>
      <c r="AE150" s="360" t="s">
        <v>4634</v>
      </c>
      <c r="AF150" s="362">
        <v>24735.67</v>
      </c>
      <c r="AI150" s="889" t="s">
        <v>716</v>
      </c>
      <c r="AJ150" s="353">
        <v>31</v>
      </c>
      <c r="AK150" s="355" t="s">
        <v>2905</v>
      </c>
      <c r="AL150" s="352" t="s">
        <v>4635</v>
      </c>
      <c r="AM150" s="354">
        <v>25774.67</v>
      </c>
      <c r="AP150" s="889" t="s">
        <v>677</v>
      </c>
      <c r="AQ150" s="353">
        <v>30</v>
      </c>
      <c r="AR150" s="355" t="s">
        <v>3542</v>
      </c>
      <c r="AS150" s="352" t="s">
        <v>4636</v>
      </c>
      <c r="AT150" s="354">
        <v>25369.67</v>
      </c>
    </row>
    <row r="151" ht="56.25" spans="12:46">
      <c r="L151" s="144" t="s">
        <v>729</v>
      </c>
      <c r="M151" s="146">
        <v>11</v>
      </c>
      <c r="N151" s="144" t="s">
        <v>4193</v>
      </c>
      <c r="O151" s="144" t="s">
        <v>3629</v>
      </c>
      <c r="P151" s="144" t="s">
        <v>4637</v>
      </c>
      <c r="Q151" s="157">
        <v>308</v>
      </c>
      <c r="U151" s="144" t="s">
        <v>677</v>
      </c>
      <c r="V151" s="146">
        <v>19</v>
      </c>
      <c r="W151" s="144" t="s">
        <v>2570</v>
      </c>
      <c r="X151" s="144" t="s">
        <v>4638</v>
      </c>
      <c r="Y151" s="145">
        <v>17195.33</v>
      </c>
      <c r="AB151" s="360">
        <v>7</v>
      </c>
      <c r="AC151" s="361">
        <v>31</v>
      </c>
      <c r="AD151" s="360" t="s">
        <v>1621</v>
      </c>
      <c r="AE151" s="360" t="s">
        <v>4639</v>
      </c>
      <c r="AF151" s="362">
        <v>25743.67</v>
      </c>
      <c r="AI151" s="889" t="s">
        <v>716</v>
      </c>
      <c r="AJ151" s="353">
        <v>31</v>
      </c>
      <c r="AK151" s="355" t="s">
        <v>2905</v>
      </c>
      <c r="AL151" s="352" t="s">
        <v>4640</v>
      </c>
      <c r="AM151" s="354">
        <v>25774.67</v>
      </c>
      <c r="AP151" s="889" t="s">
        <v>677</v>
      </c>
      <c r="AQ151" s="353">
        <v>30</v>
      </c>
      <c r="AR151" s="355" t="s">
        <v>3542</v>
      </c>
      <c r="AS151" s="352" t="s">
        <v>4641</v>
      </c>
      <c r="AT151" s="354">
        <v>25424.67</v>
      </c>
    </row>
    <row r="152" ht="56.25" spans="12:46">
      <c r="L152" s="144" t="s">
        <v>729</v>
      </c>
      <c r="M152" s="146">
        <v>11</v>
      </c>
      <c r="N152" s="144" t="s">
        <v>4193</v>
      </c>
      <c r="O152" s="144" t="s">
        <v>4642</v>
      </c>
      <c r="P152" s="144" t="s">
        <v>4643</v>
      </c>
      <c r="Q152" s="145">
        <v>9600</v>
      </c>
      <c r="U152" s="144" t="s">
        <v>716</v>
      </c>
      <c r="V152" s="146">
        <v>25</v>
      </c>
      <c r="W152" s="144" t="s">
        <v>2876</v>
      </c>
      <c r="X152" s="144" t="s">
        <v>4644</v>
      </c>
      <c r="Y152" s="145">
        <v>1742.67</v>
      </c>
      <c r="AB152" s="360">
        <v>7</v>
      </c>
      <c r="AC152" s="361">
        <v>31</v>
      </c>
      <c r="AD152" s="360" t="s">
        <v>1621</v>
      </c>
      <c r="AE152" s="360" t="s">
        <v>4645</v>
      </c>
      <c r="AF152" s="362">
        <v>25409.67</v>
      </c>
      <c r="AI152" s="889" t="s">
        <v>708</v>
      </c>
      <c r="AJ152" s="353">
        <v>30</v>
      </c>
      <c r="AK152" s="355" t="s">
        <v>3036</v>
      </c>
      <c r="AL152" s="352" t="s">
        <v>4646</v>
      </c>
      <c r="AM152" s="354">
        <v>5130.33</v>
      </c>
      <c r="AP152" s="889" t="s">
        <v>677</v>
      </c>
      <c r="AQ152" s="353">
        <v>30</v>
      </c>
      <c r="AR152" s="355" t="s">
        <v>3542</v>
      </c>
      <c r="AS152" s="352" t="s">
        <v>4647</v>
      </c>
      <c r="AT152" s="354">
        <v>25460.67</v>
      </c>
    </row>
    <row r="153" ht="56.25" spans="12:46">
      <c r="L153" s="144" t="s">
        <v>729</v>
      </c>
      <c r="M153" s="146">
        <v>11</v>
      </c>
      <c r="N153" s="144" t="s">
        <v>4193</v>
      </c>
      <c r="O153" s="144" t="s">
        <v>3630</v>
      </c>
      <c r="P153" s="144" t="s">
        <v>4637</v>
      </c>
      <c r="Q153" s="145">
        <v>30880</v>
      </c>
      <c r="U153" s="144" t="s">
        <v>716</v>
      </c>
      <c r="V153" s="146">
        <v>25</v>
      </c>
      <c r="W153" s="144" t="s">
        <v>2876</v>
      </c>
      <c r="X153" s="144" t="s">
        <v>4648</v>
      </c>
      <c r="Y153" s="145">
        <v>1742.67</v>
      </c>
      <c r="AB153" s="360">
        <v>7</v>
      </c>
      <c r="AC153" s="361">
        <v>31</v>
      </c>
      <c r="AD153" s="360" t="s">
        <v>1621</v>
      </c>
      <c r="AE153" s="360" t="s">
        <v>4649</v>
      </c>
      <c r="AF153" s="362">
        <v>25736.67</v>
      </c>
      <c r="AI153" s="889" t="s">
        <v>708</v>
      </c>
      <c r="AJ153" s="353">
        <v>30</v>
      </c>
      <c r="AK153" s="355" t="s">
        <v>3036</v>
      </c>
      <c r="AL153" s="352" t="s">
        <v>4650</v>
      </c>
      <c r="AM153" s="354">
        <v>5351.33</v>
      </c>
      <c r="AP153" s="889" t="s">
        <v>677</v>
      </c>
      <c r="AQ153" s="353">
        <v>30</v>
      </c>
      <c r="AR153" s="355" t="s">
        <v>3542</v>
      </c>
      <c r="AS153" s="352" t="s">
        <v>4651</v>
      </c>
      <c r="AT153" s="354">
        <v>25424.67</v>
      </c>
    </row>
    <row r="154" ht="56.25" spans="12:46">
      <c r="L154" s="144" t="s">
        <v>729</v>
      </c>
      <c r="M154" s="146">
        <v>11</v>
      </c>
      <c r="N154" s="144" t="s">
        <v>4193</v>
      </c>
      <c r="O154" s="144" t="s">
        <v>4652</v>
      </c>
      <c r="P154" s="144" t="s">
        <v>4637</v>
      </c>
      <c r="Q154" s="145">
        <v>20000</v>
      </c>
      <c r="U154" s="144" t="s">
        <v>716</v>
      </c>
      <c r="V154" s="146">
        <v>25</v>
      </c>
      <c r="W154" s="144" t="s">
        <v>2876</v>
      </c>
      <c r="X154" s="144" t="s">
        <v>4653</v>
      </c>
      <c r="Y154" s="145">
        <v>1742.67</v>
      </c>
      <c r="AB154" s="360">
        <v>7</v>
      </c>
      <c r="AC154" s="361">
        <v>31</v>
      </c>
      <c r="AD154" s="360" t="s">
        <v>1621</v>
      </c>
      <c r="AE154" s="360" t="s">
        <v>4654</v>
      </c>
      <c r="AF154" s="362">
        <v>6138.33</v>
      </c>
      <c r="AI154" s="889" t="s">
        <v>708</v>
      </c>
      <c r="AJ154" s="353">
        <v>30</v>
      </c>
      <c r="AK154" s="355" t="s">
        <v>3036</v>
      </c>
      <c r="AL154" s="352" t="s">
        <v>4655</v>
      </c>
      <c r="AM154" s="354">
        <v>25744.67</v>
      </c>
      <c r="AP154" s="889" t="s">
        <v>677</v>
      </c>
      <c r="AQ154" s="353">
        <v>30</v>
      </c>
      <c r="AR154" s="355" t="s">
        <v>3542</v>
      </c>
      <c r="AS154" s="352" t="s">
        <v>4656</v>
      </c>
      <c r="AT154" s="354">
        <v>25460.67</v>
      </c>
    </row>
    <row r="155" ht="56.25" spans="12:46">
      <c r="L155" s="144" t="s">
        <v>729</v>
      </c>
      <c r="M155" s="146">
        <v>11</v>
      </c>
      <c r="N155" s="144" t="s">
        <v>4193</v>
      </c>
      <c r="O155" s="144" t="s">
        <v>4657</v>
      </c>
      <c r="P155" s="144" t="s">
        <v>4637</v>
      </c>
      <c r="Q155" s="145">
        <v>30000</v>
      </c>
      <c r="U155" s="144" t="s">
        <v>716</v>
      </c>
      <c r="V155" s="146">
        <v>25</v>
      </c>
      <c r="W155" s="144" t="s">
        <v>2876</v>
      </c>
      <c r="X155" s="144" t="s">
        <v>4658</v>
      </c>
      <c r="Y155" s="145">
        <v>16695.33</v>
      </c>
      <c r="AB155" s="360">
        <v>7</v>
      </c>
      <c r="AC155" s="361">
        <v>31</v>
      </c>
      <c r="AD155" s="360" t="s">
        <v>1621</v>
      </c>
      <c r="AE155" s="360" t="s">
        <v>4659</v>
      </c>
      <c r="AF155" s="362">
        <v>25471.67</v>
      </c>
      <c r="AI155" s="889" t="s">
        <v>708</v>
      </c>
      <c r="AJ155" s="353">
        <v>30</v>
      </c>
      <c r="AK155" s="355" t="s">
        <v>3036</v>
      </c>
      <c r="AL155" s="352" t="s">
        <v>4660</v>
      </c>
      <c r="AM155" s="354">
        <v>25722.67</v>
      </c>
      <c r="AP155" s="889" t="s">
        <v>677</v>
      </c>
      <c r="AQ155" s="353">
        <v>30</v>
      </c>
      <c r="AR155" s="355" t="s">
        <v>3542</v>
      </c>
      <c r="AS155" s="352" t="s">
        <v>4661</v>
      </c>
      <c r="AT155" s="354">
        <v>25460.67</v>
      </c>
    </row>
    <row r="156" ht="56.25" spans="12:46">
      <c r="L156" s="144" t="s">
        <v>729</v>
      </c>
      <c r="M156" s="146">
        <v>12</v>
      </c>
      <c r="N156" s="144" t="s">
        <v>4078</v>
      </c>
      <c r="O156" s="144" t="s">
        <v>4662</v>
      </c>
      <c r="P156" s="144" t="s">
        <v>4080</v>
      </c>
      <c r="Q156" s="145">
        <v>1890</v>
      </c>
      <c r="U156" s="144" t="s">
        <v>716</v>
      </c>
      <c r="V156" s="146">
        <v>25</v>
      </c>
      <c r="W156" s="144" t="s">
        <v>2876</v>
      </c>
      <c r="X156" s="144" t="s">
        <v>4663</v>
      </c>
      <c r="Y156" s="145">
        <v>17216.33</v>
      </c>
      <c r="AB156" s="360">
        <v>7</v>
      </c>
      <c r="AC156" s="361">
        <v>31</v>
      </c>
      <c r="AD156" s="360" t="s">
        <v>1621</v>
      </c>
      <c r="AE156" s="360" t="s">
        <v>4664</v>
      </c>
      <c r="AF156" s="362">
        <v>26260.67</v>
      </c>
      <c r="AI156" s="889" t="s">
        <v>708</v>
      </c>
      <c r="AJ156" s="353">
        <v>30</v>
      </c>
      <c r="AK156" s="355" t="s">
        <v>3036</v>
      </c>
      <c r="AL156" s="352" t="s">
        <v>4665</v>
      </c>
      <c r="AM156" s="354">
        <v>6069.33</v>
      </c>
      <c r="AP156" s="889" t="s">
        <v>677</v>
      </c>
      <c r="AQ156" s="353">
        <v>30</v>
      </c>
      <c r="AR156" s="355" t="s">
        <v>3542</v>
      </c>
      <c r="AS156" s="352" t="s">
        <v>4666</v>
      </c>
      <c r="AT156" s="354">
        <v>25774.67</v>
      </c>
    </row>
    <row r="157" ht="56.25" spans="12:46">
      <c r="L157" s="144" t="s">
        <v>729</v>
      </c>
      <c r="M157" s="146">
        <v>12</v>
      </c>
      <c r="N157" s="144" t="s">
        <v>4042</v>
      </c>
      <c r="O157" s="144" t="s">
        <v>4667</v>
      </c>
      <c r="P157" s="144" t="s">
        <v>4668</v>
      </c>
      <c r="Q157" s="145">
        <v>49400</v>
      </c>
      <c r="U157" s="144" t="s">
        <v>716</v>
      </c>
      <c r="V157" s="146">
        <v>25</v>
      </c>
      <c r="W157" s="144" t="s">
        <v>2876</v>
      </c>
      <c r="X157" s="144" t="s">
        <v>4669</v>
      </c>
      <c r="Y157" s="145">
        <v>17197.33</v>
      </c>
      <c r="AB157" s="360">
        <v>7</v>
      </c>
      <c r="AC157" s="361">
        <v>31</v>
      </c>
      <c r="AD157" s="360" t="s">
        <v>1621</v>
      </c>
      <c r="AE157" s="360" t="s">
        <v>4670</v>
      </c>
      <c r="AF157" s="362">
        <v>26238.67</v>
      </c>
      <c r="AI157" s="889" t="s">
        <v>708</v>
      </c>
      <c r="AJ157" s="353">
        <v>30</v>
      </c>
      <c r="AK157" s="355" t="s">
        <v>3036</v>
      </c>
      <c r="AL157" s="352" t="s">
        <v>4671</v>
      </c>
      <c r="AM157" s="354">
        <v>25543.67</v>
      </c>
      <c r="AP157" s="889" t="s">
        <v>677</v>
      </c>
      <c r="AQ157" s="353">
        <v>30</v>
      </c>
      <c r="AR157" s="355" t="s">
        <v>3542</v>
      </c>
      <c r="AS157" s="352" t="s">
        <v>4672</v>
      </c>
      <c r="AT157" s="354">
        <v>25774.67</v>
      </c>
    </row>
    <row r="158" ht="56.25" spans="12:46">
      <c r="L158" s="144" t="s">
        <v>729</v>
      </c>
      <c r="M158" s="146">
        <v>12</v>
      </c>
      <c r="N158" s="144" t="s">
        <v>4028</v>
      </c>
      <c r="O158" s="144" t="s">
        <v>4673</v>
      </c>
      <c r="P158" s="144" t="s">
        <v>4674</v>
      </c>
      <c r="Q158" s="145">
        <v>42000</v>
      </c>
      <c r="U158" s="144" t="s">
        <v>716</v>
      </c>
      <c r="V158" s="146">
        <v>25</v>
      </c>
      <c r="W158" s="144" t="s">
        <v>2876</v>
      </c>
      <c r="X158" s="144" t="s">
        <v>4675</v>
      </c>
      <c r="Y158" s="145">
        <v>17188.33</v>
      </c>
      <c r="AB158" s="360">
        <v>7</v>
      </c>
      <c r="AC158" s="361">
        <v>31</v>
      </c>
      <c r="AD158" s="360" t="s">
        <v>1621</v>
      </c>
      <c r="AE158" s="360" t="s">
        <v>4676</v>
      </c>
      <c r="AF158" s="362">
        <v>26189.67</v>
      </c>
      <c r="AI158" s="889" t="s">
        <v>708</v>
      </c>
      <c r="AJ158" s="353">
        <v>30</v>
      </c>
      <c r="AK158" s="355" t="s">
        <v>3036</v>
      </c>
      <c r="AL158" s="352" t="s">
        <v>4677</v>
      </c>
      <c r="AM158" s="354">
        <v>25721.67</v>
      </c>
      <c r="AP158" s="889" t="s">
        <v>677</v>
      </c>
      <c r="AQ158" s="353">
        <v>30</v>
      </c>
      <c r="AR158" s="355" t="s">
        <v>3542</v>
      </c>
      <c r="AS158" s="352" t="s">
        <v>4678</v>
      </c>
      <c r="AT158" s="354">
        <v>25774.67</v>
      </c>
    </row>
    <row r="159" ht="56.25" spans="12:46">
      <c r="L159" s="144" t="s">
        <v>729</v>
      </c>
      <c r="M159" s="146">
        <v>15</v>
      </c>
      <c r="N159" s="144" t="s">
        <v>4303</v>
      </c>
      <c r="O159" s="144" t="s">
        <v>4679</v>
      </c>
      <c r="P159" s="144" t="s">
        <v>4680</v>
      </c>
      <c r="Q159" s="145">
        <v>118900</v>
      </c>
      <c r="U159" s="144" t="s">
        <v>716</v>
      </c>
      <c r="V159" s="146">
        <v>25</v>
      </c>
      <c r="W159" s="144" t="s">
        <v>2876</v>
      </c>
      <c r="X159" s="144" t="s">
        <v>4681</v>
      </c>
      <c r="Y159" s="145">
        <v>17216.33</v>
      </c>
      <c r="AB159" s="360">
        <v>7</v>
      </c>
      <c r="AC159" s="361">
        <v>31</v>
      </c>
      <c r="AD159" s="360" t="s">
        <v>1621</v>
      </c>
      <c r="AE159" s="360" t="s">
        <v>4682</v>
      </c>
      <c r="AF159" s="362">
        <v>26059.67</v>
      </c>
      <c r="AI159" s="889" t="s">
        <v>708</v>
      </c>
      <c r="AJ159" s="353">
        <v>30</v>
      </c>
      <c r="AK159" s="355" t="s">
        <v>3036</v>
      </c>
      <c r="AL159" s="352" t="s">
        <v>4683</v>
      </c>
      <c r="AM159" s="354">
        <v>25947.67</v>
      </c>
      <c r="AP159" s="889" t="s">
        <v>677</v>
      </c>
      <c r="AQ159" s="353">
        <v>30</v>
      </c>
      <c r="AR159" s="355" t="s">
        <v>3542</v>
      </c>
      <c r="AS159" s="352" t="s">
        <v>4684</v>
      </c>
      <c r="AT159" s="354">
        <v>25774.67</v>
      </c>
    </row>
    <row r="160" ht="56.25" spans="12:46">
      <c r="L160" s="144" t="s">
        <v>729</v>
      </c>
      <c r="M160" s="146">
        <v>16</v>
      </c>
      <c r="N160" s="144" t="s">
        <v>4016</v>
      </c>
      <c r="O160" s="144" t="s">
        <v>902</v>
      </c>
      <c r="P160" s="144" t="s">
        <v>4280</v>
      </c>
      <c r="Q160" s="145">
        <v>19800</v>
      </c>
      <c r="U160" s="144" t="s">
        <v>716</v>
      </c>
      <c r="V160" s="146">
        <v>25</v>
      </c>
      <c r="W160" s="144" t="s">
        <v>2876</v>
      </c>
      <c r="X160" s="144" t="s">
        <v>4685</v>
      </c>
      <c r="Y160" s="145">
        <v>17253.33</v>
      </c>
      <c r="AB160" s="360">
        <v>7</v>
      </c>
      <c r="AC160" s="361">
        <v>31</v>
      </c>
      <c r="AD160" s="360" t="s">
        <v>1621</v>
      </c>
      <c r="AE160" s="360" t="s">
        <v>4686</v>
      </c>
      <c r="AF160" s="362">
        <v>26237.67</v>
      </c>
      <c r="AI160" s="889" t="s">
        <v>708</v>
      </c>
      <c r="AJ160" s="353">
        <v>30</v>
      </c>
      <c r="AK160" s="355" t="s">
        <v>3036</v>
      </c>
      <c r="AL160" s="352" t="s">
        <v>4687</v>
      </c>
      <c r="AM160" s="354">
        <v>25983.67</v>
      </c>
      <c r="AP160" s="889" t="s">
        <v>677</v>
      </c>
      <c r="AQ160" s="353">
        <v>30</v>
      </c>
      <c r="AR160" s="355" t="s">
        <v>3542</v>
      </c>
      <c r="AS160" s="352" t="s">
        <v>4688</v>
      </c>
      <c r="AT160" s="354">
        <v>25774.67</v>
      </c>
    </row>
    <row r="161" ht="56.25" spans="12:46">
      <c r="L161" s="144" t="s">
        <v>729</v>
      </c>
      <c r="M161" s="146">
        <v>17</v>
      </c>
      <c r="N161" s="144" t="s">
        <v>4236</v>
      </c>
      <c r="O161" s="144" t="s">
        <v>4689</v>
      </c>
      <c r="P161" s="144" t="s">
        <v>4616</v>
      </c>
      <c r="Q161" s="145">
        <v>12796.04</v>
      </c>
      <c r="U161" s="144" t="s">
        <v>716</v>
      </c>
      <c r="V161" s="146">
        <v>25</v>
      </c>
      <c r="W161" s="144" t="s">
        <v>2876</v>
      </c>
      <c r="X161" s="144" t="s">
        <v>4690</v>
      </c>
      <c r="Y161" s="145">
        <v>17216.33</v>
      </c>
      <c r="AB161" s="360">
        <v>7</v>
      </c>
      <c r="AC161" s="361">
        <v>31</v>
      </c>
      <c r="AD161" s="360" t="s">
        <v>1621</v>
      </c>
      <c r="AE161" s="360" t="s">
        <v>4691</v>
      </c>
      <c r="AF161" s="362">
        <v>26241.67</v>
      </c>
      <c r="AI161" s="889" t="s">
        <v>708</v>
      </c>
      <c r="AJ161" s="353">
        <v>30</v>
      </c>
      <c r="AK161" s="355" t="s">
        <v>3036</v>
      </c>
      <c r="AL161" s="352" t="s">
        <v>4692</v>
      </c>
      <c r="AM161" s="354">
        <v>25875.67</v>
      </c>
      <c r="AP161" s="889" t="s">
        <v>677</v>
      </c>
      <c r="AQ161" s="353">
        <v>30</v>
      </c>
      <c r="AR161" s="355" t="s">
        <v>3542</v>
      </c>
      <c r="AS161" s="352" t="s">
        <v>4693</v>
      </c>
      <c r="AT161" s="354">
        <v>25774.67</v>
      </c>
    </row>
    <row r="162" ht="56.25" spans="12:46">
      <c r="L162" s="144" t="s">
        <v>729</v>
      </c>
      <c r="M162" s="146">
        <v>23</v>
      </c>
      <c r="N162" s="144" t="s">
        <v>4153</v>
      </c>
      <c r="O162" s="144" t="s">
        <v>4694</v>
      </c>
      <c r="P162" s="144" t="s">
        <v>4154</v>
      </c>
      <c r="Q162" s="145">
        <v>2500</v>
      </c>
      <c r="U162" s="144" t="s">
        <v>716</v>
      </c>
      <c r="V162" s="146">
        <v>25</v>
      </c>
      <c r="W162" s="144" t="s">
        <v>2876</v>
      </c>
      <c r="X162" s="144" t="s">
        <v>4695</v>
      </c>
      <c r="Y162" s="145">
        <v>17216.33</v>
      </c>
      <c r="AB162" s="360">
        <v>7</v>
      </c>
      <c r="AC162" s="361">
        <v>31</v>
      </c>
      <c r="AD162" s="360" t="s">
        <v>1621</v>
      </c>
      <c r="AE162" s="360" t="s">
        <v>4696</v>
      </c>
      <c r="AF162" s="362">
        <v>25947.67</v>
      </c>
      <c r="AI162" s="889" t="s">
        <v>708</v>
      </c>
      <c r="AJ162" s="353">
        <v>30</v>
      </c>
      <c r="AK162" s="355" t="s">
        <v>3036</v>
      </c>
      <c r="AL162" s="352" t="s">
        <v>4697</v>
      </c>
      <c r="AM162" s="354">
        <v>25959.67</v>
      </c>
      <c r="AP162" s="889" t="s">
        <v>677</v>
      </c>
      <c r="AQ162" s="353">
        <v>30</v>
      </c>
      <c r="AR162" s="355" t="s">
        <v>3542</v>
      </c>
      <c r="AS162" s="352" t="s">
        <v>4698</v>
      </c>
      <c r="AT162" s="354">
        <v>25774.67</v>
      </c>
    </row>
    <row r="163" ht="56.25" spans="12:46">
      <c r="L163" s="144" t="s">
        <v>729</v>
      </c>
      <c r="M163" s="146">
        <v>23</v>
      </c>
      <c r="N163" s="144" t="s">
        <v>4054</v>
      </c>
      <c r="O163" s="144" t="s">
        <v>4699</v>
      </c>
      <c r="P163" s="144" t="s">
        <v>4531</v>
      </c>
      <c r="Q163" s="145">
        <v>2000</v>
      </c>
      <c r="U163" s="144" t="s">
        <v>716</v>
      </c>
      <c r="V163" s="146">
        <v>25</v>
      </c>
      <c r="W163" s="144" t="s">
        <v>2876</v>
      </c>
      <c r="X163" s="144" t="s">
        <v>4700</v>
      </c>
      <c r="Y163" s="145">
        <v>17197.33</v>
      </c>
      <c r="AB163" s="360">
        <v>7</v>
      </c>
      <c r="AC163" s="361">
        <v>31</v>
      </c>
      <c r="AD163" s="360" t="s">
        <v>1621</v>
      </c>
      <c r="AE163" s="360" t="s">
        <v>4701</v>
      </c>
      <c r="AF163" s="362">
        <v>25959.67</v>
      </c>
      <c r="AI163" s="889" t="s">
        <v>708</v>
      </c>
      <c r="AJ163" s="353">
        <v>30</v>
      </c>
      <c r="AK163" s="355" t="s">
        <v>3036</v>
      </c>
      <c r="AL163" s="352" t="s">
        <v>4702</v>
      </c>
      <c r="AM163" s="354">
        <v>25983.67</v>
      </c>
      <c r="AP163" s="889" t="s">
        <v>716</v>
      </c>
      <c r="AQ163" s="353">
        <v>31</v>
      </c>
      <c r="AR163" s="355" t="s">
        <v>4703</v>
      </c>
      <c r="AS163" s="352" t="s">
        <v>4704</v>
      </c>
      <c r="AT163" s="354">
        <v>5161.33</v>
      </c>
    </row>
    <row r="164" ht="56.25" spans="12:46">
      <c r="L164" s="144" t="s">
        <v>729</v>
      </c>
      <c r="M164" s="146">
        <v>24</v>
      </c>
      <c r="N164" s="144" t="s">
        <v>4705</v>
      </c>
      <c r="O164" s="144" t="s">
        <v>3500</v>
      </c>
      <c r="P164" s="144" t="s">
        <v>4706</v>
      </c>
      <c r="Q164" s="145">
        <v>9543.55</v>
      </c>
      <c r="U164" s="144" t="s">
        <v>716</v>
      </c>
      <c r="V164" s="146">
        <v>25</v>
      </c>
      <c r="W164" s="144" t="s">
        <v>2876</v>
      </c>
      <c r="X164" s="144" t="s">
        <v>4707</v>
      </c>
      <c r="Y164" s="145">
        <v>17195.33</v>
      </c>
      <c r="AB164" s="360">
        <v>7</v>
      </c>
      <c r="AC164" s="361">
        <v>31</v>
      </c>
      <c r="AD164" s="360" t="s">
        <v>1621</v>
      </c>
      <c r="AE164" s="360" t="s">
        <v>4708</v>
      </c>
      <c r="AF164" s="362">
        <v>25983.67</v>
      </c>
      <c r="AI164" s="889" t="s">
        <v>708</v>
      </c>
      <c r="AJ164" s="353">
        <v>30</v>
      </c>
      <c r="AK164" s="355" t="s">
        <v>3036</v>
      </c>
      <c r="AL164" s="352" t="s">
        <v>4709</v>
      </c>
      <c r="AM164" s="354">
        <v>25942.67</v>
      </c>
      <c r="AP164" s="889" t="s">
        <v>716</v>
      </c>
      <c r="AQ164" s="353">
        <v>31</v>
      </c>
      <c r="AR164" s="355" t="s">
        <v>4703</v>
      </c>
      <c r="AS164" s="352" t="s">
        <v>4710</v>
      </c>
      <c r="AT164" s="354">
        <v>5121.33</v>
      </c>
    </row>
    <row r="165" ht="56.25" spans="12:46">
      <c r="L165" s="144" t="s">
        <v>729</v>
      </c>
      <c r="M165" s="146">
        <v>24</v>
      </c>
      <c r="N165" s="144" t="s">
        <v>4705</v>
      </c>
      <c r="O165" s="144" t="s">
        <v>2793</v>
      </c>
      <c r="P165" s="144" t="s">
        <v>4706</v>
      </c>
      <c r="Q165" s="145">
        <v>4111.36</v>
      </c>
      <c r="U165" s="144" t="s">
        <v>716</v>
      </c>
      <c r="V165" s="146">
        <v>25</v>
      </c>
      <c r="W165" s="144" t="s">
        <v>2876</v>
      </c>
      <c r="X165" s="144" t="s">
        <v>4711</v>
      </c>
      <c r="Y165" s="145">
        <v>17888.33</v>
      </c>
      <c r="AB165" s="360">
        <v>7</v>
      </c>
      <c r="AC165" s="361">
        <v>31</v>
      </c>
      <c r="AD165" s="360" t="s">
        <v>1621</v>
      </c>
      <c r="AE165" s="360" t="s">
        <v>4712</v>
      </c>
      <c r="AF165" s="362">
        <v>25942.67</v>
      </c>
      <c r="AI165" s="889" t="s">
        <v>708</v>
      </c>
      <c r="AJ165" s="353">
        <v>30</v>
      </c>
      <c r="AK165" s="355" t="s">
        <v>3036</v>
      </c>
      <c r="AL165" s="352" t="s">
        <v>4713</v>
      </c>
      <c r="AM165" s="354">
        <v>25932.67</v>
      </c>
      <c r="AP165" s="889" t="s">
        <v>716</v>
      </c>
      <c r="AQ165" s="353">
        <v>31</v>
      </c>
      <c r="AR165" s="355" t="s">
        <v>4703</v>
      </c>
      <c r="AS165" s="352" t="s">
        <v>4714</v>
      </c>
      <c r="AT165" s="354">
        <v>5129.33</v>
      </c>
    </row>
    <row r="166" ht="56.25" spans="12:46">
      <c r="L166" s="144" t="s">
        <v>729</v>
      </c>
      <c r="M166" s="146">
        <v>29</v>
      </c>
      <c r="N166" s="144" t="s">
        <v>3995</v>
      </c>
      <c r="O166" s="144" t="s">
        <v>903</v>
      </c>
      <c r="P166" s="144" t="s">
        <v>4091</v>
      </c>
      <c r="Q166" s="157">
        <v>900</v>
      </c>
      <c r="U166" s="144" t="s">
        <v>708</v>
      </c>
      <c r="V166" s="146">
        <v>10</v>
      </c>
      <c r="W166" s="144" t="s">
        <v>3286</v>
      </c>
      <c r="X166" s="144" t="s">
        <v>4715</v>
      </c>
      <c r="Y166" s="145">
        <v>-654736.05</v>
      </c>
      <c r="AB166" s="360">
        <v>7</v>
      </c>
      <c r="AC166" s="361">
        <v>31</v>
      </c>
      <c r="AD166" s="360" t="s">
        <v>1621</v>
      </c>
      <c r="AE166" s="360" t="s">
        <v>4716</v>
      </c>
      <c r="AF166" s="362">
        <v>25932.67</v>
      </c>
      <c r="AI166" s="889" t="s">
        <v>708</v>
      </c>
      <c r="AJ166" s="353">
        <v>30</v>
      </c>
      <c r="AK166" s="355" t="s">
        <v>3036</v>
      </c>
      <c r="AL166" s="352" t="s">
        <v>4717</v>
      </c>
      <c r="AM166" s="354">
        <v>25947.67</v>
      </c>
      <c r="AP166" s="889" t="s">
        <v>716</v>
      </c>
      <c r="AQ166" s="353">
        <v>31</v>
      </c>
      <c r="AR166" s="355" t="s">
        <v>4703</v>
      </c>
      <c r="AS166" s="352" t="s">
        <v>4718</v>
      </c>
      <c r="AT166" s="354">
        <v>5159.33</v>
      </c>
    </row>
    <row r="167" ht="56.25" spans="12:46">
      <c r="L167" s="144" t="s">
        <v>710</v>
      </c>
      <c r="M167" s="144" t="s">
        <v>716</v>
      </c>
      <c r="N167" s="144" t="s">
        <v>4563</v>
      </c>
      <c r="O167" s="144" t="s">
        <v>4719</v>
      </c>
      <c r="P167" s="144" t="s">
        <v>4720</v>
      </c>
      <c r="Q167" s="145">
        <v>2978</v>
      </c>
      <c r="U167" s="144" t="s">
        <v>708</v>
      </c>
      <c r="V167" s="146">
        <v>30</v>
      </c>
      <c r="W167" s="144" t="s">
        <v>3202</v>
      </c>
      <c r="X167" s="144" t="s">
        <v>4721</v>
      </c>
      <c r="Y167" s="145">
        <v>1742.67</v>
      </c>
      <c r="AB167" s="360">
        <v>7</v>
      </c>
      <c r="AC167" s="361">
        <v>31</v>
      </c>
      <c r="AD167" s="360" t="s">
        <v>1621</v>
      </c>
      <c r="AE167" s="360" t="s">
        <v>4722</v>
      </c>
      <c r="AF167" s="362">
        <v>25959.67</v>
      </c>
      <c r="AI167" s="889" t="s">
        <v>708</v>
      </c>
      <c r="AJ167" s="353">
        <v>30</v>
      </c>
      <c r="AK167" s="355" t="s">
        <v>3036</v>
      </c>
      <c r="AL167" s="352" t="s">
        <v>4723</v>
      </c>
      <c r="AM167" s="354">
        <v>25959.67</v>
      </c>
      <c r="AP167" s="889" t="s">
        <v>716</v>
      </c>
      <c r="AQ167" s="353">
        <v>31</v>
      </c>
      <c r="AR167" s="355" t="s">
        <v>4703</v>
      </c>
      <c r="AS167" s="352" t="s">
        <v>4724</v>
      </c>
      <c r="AT167" s="354">
        <v>25569.67</v>
      </c>
    </row>
    <row r="168" ht="56.25" spans="12:46">
      <c r="L168" s="144" t="s">
        <v>710</v>
      </c>
      <c r="M168" s="144" t="s">
        <v>721</v>
      </c>
      <c r="N168" s="144" t="s">
        <v>4310</v>
      </c>
      <c r="O168" s="144" t="s">
        <v>4725</v>
      </c>
      <c r="P168" s="144" t="s">
        <v>4366</v>
      </c>
      <c r="Q168" s="145">
        <v>60000</v>
      </c>
      <c r="U168" s="144" t="s">
        <v>708</v>
      </c>
      <c r="V168" s="146">
        <v>30</v>
      </c>
      <c r="W168" s="144" t="s">
        <v>3202</v>
      </c>
      <c r="X168" s="144" t="s">
        <v>4726</v>
      </c>
      <c r="Y168" s="145">
        <v>1742.67</v>
      </c>
      <c r="AB168" s="360">
        <v>8</v>
      </c>
      <c r="AC168" s="361">
        <v>31</v>
      </c>
      <c r="AD168" s="360" t="s">
        <v>4727</v>
      </c>
      <c r="AE168" s="360" t="s">
        <v>4728</v>
      </c>
      <c r="AF168" s="362">
        <v>6138.33</v>
      </c>
      <c r="AI168" s="889" t="s">
        <v>708</v>
      </c>
      <c r="AJ168" s="353">
        <v>30</v>
      </c>
      <c r="AK168" s="355" t="s">
        <v>3036</v>
      </c>
      <c r="AL168" s="352" t="s">
        <v>4729</v>
      </c>
      <c r="AM168" s="354">
        <v>25774.67</v>
      </c>
      <c r="AP168" s="889" t="s">
        <v>716</v>
      </c>
      <c r="AQ168" s="353">
        <v>31</v>
      </c>
      <c r="AR168" s="355" t="s">
        <v>4703</v>
      </c>
      <c r="AS168" s="352" t="s">
        <v>4730</v>
      </c>
      <c r="AT168" s="354">
        <v>25742.67</v>
      </c>
    </row>
    <row r="169" ht="56.25" spans="12:46">
      <c r="L169" s="144" t="s">
        <v>710</v>
      </c>
      <c r="M169" s="144" t="s">
        <v>729</v>
      </c>
      <c r="N169" s="144" t="s">
        <v>4705</v>
      </c>
      <c r="O169" s="144" t="s">
        <v>2961</v>
      </c>
      <c r="P169" s="144" t="s">
        <v>4731</v>
      </c>
      <c r="Q169" s="145">
        <v>2000</v>
      </c>
      <c r="U169" s="144" t="s">
        <v>708</v>
      </c>
      <c r="V169" s="146">
        <v>30</v>
      </c>
      <c r="W169" s="144" t="s">
        <v>3202</v>
      </c>
      <c r="X169" s="144" t="s">
        <v>4732</v>
      </c>
      <c r="Y169" s="145">
        <v>16695.33</v>
      </c>
      <c r="AB169" s="360">
        <v>8</v>
      </c>
      <c r="AC169" s="361">
        <v>31</v>
      </c>
      <c r="AD169" s="360" t="s">
        <v>4727</v>
      </c>
      <c r="AE169" s="360" t="s">
        <v>4733</v>
      </c>
      <c r="AF169" s="362">
        <v>24735.67</v>
      </c>
      <c r="AI169" s="889" t="s">
        <v>708</v>
      </c>
      <c r="AJ169" s="353">
        <v>30</v>
      </c>
      <c r="AK169" s="355" t="s">
        <v>3036</v>
      </c>
      <c r="AL169" s="352" t="s">
        <v>4734</v>
      </c>
      <c r="AM169" s="354">
        <v>25774.67</v>
      </c>
      <c r="AP169" s="889" t="s">
        <v>716</v>
      </c>
      <c r="AQ169" s="353">
        <v>31</v>
      </c>
      <c r="AR169" s="355" t="s">
        <v>4703</v>
      </c>
      <c r="AS169" s="352" t="s">
        <v>4735</v>
      </c>
      <c r="AT169" s="354">
        <v>5197.33</v>
      </c>
    </row>
    <row r="170" ht="56.25" spans="12:46">
      <c r="L170" s="144" t="s">
        <v>710</v>
      </c>
      <c r="M170" s="146">
        <v>13</v>
      </c>
      <c r="N170" s="144" t="s">
        <v>4028</v>
      </c>
      <c r="O170" s="144" t="s">
        <v>4736</v>
      </c>
      <c r="P170" s="144" t="s">
        <v>4543</v>
      </c>
      <c r="Q170" s="145">
        <v>29800</v>
      </c>
      <c r="U170" s="144" t="s">
        <v>708</v>
      </c>
      <c r="V170" s="146">
        <v>30</v>
      </c>
      <c r="W170" s="144" t="s">
        <v>3202</v>
      </c>
      <c r="X170" s="144" t="s">
        <v>4737</v>
      </c>
      <c r="Y170" s="145">
        <v>17216.33</v>
      </c>
      <c r="AB170" s="360">
        <v>8</v>
      </c>
      <c r="AC170" s="361">
        <v>31</v>
      </c>
      <c r="AD170" s="360" t="s">
        <v>4727</v>
      </c>
      <c r="AE170" s="360" t="s">
        <v>4738</v>
      </c>
      <c r="AF170" s="362">
        <v>6138.33</v>
      </c>
      <c r="AI170" s="889" t="s">
        <v>708</v>
      </c>
      <c r="AJ170" s="353">
        <v>30</v>
      </c>
      <c r="AK170" s="355" t="s">
        <v>3036</v>
      </c>
      <c r="AL170" s="352" t="s">
        <v>4739</v>
      </c>
      <c r="AM170" s="354">
        <v>25774.67</v>
      </c>
      <c r="AP170" s="889" t="s">
        <v>716</v>
      </c>
      <c r="AQ170" s="353">
        <v>31</v>
      </c>
      <c r="AR170" s="355" t="s">
        <v>4703</v>
      </c>
      <c r="AS170" s="352" t="s">
        <v>4740</v>
      </c>
      <c r="AT170" s="354">
        <v>25444.67</v>
      </c>
    </row>
    <row r="171" ht="56.25" spans="12:46">
      <c r="L171" s="144" t="s">
        <v>710</v>
      </c>
      <c r="M171" s="146">
        <v>13</v>
      </c>
      <c r="N171" s="144" t="s">
        <v>4054</v>
      </c>
      <c r="O171" s="144" t="s">
        <v>4741</v>
      </c>
      <c r="P171" s="144" t="s">
        <v>4531</v>
      </c>
      <c r="Q171" s="145">
        <v>4000</v>
      </c>
      <c r="U171" s="144" t="s">
        <v>708</v>
      </c>
      <c r="V171" s="146">
        <v>30</v>
      </c>
      <c r="W171" s="144" t="s">
        <v>3202</v>
      </c>
      <c r="X171" s="144" t="s">
        <v>4742</v>
      </c>
      <c r="Y171" s="145">
        <v>17197.33</v>
      </c>
      <c r="AB171" s="360">
        <v>8</v>
      </c>
      <c r="AC171" s="361">
        <v>31</v>
      </c>
      <c r="AD171" s="360" t="s">
        <v>4727</v>
      </c>
      <c r="AE171" s="360" t="s">
        <v>4743</v>
      </c>
      <c r="AF171" s="362">
        <v>25736.67</v>
      </c>
      <c r="AI171" s="889" t="s">
        <v>708</v>
      </c>
      <c r="AJ171" s="353">
        <v>30</v>
      </c>
      <c r="AK171" s="355" t="s">
        <v>3036</v>
      </c>
      <c r="AL171" s="352" t="s">
        <v>4744</v>
      </c>
      <c r="AM171" s="354">
        <v>25774.67</v>
      </c>
      <c r="AP171" s="889" t="s">
        <v>716</v>
      </c>
      <c r="AQ171" s="353">
        <v>31</v>
      </c>
      <c r="AR171" s="355" t="s">
        <v>4703</v>
      </c>
      <c r="AS171" s="352" t="s">
        <v>4745</v>
      </c>
      <c r="AT171" s="354">
        <v>5113.33</v>
      </c>
    </row>
    <row r="172" ht="56.25" spans="12:46">
      <c r="L172" s="144" t="s">
        <v>710</v>
      </c>
      <c r="M172" s="146">
        <v>14</v>
      </c>
      <c r="N172" s="144" t="s">
        <v>4179</v>
      </c>
      <c r="O172" s="144" t="s">
        <v>4746</v>
      </c>
      <c r="P172" s="144" t="s">
        <v>4515</v>
      </c>
      <c r="Q172" s="145">
        <v>9400</v>
      </c>
      <c r="U172" s="144" t="s">
        <v>708</v>
      </c>
      <c r="V172" s="146">
        <v>30</v>
      </c>
      <c r="W172" s="144" t="s">
        <v>3202</v>
      </c>
      <c r="X172" s="144" t="s">
        <v>4747</v>
      </c>
      <c r="Y172" s="145">
        <v>17188.33</v>
      </c>
      <c r="AB172" s="360">
        <v>8</v>
      </c>
      <c r="AC172" s="361">
        <v>31</v>
      </c>
      <c r="AD172" s="360" t="s">
        <v>4727</v>
      </c>
      <c r="AE172" s="360" t="s">
        <v>4748</v>
      </c>
      <c r="AF172" s="362">
        <v>6138.33</v>
      </c>
      <c r="AI172" s="889" t="s">
        <v>708</v>
      </c>
      <c r="AJ172" s="353">
        <v>30</v>
      </c>
      <c r="AK172" s="355" t="s">
        <v>3036</v>
      </c>
      <c r="AL172" s="352" t="s">
        <v>4749</v>
      </c>
      <c r="AM172" s="354">
        <v>25774.67</v>
      </c>
      <c r="AP172" s="889" t="s">
        <v>716</v>
      </c>
      <c r="AQ172" s="353">
        <v>31</v>
      </c>
      <c r="AR172" s="355" t="s">
        <v>4703</v>
      </c>
      <c r="AS172" s="352" t="s">
        <v>4750</v>
      </c>
      <c r="AT172" s="354">
        <v>5118.33</v>
      </c>
    </row>
    <row r="173" ht="56.25" spans="12:46">
      <c r="L173" s="144" t="s">
        <v>710</v>
      </c>
      <c r="M173" s="146">
        <v>16</v>
      </c>
      <c r="N173" s="144" t="s">
        <v>4186</v>
      </c>
      <c r="O173" s="144" t="s">
        <v>4751</v>
      </c>
      <c r="P173" s="144" t="s">
        <v>4752</v>
      </c>
      <c r="Q173" s="145">
        <v>4000</v>
      </c>
      <c r="U173" s="144" t="s">
        <v>708</v>
      </c>
      <c r="V173" s="146">
        <v>30</v>
      </c>
      <c r="W173" s="144" t="s">
        <v>3202</v>
      </c>
      <c r="X173" s="144" t="s">
        <v>4753</v>
      </c>
      <c r="Y173" s="145">
        <v>17216.33</v>
      </c>
      <c r="AB173" s="360">
        <v>8</v>
      </c>
      <c r="AC173" s="361">
        <v>31</v>
      </c>
      <c r="AD173" s="360" t="s">
        <v>4727</v>
      </c>
      <c r="AE173" s="360" t="s">
        <v>4754</v>
      </c>
      <c r="AF173" s="362">
        <v>25471.67</v>
      </c>
      <c r="AI173" s="889" t="s">
        <v>708</v>
      </c>
      <c r="AJ173" s="353">
        <v>30</v>
      </c>
      <c r="AK173" s="355" t="s">
        <v>3036</v>
      </c>
      <c r="AL173" s="352" t="s">
        <v>4755</v>
      </c>
      <c r="AM173" s="354">
        <v>25774.67</v>
      </c>
      <c r="AP173" s="889" t="s">
        <v>716</v>
      </c>
      <c r="AQ173" s="353">
        <v>31</v>
      </c>
      <c r="AR173" s="355" t="s">
        <v>4703</v>
      </c>
      <c r="AS173" s="352" t="s">
        <v>4756</v>
      </c>
      <c r="AT173" s="354">
        <v>5123.33</v>
      </c>
    </row>
    <row r="174" ht="56.25" spans="12:46">
      <c r="L174" s="144" t="s">
        <v>710</v>
      </c>
      <c r="M174" s="146">
        <v>19</v>
      </c>
      <c r="N174" s="144" t="s">
        <v>4028</v>
      </c>
      <c r="O174" s="144" t="s">
        <v>4757</v>
      </c>
      <c r="P174" s="144" t="s">
        <v>4030</v>
      </c>
      <c r="Q174" s="145">
        <v>10000</v>
      </c>
      <c r="U174" s="144" t="s">
        <v>708</v>
      </c>
      <c r="V174" s="146">
        <v>30</v>
      </c>
      <c r="W174" s="144" t="s">
        <v>3202</v>
      </c>
      <c r="X174" s="144" t="s">
        <v>4758</v>
      </c>
      <c r="Y174" s="145">
        <v>17223.33</v>
      </c>
      <c r="AB174" s="360">
        <v>8</v>
      </c>
      <c r="AC174" s="361">
        <v>31</v>
      </c>
      <c r="AD174" s="360" t="s">
        <v>4727</v>
      </c>
      <c r="AE174" s="360" t="s">
        <v>4759</v>
      </c>
      <c r="AF174" s="362">
        <v>26260.67</v>
      </c>
      <c r="AI174" s="889" t="s">
        <v>708</v>
      </c>
      <c r="AJ174" s="353">
        <v>30</v>
      </c>
      <c r="AK174" s="355" t="s">
        <v>3036</v>
      </c>
      <c r="AL174" s="352" t="s">
        <v>4760</v>
      </c>
      <c r="AM174" s="354">
        <v>25774.67</v>
      </c>
      <c r="AP174" s="889" t="s">
        <v>716</v>
      </c>
      <c r="AQ174" s="353">
        <v>31</v>
      </c>
      <c r="AR174" s="355" t="s">
        <v>4703</v>
      </c>
      <c r="AS174" s="352" t="s">
        <v>4761</v>
      </c>
      <c r="AT174" s="354">
        <v>5200.33</v>
      </c>
    </row>
    <row r="175" ht="56.25" spans="12:46">
      <c r="L175" s="144" t="s">
        <v>710</v>
      </c>
      <c r="M175" s="146">
        <v>19</v>
      </c>
      <c r="N175" s="144" t="s">
        <v>4563</v>
      </c>
      <c r="O175" s="144" t="s">
        <v>2845</v>
      </c>
      <c r="P175" s="144" t="s">
        <v>4762</v>
      </c>
      <c r="Q175" s="145">
        <v>3600</v>
      </c>
      <c r="U175" s="144" t="s">
        <v>708</v>
      </c>
      <c r="V175" s="146">
        <v>30</v>
      </c>
      <c r="W175" s="144" t="s">
        <v>3202</v>
      </c>
      <c r="X175" s="144" t="s">
        <v>4763</v>
      </c>
      <c r="Y175" s="145">
        <v>17216.33</v>
      </c>
      <c r="AB175" s="360">
        <v>8</v>
      </c>
      <c r="AC175" s="361">
        <v>31</v>
      </c>
      <c r="AD175" s="360" t="s">
        <v>4727</v>
      </c>
      <c r="AE175" s="360" t="s">
        <v>4764</v>
      </c>
      <c r="AF175" s="362">
        <v>26238.67</v>
      </c>
      <c r="AI175" s="889" t="s">
        <v>708</v>
      </c>
      <c r="AJ175" s="353">
        <v>30</v>
      </c>
      <c r="AK175" s="355" t="s">
        <v>3036</v>
      </c>
      <c r="AL175" s="352" t="s">
        <v>4765</v>
      </c>
      <c r="AM175" s="354">
        <v>25774.67</v>
      </c>
      <c r="AP175" s="889" t="s">
        <v>716</v>
      </c>
      <c r="AQ175" s="353">
        <v>31</v>
      </c>
      <c r="AR175" s="355" t="s">
        <v>4703</v>
      </c>
      <c r="AS175" s="352" t="s">
        <v>4766</v>
      </c>
      <c r="AT175" s="354">
        <v>25443.67</v>
      </c>
    </row>
    <row r="176" ht="56.25" spans="12:46">
      <c r="L176" s="144" t="s">
        <v>710</v>
      </c>
      <c r="M176" s="146">
        <v>19</v>
      </c>
      <c r="N176" s="144" t="s">
        <v>4452</v>
      </c>
      <c r="O176" s="144" t="s">
        <v>4767</v>
      </c>
      <c r="P176" s="144" t="s">
        <v>4768</v>
      </c>
      <c r="Q176" s="145">
        <v>4000</v>
      </c>
      <c r="U176" s="144" t="s">
        <v>708</v>
      </c>
      <c r="V176" s="146">
        <v>30</v>
      </c>
      <c r="W176" s="144" t="s">
        <v>3202</v>
      </c>
      <c r="X176" s="144" t="s">
        <v>4769</v>
      </c>
      <c r="Y176" s="145">
        <v>17186.33</v>
      </c>
      <c r="AB176" s="360">
        <v>8</v>
      </c>
      <c r="AC176" s="361">
        <v>31</v>
      </c>
      <c r="AD176" s="360" t="s">
        <v>4727</v>
      </c>
      <c r="AE176" s="360" t="s">
        <v>4770</v>
      </c>
      <c r="AF176" s="362">
        <v>26189.67</v>
      </c>
      <c r="AI176" s="889" t="s">
        <v>708</v>
      </c>
      <c r="AJ176" s="353">
        <v>30</v>
      </c>
      <c r="AK176" s="355" t="s">
        <v>3036</v>
      </c>
      <c r="AL176" s="352" t="s">
        <v>4771</v>
      </c>
      <c r="AM176" s="354">
        <v>25774.67</v>
      </c>
      <c r="AP176" s="889" t="s">
        <v>716</v>
      </c>
      <c r="AQ176" s="353">
        <v>31</v>
      </c>
      <c r="AR176" s="355" t="s">
        <v>4703</v>
      </c>
      <c r="AS176" s="352" t="s">
        <v>4772</v>
      </c>
      <c r="AT176" s="354">
        <v>25251.67</v>
      </c>
    </row>
    <row r="177" ht="56.25" spans="12:46">
      <c r="L177" s="144" t="s">
        <v>710</v>
      </c>
      <c r="M177" s="146">
        <v>20</v>
      </c>
      <c r="N177" s="144" t="s">
        <v>4303</v>
      </c>
      <c r="O177" s="144" t="s">
        <v>4773</v>
      </c>
      <c r="P177" s="144" t="s">
        <v>4305</v>
      </c>
      <c r="Q177" s="145">
        <v>2852</v>
      </c>
      <c r="U177" s="144" t="s">
        <v>708</v>
      </c>
      <c r="V177" s="146">
        <v>30</v>
      </c>
      <c r="W177" s="144" t="s">
        <v>3202</v>
      </c>
      <c r="X177" s="144" t="s">
        <v>4774</v>
      </c>
      <c r="Y177" s="145">
        <v>17197.33</v>
      </c>
      <c r="AB177" s="360">
        <v>8</v>
      </c>
      <c r="AC177" s="361">
        <v>31</v>
      </c>
      <c r="AD177" s="360" t="s">
        <v>4727</v>
      </c>
      <c r="AE177" s="360" t="s">
        <v>4775</v>
      </c>
      <c r="AF177" s="362">
        <v>26059.67</v>
      </c>
      <c r="AI177" s="889" t="s">
        <v>708</v>
      </c>
      <c r="AJ177" s="353">
        <v>30</v>
      </c>
      <c r="AK177" s="355" t="s">
        <v>3036</v>
      </c>
      <c r="AL177" s="352" t="s">
        <v>4776</v>
      </c>
      <c r="AM177" s="354">
        <v>25774.67</v>
      </c>
      <c r="AP177" s="889" t="s">
        <v>716</v>
      </c>
      <c r="AQ177" s="353">
        <v>31</v>
      </c>
      <c r="AR177" s="355" t="s">
        <v>4703</v>
      </c>
      <c r="AS177" s="352" t="s">
        <v>4777</v>
      </c>
      <c r="AT177" s="354">
        <v>24905.67</v>
      </c>
    </row>
    <row r="178" ht="56.25" spans="12:46">
      <c r="L178" s="144" t="s">
        <v>710</v>
      </c>
      <c r="M178" s="146">
        <v>21</v>
      </c>
      <c r="N178" s="144" t="s">
        <v>4179</v>
      </c>
      <c r="O178" s="144" t="s">
        <v>4778</v>
      </c>
      <c r="P178" s="144" t="s">
        <v>4181</v>
      </c>
      <c r="Q178" s="145">
        <v>3360</v>
      </c>
      <c r="U178" s="144" t="s">
        <v>708</v>
      </c>
      <c r="V178" s="146">
        <v>30</v>
      </c>
      <c r="W178" s="144" t="s">
        <v>3202</v>
      </c>
      <c r="X178" s="144" t="s">
        <v>4779</v>
      </c>
      <c r="Y178" s="145">
        <v>17195.33</v>
      </c>
      <c r="AB178" s="360">
        <v>8</v>
      </c>
      <c r="AC178" s="361">
        <v>31</v>
      </c>
      <c r="AD178" s="360" t="s">
        <v>4727</v>
      </c>
      <c r="AE178" s="360" t="s">
        <v>4780</v>
      </c>
      <c r="AF178" s="362">
        <v>26237.67</v>
      </c>
      <c r="AI178" s="889" t="s">
        <v>708</v>
      </c>
      <c r="AJ178" s="353">
        <v>30</v>
      </c>
      <c r="AK178" s="355" t="s">
        <v>3036</v>
      </c>
      <c r="AL178" s="352" t="s">
        <v>4781</v>
      </c>
      <c r="AM178" s="354">
        <v>25774.67</v>
      </c>
      <c r="AP178" s="889" t="s">
        <v>716</v>
      </c>
      <c r="AQ178" s="353">
        <v>31</v>
      </c>
      <c r="AR178" s="355" t="s">
        <v>4703</v>
      </c>
      <c r="AS178" s="352" t="s">
        <v>4782</v>
      </c>
      <c r="AT178" s="354">
        <v>25460.67</v>
      </c>
    </row>
    <row r="179" ht="56.25" spans="12:46">
      <c r="L179" s="144" t="s">
        <v>710</v>
      </c>
      <c r="M179" s="146">
        <v>22</v>
      </c>
      <c r="N179" s="144" t="s">
        <v>4016</v>
      </c>
      <c r="O179" s="144" t="s">
        <v>3070</v>
      </c>
      <c r="P179" s="144" t="s">
        <v>4018</v>
      </c>
      <c r="Q179" s="145">
        <v>31365</v>
      </c>
      <c r="U179" s="144" t="s">
        <v>708</v>
      </c>
      <c r="V179" s="146">
        <v>30</v>
      </c>
      <c r="W179" s="144" t="s">
        <v>3202</v>
      </c>
      <c r="X179" s="144" t="s">
        <v>4783</v>
      </c>
      <c r="Y179" s="145">
        <v>17888.33</v>
      </c>
      <c r="AB179" s="360">
        <v>8</v>
      </c>
      <c r="AC179" s="361">
        <v>31</v>
      </c>
      <c r="AD179" s="360" t="s">
        <v>4727</v>
      </c>
      <c r="AE179" s="360" t="s">
        <v>4784</v>
      </c>
      <c r="AF179" s="362">
        <v>26241.67</v>
      </c>
      <c r="AI179" s="889" t="s">
        <v>708</v>
      </c>
      <c r="AJ179" s="353">
        <v>30</v>
      </c>
      <c r="AK179" s="355" t="s">
        <v>3036</v>
      </c>
      <c r="AL179" s="352" t="s">
        <v>4785</v>
      </c>
      <c r="AM179" s="354">
        <v>25774.67</v>
      </c>
      <c r="AP179" s="889" t="s">
        <v>716</v>
      </c>
      <c r="AQ179" s="353">
        <v>31</v>
      </c>
      <c r="AR179" s="355" t="s">
        <v>4703</v>
      </c>
      <c r="AS179" s="352" t="s">
        <v>4786</v>
      </c>
      <c r="AT179" s="354">
        <v>25364.67</v>
      </c>
    </row>
    <row r="180" ht="56.25" spans="12:46">
      <c r="L180" s="144" t="s">
        <v>710</v>
      </c>
      <c r="M180" s="146">
        <v>23</v>
      </c>
      <c r="N180" s="144" t="s">
        <v>4078</v>
      </c>
      <c r="O180" s="144" t="s">
        <v>4787</v>
      </c>
      <c r="P180" s="144" t="s">
        <v>4788</v>
      </c>
      <c r="Q180" s="145">
        <v>3870.18</v>
      </c>
      <c r="U180" s="144" t="s">
        <v>708</v>
      </c>
      <c r="V180" s="146">
        <v>30</v>
      </c>
      <c r="W180" s="144" t="s">
        <v>3202</v>
      </c>
      <c r="X180" s="144" t="s">
        <v>4789</v>
      </c>
      <c r="Y180" s="145">
        <v>17888.33</v>
      </c>
      <c r="AB180" s="360">
        <v>8</v>
      </c>
      <c r="AC180" s="361">
        <v>31</v>
      </c>
      <c r="AD180" s="360" t="s">
        <v>4727</v>
      </c>
      <c r="AE180" s="360" t="s">
        <v>4790</v>
      </c>
      <c r="AF180" s="362">
        <v>25947.67</v>
      </c>
      <c r="AI180" s="889" t="s">
        <v>708</v>
      </c>
      <c r="AJ180" s="353">
        <v>30</v>
      </c>
      <c r="AK180" s="355" t="s">
        <v>3036</v>
      </c>
      <c r="AL180" s="352" t="s">
        <v>4791</v>
      </c>
      <c r="AM180" s="354">
        <v>25774.67</v>
      </c>
      <c r="AP180" s="889" t="s">
        <v>716</v>
      </c>
      <c r="AQ180" s="353">
        <v>31</v>
      </c>
      <c r="AR180" s="355" t="s">
        <v>4703</v>
      </c>
      <c r="AS180" s="352" t="s">
        <v>4792</v>
      </c>
      <c r="AT180" s="354">
        <v>25460.67</v>
      </c>
    </row>
    <row r="181" ht="56.25" spans="12:46">
      <c r="L181" s="144" t="s">
        <v>710</v>
      </c>
      <c r="M181" s="146">
        <v>26</v>
      </c>
      <c r="N181" s="144" t="s">
        <v>4382</v>
      </c>
      <c r="O181" s="144" t="s">
        <v>4793</v>
      </c>
      <c r="P181" s="144" t="s">
        <v>4384</v>
      </c>
      <c r="Q181" s="145">
        <v>3000</v>
      </c>
      <c r="U181" s="144" t="s">
        <v>708</v>
      </c>
      <c r="V181" s="146">
        <v>30</v>
      </c>
      <c r="W181" s="144" t="s">
        <v>3202</v>
      </c>
      <c r="X181" s="144" t="s">
        <v>4794</v>
      </c>
      <c r="Y181" s="145">
        <v>17888.33</v>
      </c>
      <c r="AB181" s="360">
        <v>8</v>
      </c>
      <c r="AC181" s="361">
        <v>31</v>
      </c>
      <c r="AD181" s="360" t="s">
        <v>4727</v>
      </c>
      <c r="AE181" s="360" t="s">
        <v>4795</v>
      </c>
      <c r="AF181" s="362">
        <v>25959.67</v>
      </c>
      <c r="AI181" s="889" t="s">
        <v>708</v>
      </c>
      <c r="AJ181" s="353">
        <v>30</v>
      </c>
      <c r="AK181" s="355" t="s">
        <v>3036</v>
      </c>
      <c r="AL181" s="352" t="s">
        <v>4796</v>
      </c>
      <c r="AM181" s="354">
        <v>25774.67</v>
      </c>
      <c r="AP181" s="889" t="s">
        <v>716</v>
      </c>
      <c r="AQ181" s="353">
        <v>31</v>
      </c>
      <c r="AR181" s="355" t="s">
        <v>4703</v>
      </c>
      <c r="AS181" s="352" t="s">
        <v>4797</v>
      </c>
      <c r="AT181" s="354">
        <v>25460.67</v>
      </c>
    </row>
    <row r="182" ht="56.25" spans="12:46">
      <c r="L182" s="144" t="s">
        <v>710</v>
      </c>
      <c r="M182" s="146">
        <v>26</v>
      </c>
      <c r="N182" s="144" t="s">
        <v>4382</v>
      </c>
      <c r="O182" s="144" t="s">
        <v>2404</v>
      </c>
      <c r="P182" s="144" t="s">
        <v>4798</v>
      </c>
      <c r="Q182" s="145">
        <v>7000</v>
      </c>
      <c r="U182" s="144" t="s">
        <v>721</v>
      </c>
      <c r="V182" s="146">
        <v>29</v>
      </c>
      <c r="W182" s="144" t="s">
        <v>3252</v>
      </c>
      <c r="X182" s="144" t="s">
        <v>4799</v>
      </c>
      <c r="Y182" s="145">
        <v>17725.33</v>
      </c>
      <c r="AB182" s="360">
        <v>8</v>
      </c>
      <c r="AC182" s="361">
        <v>31</v>
      </c>
      <c r="AD182" s="360" t="s">
        <v>4727</v>
      </c>
      <c r="AE182" s="360" t="s">
        <v>4800</v>
      </c>
      <c r="AF182" s="362">
        <v>25983.67</v>
      </c>
      <c r="AI182" s="889" t="s">
        <v>721</v>
      </c>
      <c r="AJ182" s="353">
        <v>31</v>
      </c>
      <c r="AK182" s="355" t="s">
        <v>3106</v>
      </c>
      <c r="AL182" s="352" t="s">
        <v>4801</v>
      </c>
      <c r="AM182" s="354">
        <v>5153.33</v>
      </c>
      <c r="AP182" s="889" t="s">
        <v>716</v>
      </c>
      <c r="AQ182" s="353">
        <v>31</v>
      </c>
      <c r="AR182" s="355" t="s">
        <v>4703</v>
      </c>
      <c r="AS182" s="352" t="s">
        <v>4802</v>
      </c>
      <c r="AT182" s="354">
        <v>25424.67</v>
      </c>
    </row>
    <row r="183" ht="56.25" spans="12:46">
      <c r="L183" s="144" t="s">
        <v>710</v>
      </c>
      <c r="M183" s="146">
        <v>27</v>
      </c>
      <c r="N183" s="144" t="s">
        <v>4153</v>
      </c>
      <c r="O183" s="144" t="s">
        <v>4803</v>
      </c>
      <c r="P183" s="144" t="s">
        <v>4154</v>
      </c>
      <c r="Q183" s="145">
        <v>2500</v>
      </c>
      <c r="U183" s="144" t="s">
        <v>721</v>
      </c>
      <c r="V183" s="146">
        <v>29</v>
      </c>
      <c r="W183" s="144" t="s">
        <v>3252</v>
      </c>
      <c r="X183" s="144" t="s">
        <v>4804</v>
      </c>
      <c r="Y183" s="145">
        <v>1877.67</v>
      </c>
      <c r="AB183" s="360">
        <v>8</v>
      </c>
      <c r="AC183" s="361">
        <v>31</v>
      </c>
      <c r="AD183" s="360" t="s">
        <v>4727</v>
      </c>
      <c r="AE183" s="360" t="s">
        <v>4805</v>
      </c>
      <c r="AF183" s="362">
        <v>25942.67</v>
      </c>
      <c r="AI183" s="889" t="s">
        <v>721</v>
      </c>
      <c r="AJ183" s="353">
        <v>31</v>
      </c>
      <c r="AK183" s="355" t="s">
        <v>3106</v>
      </c>
      <c r="AL183" s="352" t="s">
        <v>4806</v>
      </c>
      <c r="AM183" s="354">
        <v>5166.33</v>
      </c>
      <c r="AP183" s="889" t="s">
        <v>716</v>
      </c>
      <c r="AQ183" s="353">
        <v>31</v>
      </c>
      <c r="AR183" s="355" t="s">
        <v>4703</v>
      </c>
      <c r="AS183" s="352" t="s">
        <v>4807</v>
      </c>
      <c r="AT183" s="354">
        <v>25369.67</v>
      </c>
    </row>
    <row r="184" ht="56.25" spans="12:46">
      <c r="L184" s="144" t="s">
        <v>710</v>
      </c>
      <c r="M184" s="146">
        <v>28</v>
      </c>
      <c r="N184" s="144" t="s">
        <v>4808</v>
      </c>
      <c r="O184" s="144" t="s">
        <v>3195</v>
      </c>
      <c r="P184" s="144" t="s">
        <v>4809</v>
      </c>
      <c r="Q184" s="145">
        <v>2064</v>
      </c>
      <c r="U184" s="144" t="s">
        <v>721</v>
      </c>
      <c r="V184" s="146">
        <v>29</v>
      </c>
      <c r="W184" s="144" t="s">
        <v>3252</v>
      </c>
      <c r="X184" s="144" t="s">
        <v>4810</v>
      </c>
      <c r="Y184" s="145">
        <v>17693.33</v>
      </c>
      <c r="AB184" s="360">
        <v>8</v>
      </c>
      <c r="AC184" s="361">
        <v>31</v>
      </c>
      <c r="AD184" s="360" t="s">
        <v>4727</v>
      </c>
      <c r="AE184" s="360" t="s">
        <v>4811</v>
      </c>
      <c r="AF184" s="362">
        <v>25932.67</v>
      </c>
      <c r="AI184" s="889" t="s">
        <v>721</v>
      </c>
      <c r="AJ184" s="353">
        <v>31</v>
      </c>
      <c r="AK184" s="355" t="s">
        <v>3106</v>
      </c>
      <c r="AL184" s="352" t="s">
        <v>4812</v>
      </c>
      <c r="AM184" s="354">
        <v>24743.67</v>
      </c>
      <c r="AP184" s="889" t="s">
        <v>716</v>
      </c>
      <c r="AQ184" s="353">
        <v>31</v>
      </c>
      <c r="AR184" s="355" t="s">
        <v>4703</v>
      </c>
      <c r="AS184" s="352" t="s">
        <v>4813</v>
      </c>
      <c r="AT184" s="354">
        <v>25424.67</v>
      </c>
    </row>
    <row r="185" ht="56.25" spans="12:46">
      <c r="L185" s="144" t="s">
        <v>710</v>
      </c>
      <c r="M185" s="146">
        <v>28</v>
      </c>
      <c r="N185" s="144" t="s">
        <v>4563</v>
      </c>
      <c r="O185" s="144" t="s">
        <v>4814</v>
      </c>
      <c r="P185" s="144" t="s">
        <v>4571</v>
      </c>
      <c r="Q185" s="145">
        <v>1000</v>
      </c>
      <c r="U185" s="144" t="s">
        <v>721</v>
      </c>
      <c r="V185" s="146">
        <v>29</v>
      </c>
      <c r="W185" s="144" t="s">
        <v>3252</v>
      </c>
      <c r="X185" s="144" t="s">
        <v>4815</v>
      </c>
      <c r="Y185" s="145">
        <v>17695.33</v>
      </c>
      <c r="AB185" s="360">
        <v>8</v>
      </c>
      <c r="AC185" s="361">
        <v>31</v>
      </c>
      <c r="AD185" s="360" t="s">
        <v>4727</v>
      </c>
      <c r="AE185" s="360" t="s">
        <v>4816</v>
      </c>
      <c r="AF185" s="362">
        <v>25959.67</v>
      </c>
      <c r="AI185" s="889" t="s">
        <v>721</v>
      </c>
      <c r="AJ185" s="353">
        <v>31</v>
      </c>
      <c r="AK185" s="355" t="s">
        <v>3106</v>
      </c>
      <c r="AL185" s="352" t="s">
        <v>4817</v>
      </c>
      <c r="AM185" s="354">
        <v>24765.67</v>
      </c>
      <c r="AP185" s="889" t="s">
        <v>716</v>
      </c>
      <c r="AQ185" s="353">
        <v>31</v>
      </c>
      <c r="AR185" s="355" t="s">
        <v>4703</v>
      </c>
      <c r="AS185" s="352" t="s">
        <v>4818</v>
      </c>
      <c r="AT185" s="354">
        <v>25460.67</v>
      </c>
    </row>
    <row r="186" ht="56.25" spans="12:46">
      <c r="L186" s="144" t="s">
        <v>710</v>
      </c>
      <c r="M186" s="146">
        <v>28</v>
      </c>
      <c r="N186" s="144" t="s">
        <v>4563</v>
      </c>
      <c r="O186" s="144" t="s">
        <v>4819</v>
      </c>
      <c r="P186" s="144" t="s">
        <v>4720</v>
      </c>
      <c r="Q186" s="145">
        <v>15000</v>
      </c>
      <c r="U186" s="144" t="s">
        <v>721</v>
      </c>
      <c r="V186" s="146">
        <v>29</v>
      </c>
      <c r="W186" s="144" t="s">
        <v>3252</v>
      </c>
      <c r="X186" s="144" t="s">
        <v>4820</v>
      </c>
      <c r="Y186" s="145">
        <v>17725.33</v>
      </c>
      <c r="AB186" s="360">
        <v>8</v>
      </c>
      <c r="AC186" s="361">
        <v>31</v>
      </c>
      <c r="AD186" s="360" t="s">
        <v>4727</v>
      </c>
      <c r="AE186" s="360" t="s">
        <v>4821</v>
      </c>
      <c r="AF186" s="362">
        <v>25774.67</v>
      </c>
      <c r="AI186" s="889" t="s">
        <v>721</v>
      </c>
      <c r="AJ186" s="353">
        <v>31</v>
      </c>
      <c r="AK186" s="355" t="s">
        <v>3106</v>
      </c>
      <c r="AL186" s="352" t="s">
        <v>4822</v>
      </c>
      <c r="AM186" s="354">
        <v>5121.33</v>
      </c>
      <c r="AP186" s="889" t="s">
        <v>716</v>
      </c>
      <c r="AQ186" s="353">
        <v>31</v>
      </c>
      <c r="AR186" s="355" t="s">
        <v>4703</v>
      </c>
      <c r="AS186" s="352" t="s">
        <v>4823</v>
      </c>
      <c r="AT186" s="354">
        <v>25424.67</v>
      </c>
    </row>
    <row r="187" ht="56.25" spans="12:46">
      <c r="L187" s="144" t="s">
        <v>710</v>
      </c>
      <c r="M187" s="146">
        <v>28</v>
      </c>
      <c r="N187" s="144" t="s">
        <v>4563</v>
      </c>
      <c r="O187" s="144" t="s">
        <v>4824</v>
      </c>
      <c r="P187" s="144" t="s">
        <v>4571</v>
      </c>
      <c r="Q187" s="145">
        <v>1900</v>
      </c>
      <c r="U187" s="144" t="s">
        <v>721</v>
      </c>
      <c r="V187" s="146">
        <v>29</v>
      </c>
      <c r="W187" s="144" t="s">
        <v>3252</v>
      </c>
      <c r="X187" s="144" t="s">
        <v>4825</v>
      </c>
      <c r="Y187" s="145">
        <v>17554.33</v>
      </c>
      <c r="AB187" s="360">
        <v>9</v>
      </c>
      <c r="AC187" s="361">
        <v>30</v>
      </c>
      <c r="AD187" s="360" t="s">
        <v>4826</v>
      </c>
      <c r="AE187" s="360" t="s">
        <v>4827</v>
      </c>
      <c r="AF187" s="362">
        <v>6138.33</v>
      </c>
      <c r="AI187" s="889" t="s">
        <v>721</v>
      </c>
      <c r="AJ187" s="353">
        <v>31</v>
      </c>
      <c r="AK187" s="355" t="s">
        <v>3106</v>
      </c>
      <c r="AL187" s="352" t="s">
        <v>4828</v>
      </c>
      <c r="AM187" s="354">
        <v>17487.29</v>
      </c>
      <c r="AP187" s="889" t="s">
        <v>716</v>
      </c>
      <c r="AQ187" s="353">
        <v>31</v>
      </c>
      <c r="AR187" s="355" t="s">
        <v>4703</v>
      </c>
      <c r="AS187" s="352" t="s">
        <v>4829</v>
      </c>
      <c r="AT187" s="354">
        <v>25460.67</v>
      </c>
    </row>
    <row r="188" ht="56.25" spans="12:46">
      <c r="L188" s="144" t="s">
        <v>710</v>
      </c>
      <c r="M188" s="146">
        <v>28</v>
      </c>
      <c r="N188" s="144" t="s">
        <v>4065</v>
      </c>
      <c r="O188" s="144" t="s">
        <v>4830</v>
      </c>
      <c r="P188" s="144" t="s">
        <v>4120</v>
      </c>
      <c r="Q188" s="145">
        <v>1480</v>
      </c>
      <c r="U188" s="144" t="s">
        <v>721</v>
      </c>
      <c r="V188" s="146">
        <v>29</v>
      </c>
      <c r="W188" s="144" t="s">
        <v>3252</v>
      </c>
      <c r="X188" s="144" t="s">
        <v>4831</v>
      </c>
      <c r="Y188" s="145">
        <v>17726.33</v>
      </c>
      <c r="AB188" s="360">
        <v>9</v>
      </c>
      <c r="AC188" s="361">
        <v>30</v>
      </c>
      <c r="AD188" s="360" t="s">
        <v>4826</v>
      </c>
      <c r="AE188" s="360" t="s">
        <v>4832</v>
      </c>
      <c r="AF188" s="362">
        <v>24735.67</v>
      </c>
      <c r="AI188" s="889" t="s">
        <v>721</v>
      </c>
      <c r="AJ188" s="353">
        <v>31</v>
      </c>
      <c r="AK188" s="355" t="s">
        <v>3106</v>
      </c>
      <c r="AL188" s="352" t="s">
        <v>4833</v>
      </c>
      <c r="AM188" s="354">
        <v>24722.67</v>
      </c>
      <c r="AP188" s="889" t="s">
        <v>716</v>
      </c>
      <c r="AQ188" s="353">
        <v>31</v>
      </c>
      <c r="AR188" s="355" t="s">
        <v>4703</v>
      </c>
      <c r="AS188" s="352" t="s">
        <v>4834</v>
      </c>
      <c r="AT188" s="354">
        <v>25460.67</v>
      </c>
    </row>
    <row r="189" ht="56.25" spans="12:46">
      <c r="L189" s="144" t="s">
        <v>710</v>
      </c>
      <c r="M189" s="146">
        <v>29</v>
      </c>
      <c r="N189" s="144" t="s">
        <v>4452</v>
      </c>
      <c r="O189" s="144" t="s">
        <v>4835</v>
      </c>
      <c r="P189" s="144" t="s">
        <v>4453</v>
      </c>
      <c r="Q189" s="157">
        <v>543</v>
      </c>
      <c r="U189" s="144" t="s">
        <v>721</v>
      </c>
      <c r="V189" s="146">
        <v>29</v>
      </c>
      <c r="W189" s="144" t="s">
        <v>3252</v>
      </c>
      <c r="X189" s="144" t="s">
        <v>4836</v>
      </c>
      <c r="Y189" s="145">
        <v>17615.33</v>
      </c>
      <c r="AB189" s="360">
        <v>9</v>
      </c>
      <c r="AC189" s="361">
        <v>30</v>
      </c>
      <c r="AD189" s="360" t="s">
        <v>4826</v>
      </c>
      <c r="AE189" s="360" t="s">
        <v>4837</v>
      </c>
      <c r="AF189" s="362">
        <v>6138.33</v>
      </c>
      <c r="AI189" s="889" t="s">
        <v>721</v>
      </c>
      <c r="AJ189" s="353">
        <v>31</v>
      </c>
      <c r="AK189" s="355" t="s">
        <v>3106</v>
      </c>
      <c r="AL189" s="352" t="s">
        <v>4838</v>
      </c>
      <c r="AM189" s="354">
        <v>25279.67</v>
      </c>
      <c r="AP189" s="889" t="s">
        <v>716</v>
      </c>
      <c r="AQ189" s="353">
        <v>31</v>
      </c>
      <c r="AR189" s="355" t="s">
        <v>4703</v>
      </c>
      <c r="AS189" s="352" t="s">
        <v>4839</v>
      </c>
      <c r="AT189" s="354">
        <v>25774.67</v>
      </c>
    </row>
    <row r="190" ht="56.25" spans="12:46">
      <c r="L190" s="146">
        <v>10</v>
      </c>
      <c r="M190" s="146">
        <v>11</v>
      </c>
      <c r="N190" s="144" t="s">
        <v>4310</v>
      </c>
      <c r="O190" s="144" t="s">
        <v>4840</v>
      </c>
      <c r="P190" s="144" t="s">
        <v>4366</v>
      </c>
      <c r="Q190" s="145">
        <v>15924</v>
      </c>
      <c r="U190" s="144" t="s">
        <v>721</v>
      </c>
      <c r="V190" s="146">
        <v>29</v>
      </c>
      <c r="W190" s="144" t="s">
        <v>3252</v>
      </c>
      <c r="X190" s="144" t="s">
        <v>4841</v>
      </c>
      <c r="Y190" s="145">
        <v>16911.33</v>
      </c>
      <c r="AB190" s="360">
        <v>9</v>
      </c>
      <c r="AC190" s="361">
        <v>30</v>
      </c>
      <c r="AD190" s="360" t="s">
        <v>4826</v>
      </c>
      <c r="AE190" s="360" t="s">
        <v>4842</v>
      </c>
      <c r="AF190" s="362">
        <v>25471.67</v>
      </c>
      <c r="AI190" s="889" t="s">
        <v>721</v>
      </c>
      <c r="AJ190" s="353">
        <v>31</v>
      </c>
      <c r="AK190" s="355" t="s">
        <v>3106</v>
      </c>
      <c r="AL190" s="352" t="s">
        <v>4843</v>
      </c>
      <c r="AM190" s="354">
        <v>25569.67</v>
      </c>
      <c r="AP190" s="889" t="s">
        <v>716</v>
      </c>
      <c r="AQ190" s="353">
        <v>31</v>
      </c>
      <c r="AR190" s="355" t="s">
        <v>4703</v>
      </c>
      <c r="AS190" s="352" t="s">
        <v>4844</v>
      </c>
      <c r="AT190" s="354">
        <v>25774.67</v>
      </c>
    </row>
    <row r="191" ht="56.25" spans="12:46">
      <c r="L191" s="146">
        <v>10</v>
      </c>
      <c r="M191" s="146">
        <v>14</v>
      </c>
      <c r="N191" s="144" t="s">
        <v>4016</v>
      </c>
      <c r="O191" s="144" t="s">
        <v>4845</v>
      </c>
      <c r="P191" s="144" t="s">
        <v>4132</v>
      </c>
      <c r="Q191" s="145">
        <v>2000</v>
      </c>
      <c r="U191" s="144" t="s">
        <v>721</v>
      </c>
      <c r="V191" s="146">
        <v>29</v>
      </c>
      <c r="W191" s="144" t="s">
        <v>3252</v>
      </c>
      <c r="X191" s="144" t="s">
        <v>4846</v>
      </c>
      <c r="Y191" s="145">
        <v>17725.33</v>
      </c>
      <c r="AB191" s="360">
        <v>9</v>
      </c>
      <c r="AC191" s="361">
        <v>30</v>
      </c>
      <c r="AD191" s="360" t="s">
        <v>4826</v>
      </c>
      <c r="AE191" s="360" t="s">
        <v>4847</v>
      </c>
      <c r="AF191" s="362">
        <v>26260.67</v>
      </c>
      <c r="AI191" s="889" t="s">
        <v>721</v>
      </c>
      <c r="AJ191" s="353">
        <v>31</v>
      </c>
      <c r="AK191" s="355" t="s">
        <v>3106</v>
      </c>
      <c r="AL191" s="352" t="s">
        <v>4848</v>
      </c>
      <c r="AM191" s="354">
        <v>25742.67</v>
      </c>
      <c r="AP191" s="889" t="s">
        <v>716</v>
      </c>
      <c r="AQ191" s="353">
        <v>31</v>
      </c>
      <c r="AR191" s="355" t="s">
        <v>4703</v>
      </c>
      <c r="AS191" s="352" t="s">
        <v>4849</v>
      </c>
      <c r="AT191" s="354">
        <v>25774.67</v>
      </c>
    </row>
    <row r="192" ht="56.25" spans="12:46">
      <c r="L192" s="146">
        <v>10</v>
      </c>
      <c r="M192" s="146">
        <v>14</v>
      </c>
      <c r="N192" s="144" t="s">
        <v>4016</v>
      </c>
      <c r="O192" s="144" t="s">
        <v>4845</v>
      </c>
      <c r="P192" s="144" t="s">
        <v>4132</v>
      </c>
      <c r="Q192" s="145">
        <v>1980</v>
      </c>
      <c r="U192" s="144" t="s">
        <v>721</v>
      </c>
      <c r="V192" s="146">
        <v>29</v>
      </c>
      <c r="W192" s="144" t="s">
        <v>3252</v>
      </c>
      <c r="X192" s="144" t="s">
        <v>4850</v>
      </c>
      <c r="Y192" s="145">
        <v>17711.33</v>
      </c>
      <c r="AB192" s="360">
        <v>9</v>
      </c>
      <c r="AC192" s="361">
        <v>30</v>
      </c>
      <c r="AD192" s="360" t="s">
        <v>4826</v>
      </c>
      <c r="AE192" s="360" t="s">
        <v>4851</v>
      </c>
      <c r="AF192" s="362">
        <v>26238.67</v>
      </c>
      <c r="AI192" s="889" t="s">
        <v>721</v>
      </c>
      <c r="AJ192" s="353">
        <v>31</v>
      </c>
      <c r="AK192" s="355" t="s">
        <v>3106</v>
      </c>
      <c r="AL192" s="352" t="s">
        <v>4852</v>
      </c>
      <c r="AM192" s="354">
        <v>25317.67</v>
      </c>
      <c r="AP192" s="889" t="s">
        <v>716</v>
      </c>
      <c r="AQ192" s="353">
        <v>31</v>
      </c>
      <c r="AR192" s="355" t="s">
        <v>4703</v>
      </c>
      <c r="AS192" s="352" t="s">
        <v>4853</v>
      </c>
      <c r="AT192" s="354">
        <v>25774.67</v>
      </c>
    </row>
    <row r="193" ht="56.25" spans="12:46">
      <c r="L193" s="146">
        <v>10</v>
      </c>
      <c r="M193" s="146">
        <v>14</v>
      </c>
      <c r="N193" s="144" t="s">
        <v>4016</v>
      </c>
      <c r="O193" s="144" t="s">
        <v>4845</v>
      </c>
      <c r="P193" s="144" t="s">
        <v>4132</v>
      </c>
      <c r="Q193" s="157">
        <v>220</v>
      </c>
      <c r="U193" s="144" t="s">
        <v>721</v>
      </c>
      <c r="V193" s="146">
        <v>29</v>
      </c>
      <c r="W193" s="144" t="s">
        <v>3252</v>
      </c>
      <c r="X193" s="144" t="s">
        <v>4854</v>
      </c>
      <c r="Y193" s="145">
        <v>17694.33</v>
      </c>
      <c r="AB193" s="360">
        <v>9</v>
      </c>
      <c r="AC193" s="361">
        <v>30</v>
      </c>
      <c r="AD193" s="360" t="s">
        <v>4826</v>
      </c>
      <c r="AE193" s="360" t="s">
        <v>4855</v>
      </c>
      <c r="AF193" s="362">
        <v>26189.67</v>
      </c>
      <c r="AI193" s="889" t="s">
        <v>721</v>
      </c>
      <c r="AJ193" s="353">
        <v>31</v>
      </c>
      <c r="AK193" s="355" t="s">
        <v>3106</v>
      </c>
      <c r="AL193" s="352" t="s">
        <v>4856</v>
      </c>
      <c r="AM193" s="354">
        <v>25444.67</v>
      </c>
      <c r="AP193" s="889" t="s">
        <v>716</v>
      </c>
      <c r="AQ193" s="353">
        <v>31</v>
      </c>
      <c r="AR193" s="355" t="s">
        <v>4703</v>
      </c>
      <c r="AS193" s="352" t="s">
        <v>4857</v>
      </c>
      <c r="AT193" s="354">
        <v>25774.67</v>
      </c>
    </row>
    <row r="194" ht="56.25" spans="12:46">
      <c r="L194" s="146">
        <v>10</v>
      </c>
      <c r="M194" s="146">
        <v>18</v>
      </c>
      <c r="N194" s="144" t="s">
        <v>4153</v>
      </c>
      <c r="O194" s="144" t="s">
        <v>3249</v>
      </c>
      <c r="P194" s="144" t="s">
        <v>4154</v>
      </c>
      <c r="Q194" s="145">
        <v>4000</v>
      </c>
      <c r="U194" s="144" t="s">
        <v>721</v>
      </c>
      <c r="V194" s="146">
        <v>29</v>
      </c>
      <c r="W194" s="144" t="s">
        <v>3252</v>
      </c>
      <c r="X194" s="144" t="s">
        <v>4858</v>
      </c>
      <c r="Y194" s="145">
        <v>17725.33</v>
      </c>
      <c r="AB194" s="360">
        <v>9</v>
      </c>
      <c r="AC194" s="361">
        <v>30</v>
      </c>
      <c r="AD194" s="360" t="s">
        <v>4826</v>
      </c>
      <c r="AE194" s="360" t="s">
        <v>4859</v>
      </c>
      <c r="AF194" s="362">
        <v>26059.67</v>
      </c>
      <c r="AI194" s="889" t="s">
        <v>721</v>
      </c>
      <c r="AJ194" s="353">
        <v>31</v>
      </c>
      <c r="AK194" s="355" t="s">
        <v>3106</v>
      </c>
      <c r="AL194" s="352" t="s">
        <v>4860</v>
      </c>
      <c r="AM194" s="354">
        <v>25233.67</v>
      </c>
      <c r="AP194" s="889" t="s">
        <v>716</v>
      </c>
      <c r="AQ194" s="353">
        <v>31</v>
      </c>
      <c r="AR194" s="355" t="s">
        <v>4703</v>
      </c>
      <c r="AS194" s="352" t="s">
        <v>4861</v>
      </c>
      <c r="AT194" s="354">
        <v>25774.67</v>
      </c>
    </row>
    <row r="195" ht="56.25" spans="12:46">
      <c r="L195" s="146">
        <v>10</v>
      </c>
      <c r="M195" s="146">
        <v>20</v>
      </c>
      <c r="N195" s="144" t="s">
        <v>4862</v>
      </c>
      <c r="O195" s="144" t="s">
        <v>4863</v>
      </c>
      <c r="P195" s="144" t="s">
        <v>4864</v>
      </c>
      <c r="Q195" s="157">
        <v>700</v>
      </c>
      <c r="U195" s="144" t="s">
        <v>721</v>
      </c>
      <c r="V195" s="146">
        <v>29</v>
      </c>
      <c r="W195" s="144" t="s">
        <v>3252</v>
      </c>
      <c r="X195" s="144" t="s">
        <v>4865</v>
      </c>
      <c r="Y195" s="145">
        <v>17579.33</v>
      </c>
      <c r="AB195" s="360">
        <v>9</v>
      </c>
      <c r="AC195" s="361">
        <v>30</v>
      </c>
      <c r="AD195" s="360" t="s">
        <v>4826</v>
      </c>
      <c r="AE195" s="360" t="s">
        <v>4866</v>
      </c>
      <c r="AF195" s="362">
        <v>26237.67</v>
      </c>
      <c r="AI195" s="889" t="s">
        <v>721</v>
      </c>
      <c r="AJ195" s="353">
        <v>31</v>
      </c>
      <c r="AK195" s="355" t="s">
        <v>3106</v>
      </c>
      <c r="AL195" s="352" t="s">
        <v>4867</v>
      </c>
      <c r="AM195" s="354">
        <v>25238.67</v>
      </c>
      <c r="AP195" s="889" t="s">
        <v>716</v>
      </c>
      <c r="AQ195" s="353">
        <v>31</v>
      </c>
      <c r="AR195" s="355" t="s">
        <v>4703</v>
      </c>
      <c r="AS195" s="352" t="s">
        <v>4868</v>
      </c>
      <c r="AT195" s="354">
        <v>25774.67</v>
      </c>
    </row>
    <row r="196" ht="56.25" spans="12:46">
      <c r="L196" s="146">
        <v>10</v>
      </c>
      <c r="M196" s="146">
        <v>20</v>
      </c>
      <c r="N196" s="144" t="s">
        <v>4862</v>
      </c>
      <c r="O196" s="144" t="s">
        <v>4863</v>
      </c>
      <c r="P196" s="144" t="s">
        <v>4864</v>
      </c>
      <c r="Q196" s="157">
        <v>620</v>
      </c>
      <c r="U196" s="144" t="s">
        <v>729</v>
      </c>
      <c r="V196" s="146">
        <v>31</v>
      </c>
      <c r="W196" s="144" t="s">
        <v>3384</v>
      </c>
      <c r="X196" s="144" t="s">
        <v>4869</v>
      </c>
      <c r="Y196" s="145">
        <v>17725.33</v>
      </c>
      <c r="AB196" s="360">
        <v>9</v>
      </c>
      <c r="AC196" s="361">
        <v>30</v>
      </c>
      <c r="AD196" s="360" t="s">
        <v>4826</v>
      </c>
      <c r="AE196" s="360" t="s">
        <v>4870</v>
      </c>
      <c r="AF196" s="362">
        <v>26241.67</v>
      </c>
      <c r="AI196" s="889" t="s">
        <v>721</v>
      </c>
      <c r="AJ196" s="353">
        <v>31</v>
      </c>
      <c r="AK196" s="355" t="s">
        <v>3106</v>
      </c>
      <c r="AL196" s="352" t="s">
        <v>4871</v>
      </c>
      <c r="AM196" s="354">
        <v>25243.67</v>
      </c>
      <c r="AP196" s="889" t="s">
        <v>716</v>
      </c>
      <c r="AQ196" s="353">
        <v>31</v>
      </c>
      <c r="AR196" s="355" t="s">
        <v>4703</v>
      </c>
      <c r="AS196" s="352" t="s">
        <v>4872</v>
      </c>
      <c r="AT196" s="354">
        <v>25774.67</v>
      </c>
    </row>
    <row r="197" ht="56.25" spans="12:46">
      <c r="L197" s="146">
        <v>10</v>
      </c>
      <c r="M197" s="146">
        <v>20</v>
      </c>
      <c r="N197" s="144" t="s">
        <v>4372</v>
      </c>
      <c r="O197" s="144" t="s">
        <v>3435</v>
      </c>
      <c r="P197" s="144" t="s">
        <v>4873</v>
      </c>
      <c r="Q197" s="157">
        <v>600</v>
      </c>
      <c r="U197" s="144" t="s">
        <v>729</v>
      </c>
      <c r="V197" s="146">
        <v>31</v>
      </c>
      <c r="W197" s="144" t="s">
        <v>3384</v>
      </c>
      <c r="X197" s="144" t="s">
        <v>4874</v>
      </c>
      <c r="Y197" s="145">
        <v>1877.67</v>
      </c>
      <c r="AB197" s="360">
        <v>9</v>
      </c>
      <c r="AC197" s="361">
        <v>30</v>
      </c>
      <c r="AD197" s="360" t="s">
        <v>4826</v>
      </c>
      <c r="AE197" s="360" t="s">
        <v>4875</v>
      </c>
      <c r="AF197" s="362">
        <v>25947.67</v>
      </c>
      <c r="AI197" s="889" t="s">
        <v>721</v>
      </c>
      <c r="AJ197" s="353">
        <v>31</v>
      </c>
      <c r="AK197" s="355" t="s">
        <v>3106</v>
      </c>
      <c r="AL197" s="352" t="s">
        <v>4876</v>
      </c>
      <c r="AM197" s="354">
        <v>25320.67</v>
      </c>
      <c r="AP197" s="889" t="s">
        <v>716</v>
      </c>
      <c r="AQ197" s="353">
        <v>31</v>
      </c>
      <c r="AR197" s="355" t="s">
        <v>4703</v>
      </c>
      <c r="AS197" s="352" t="s">
        <v>4877</v>
      </c>
      <c r="AT197" s="354">
        <v>25774.67</v>
      </c>
    </row>
    <row r="198" ht="56.25" spans="12:46">
      <c r="L198" s="146">
        <v>10</v>
      </c>
      <c r="M198" s="146">
        <v>20</v>
      </c>
      <c r="N198" s="144" t="s">
        <v>4054</v>
      </c>
      <c r="O198" s="144" t="s">
        <v>2569</v>
      </c>
      <c r="P198" s="144" t="s">
        <v>4531</v>
      </c>
      <c r="Q198" s="145">
        <v>2000</v>
      </c>
      <c r="U198" s="144" t="s">
        <v>729</v>
      </c>
      <c r="V198" s="146">
        <v>31</v>
      </c>
      <c r="W198" s="144" t="s">
        <v>3384</v>
      </c>
      <c r="X198" s="144" t="s">
        <v>4878</v>
      </c>
      <c r="Y198" s="145">
        <v>17579.33</v>
      </c>
      <c r="AB198" s="360">
        <v>9</v>
      </c>
      <c r="AC198" s="361">
        <v>30</v>
      </c>
      <c r="AD198" s="360" t="s">
        <v>4826</v>
      </c>
      <c r="AE198" s="360" t="s">
        <v>4879</v>
      </c>
      <c r="AF198" s="362">
        <v>25959.67</v>
      </c>
      <c r="AI198" s="889" t="s">
        <v>721</v>
      </c>
      <c r="AJ198" s="353">
        <v>31</v>
      </c>
      <c r="AK198" s="355" t="s">
        <v>3106</v>
      </c>
      <c r="AL198" s="352" t="s">
        <v>4880</v>
      </c>
      <c r="AM198" s="354">
        <v>25443.67</v>
      </c>
      <c r="AP198" s="889" t="s">
        <v>716</v>
      </c>
      <c r="AQ198" s="353">
        <v>31</v>
      </c>
      <c r="AR198" s="355" t="s">
        <v>4703</v>
      </c>
      <c r="AS198" s="352" t="s">
        <v>4881</v>
      </c>
      <c r="AT198" s="354">
        <v>25774.67</v>
      </c>
    </row>
    <row r="199" ht="56.25" spans="12:46">
      <c r="L199" s="146">
        <v>10</v>
      </c>
      <c r="M199" s="146">
        <v>20</v>
      </c>
      <c r="N199" s="144" t="s">
        <v>4054</v>
      </c>
      <c r="O199" s="144" t="s">
        <v>2573</v>
      </c>
      <c r="P199" s="144" t="s">
        <v>4531</v>
      </c>
      <c r="Q199" s="145">
        <v>5000</v>
      </c>
      <c r="U199" s="144" t="s">
        <v>729</v>
      </c>
      <c r="V199" s="146">
        <v>31</v>
      </c>
      <c r="W199" s="144" t="s">
        <v>3384</v>
      </c>
      <c r="X199" s="144" t="s">
        <v>4882</v>
      </c>
      <c r="Y199" s="145">
        <v>17693.33</v>
      </c>
      <c r="AB199" s="360">
        <v>9</v>
      </c>
      <c r="AC199" s="361">
        <v>30</v>
      </c>
      <c r="AD199" s="360" t="s">
        <v>4826</v>
      </c>
      <c r="AE199" s="360" t="s">
        <v>4883</v>
      </c>
      <c r="AF199" s="362">
        <v>25983.67</v>
      </c>
      <c r="AI199" s="889" t="s">
        <v>721</v>
      </c>
      <c r="AJ199" s="353">
        <v>31</v>
      </c>
      <c r="AK199" s="355" t="s">
        <v>3106</v>
      </c>
      <c r="AL199" s="352" t="s">
        <v>4884</v>
      </c>
      <c r="AM199" s="354">
        <v>25251.67</v>
      </c>
      <c r="AP199" s="889" t="s">
        <v>716</v>
      </c>
      <c r="AQ199" s="353">
        <v>31</v>
      </c>
      <c r="AR199" s="355" t="s">
        <v>4703</v>
      </c>
      <c r="AS199" s="352" t="s">
        <v>4885</v>
      </c>
      <c r="AT199" s="354">
        <v>25774.67</v>
      </c>
    </row>
    <row r="200" ht="56.25" spans="12:46">
      <c r="L200" s="146">
        <v>10</v>
      </c>
      <c r="M200" s="146">
        <v>20</v>
      </c>
      <c r="N200" s="144" t="s">
        <v>4054</v>
      </c>
      <c r="O200" s="144" t="s">
        <v>3827</v>
      </c>
      <c r="P200" s="144" t="s">
        <v>4531</v>
      </c>
      <c r="Q200" s="145">
        <v>5000</v>
      </c>
      <c r="U200" s="144" t="s">
        <v>729</v>
      </c>
      <c r="V200" s="146">
        <v>31</v>
      </c>
      <c r="W200" s="144" t="s">
        <v>3384</v>
      </c>
      <c r="X200" s="144" t="s">
        <v>4886</v>
      </c>
      <c r="Y200" s="145">
        <v>17695.33</v>
      </c>
      <c r="AB200" s="360">
        <v>9</v>
      </c>
      <c r="AC200" s="361">
        <v>30</v>
      </c>
      <c r="AD200" s="360" t="s">
        <v>4826</v>
      </c>
      <c r="AE200" s="360" t="s">
        <v>4887</v>
      </c>
      <c r="AF200" s="362">
        <v>25942.67</v>
      </c>
      <c r="AI200" s="889" t="s">
        <v>721</v>
      </c>
      <c r="AJ200" s="353">
        <v>31</v>
      </c>
      <c r="AK200" s="355" t="s">
        <v>3106</v>
      </c>
      <c r="AL200" s="352" t="s">
        <v>4888</v>
      </c>
      <c r="AM200" s="354">
        <v>24905.67</v>
      </c>
      <c r="AP200" s="889" t="s">
        <v>708</v>
      </c>
      <c r="AQ200" s="353">
        <v>30</v>
      </c>
      <c r="AR200" s="355" t="s">
        <v>3150</v>
      </c>
      <c r="AS200" s="352" t="s">
        <v>4889</v>
      </c>
      <c r="AT200" s="354">
        <v>5161.33</v>
      </c>
    </row>
    <row r="201" ht="56.25" spans="12:46">
      <c r="L201" s="146">
        <v>10</v>
      </c>
      <c r="M201" s="146">
        <v>21</v>
      </c>
      <c r="N201" s="144" t="s">
        <v>4146</v>
      </c>
      <c r="O201" s="144" t="s">
        <v>4890</v>
      </c>
      <c r="P201" s="144" t="s">
        <v>4891</v>
      </c>
      <c r="Q201" s="145">
        <v>8000</v>
      </c>
      <c r="U201" s="144" t="s">
        <v>729</v>
      </c>
      <c r="V201" s="146">
        <v>31</v>
      </c>
      <c r="W201" s="144" t="s">
        <v>3384</v>
      </c>
      <c r="X201" s="144" t="s">
        <v>4892</v>
      </c>
      <c r="Y201" s="145">
        <v>17725.33</v>
      </c>
      <c r="AB201" s="360">
        <v>9</v>
      </c>
      <c r="AC201" s="361">
        <v>30</v>
      </c>
      <c r="AD201" s="360" t="s">
        <v>4826</v>
      </c>
      <c r="AE201" s="360" t="s">
        <v>4893</v>
      </c>
      <c r="AF201" s="362">
        <v>25932.67</v>
      </c>
      <c r="AI201" s="889" t="s">
        <v>721</v>
      </c>
      <c r="AJ201" s="353">
        <v>31</v>
      </c>
      <c r="AK201" s="355" t="s">
        <v>3106</v>
      </c>
      <c r="AL201" s="352" t="s">
        <v>4894</v>
      </c>
      <c r="AM201" s="354">
        <v>25460.67</v>
      </c>
      <c r="AP201" s="889" t="s">
        <v>708</v>
      </c>
      <c r="AQ201" s="353">
        <v>30</v>
      </c>
      <c r="AR201" s="355" t="s">
        <v>3150</v>
      </c>
      <c r="AS201" s="352" t="s">
        <v>4895</v>
      </c>
      <c r="AT201" s="354">
        <v>5129.33</v>
      </c>
    </row>
    <row r="202" ht="56.25" spans="12:46">
      <c r="L202" s="146">
        <v>10</v>
      </c>
      <c r="M202" s="146">
        <v>24</v>
      </c>
      <c r="N202" s="144" t="s">
        <v>4563</v>
      </c>
      <c r="O202" s="144" t="s">
        <v>4896</v>
      </c>
      <c r="P202" s="144" t="s">
        <v>4762</v>
      </c>
      <c r="Q202" s="145">
        <v>1800</v>
      </c>
      <c r="U202" s="144" t="s">
        <v>729</v>
      </c>
      <c r="V202" s="146">
        <v>31</v>
      </c>
      <c r="W202" s="144" t="s">
        <v>3384</v>
      </c>
      <c r="X202" s="144" t="s">
        <v>4897</v>
      </c>
      <c r="Y202" s="145">
        <v>17554.33</v>
      </c>
      <c r="AB202" s="360">
        <v>9</v>
      </c>
      <c r="AC202" s="361">
        <v>30</v>
      </c>
      <c r="AD202" s="360" t="s">
        <v>4826</v>
      </c>
      <c r="AE202" s="360" t="s">
        <v>4898</v>
      </c>
      <c r="AF202" s="362">
        <v>25947.67</v>
      </c>
      <c r="AI202" s="889" t="s">
        <v>721</v>
      </c>
      <c r="AJ202" s="353">
        <v>31</v>
      </c>
      <c r="AK202" s="355" t="s">
        <v>3106</v>
      </c>
      <c r="AL202" s="352" t="s">
        <v>4899</v>
      </c>
      <c r="AM202" s="354">
        <v>25224.67</v>
      </c>
      <c r="AP202" s="889" t="s">
        <v>708</v>
      </c>
      <c r="AQ202" s="353">
        <v>30</v>
      </c>
      <c r="AR202" s="355" t="s">
        <v>3150</v>
      </c>
      <c r="AS202" s="352" t="s">
        <v>4900</v>
      </c>
      <c r="AT202" s="354">
        <v>5159.33</v>
      </c>
    </row>
    <row r="203" ht="56.25" spans="12:46">
      <c r="L203" s="146">
        <v>10</v>
      </c>
      <c r="M203" s="146">
        <v>24</v>
      </c>
      <c r="N203" s="144" t="s">
        <v>4452</v>
      </c>
      <c r="O203" s="144" t="s">
        <v>4901</v>
      </c>
      <c r="P203" s="144" t="s">
        <v>4768</v>
      </c>
      <c r="Q203" s="145">
        <v>26000</v>
      </c>
      <c r="U203" s="144" t="s">
        <v>729</v>
      </c>
      <c r="V203" s="146">
        <v>31</v>
      </c>
      <c r="W203" s="144" t="s">
        <v>3384</v>
      </c>
      <c r="X203" s="144" t="s">
        <v>4902</v>
      </c>
      <c r="Y203" s="145">
        <v>17726.33</v>
      </c>
      <c r="AB203" s="360">
        <v>9</v>
      </c>
      <c r="AC203" s="361">
        <v>30</v>
      </c>
      <c r="AD203" s="360" t="s">
        <v>4826</v>
      </c>
      <c r="AE203" s="360" t="s">
        <v>4903</v>
      </c>
      <c r="AF203" s="362">
        <v>25959.67</v>
      </c>
      <c r="AI203" s="889" t="s">
        <v>721</v>
      </c>
      <c r="AJ203" s="353">
        <v>31</v>
      </c>
      <c r="AK203" s="355" t="s">
        <v>3106</v>
      </c>
      <c r="AL203" s="352" t="s">
        <v>4904</v>
      </c>
      <c r="AM203" s="354">
        <v>25364.67</v>
      </c>
      <c r="AP203" s="889" t="s">
        <v>708</v>
      </c>
      <c r="AQ203" s="353">
        <v>30</v>
      </c>
      <c r="AR203" s="355" t="s">
        <v>3150</v>
      </c>
      <c r="AS203" s="352" t="s">
        <v>4905</v>
      </c>
      <c r="AT203" s="354">
        <v>25569.67</v>
      </c>
    </row>
    <row r="204" ht="56.25" spans="12:46">
      <c r="L204" s="146">
        <v>10</v>
      </c>
      <c r="M204" s="146">
        <v>24</v>
      </c>
      <c r="N204" s="144" t="s">
        <v>4906</v>
      </c>
      <c r="O204" s="144" t="s">
        <v>2456</v>
      </c>
      <c r="P204" s="144" t="s">
        <v>4907</v>
      </c>
      <c r="Q204" s="145">
        <v>9140</v>
      </c>
      <c r="U204" s="144" t="s">
        <v>729</v>
      </c>
      <c r="V204" s="146">
        <v>31</v>
      </c>
      <c r="W204" s="144" t="s">
        <v>3384</v>
      </c>
      <c r="X204" s="144" t="s">
        <v>4908</v>
      </c>
      <c r="Y204" s="145">
        <v>17615.33</v>
      </c>
      <c r="AB204" s="360">
        <v>9</v>
      </c>
      <c r="AC204" s="361">
        <v>30</v>
      </c>
      <c r="AD204" s="360" t="s">
        <v>4826</v>
      </c>
      <c r="AE204" s="360" t="s">
        <v>4909</v>
      </c>
      <c r="AF204" s="362">
        <v>25774.67</v>
      </c>
      <c r="AI204" s="889" t="s">
        <v>721</v>
      </c>
      <c r="AJ204" s="353">
        <v>31</v>
      </c>
      <c r="AK204" s="355" t="s">
        <v>3106</v>
      </c>
      <c r="AL204" s="352" t="s">
        <v>4910</v>
      </c>
      <c r="AM204" s="354">
        <v>25316.67</v>
      </c>
      <c r="AP204" s="889" t="s">
        <v>708</v>
      </c>
      <c r="AQ204" s="353">
        <v>30</v>
      </c>
      <c r="AR204" s="355" t="s">
        <v>3150</v>
      </c>
      <c r="AS204" s="352" t="s">
        <v>4911</v>
      </c>
      <c r="AT204" s="354">
        <v>25742.67</v>
      </c>
    </row>
    <row r="205" ht="56.25" spans="12:46">
      <c r="L205" s="146">
        <v>10</v>
      </c>
      <c r="M205" s="146">
        <v>24</v>
      </c>
      <c r="N205" s="144" t="s">
        <v>4906</v>
      </c>
      <c r="O205" s="144" t="s">
        <v>2461</v>
      </c>
      <c r="P205" s="144" t="s">
        <v>4907</v>
      </c>
      <c r="Q205" s="145">
        <v>1190</v>
      </c>
      <c r="U205" s="144" t="s">
        <v>729</v>
      </c>
      <c r="V205" s="146">
        <v>31</v>
      </c>
      <c r="W205" s="144" t="s">
        <v>3384</v>
      </c>
      <c r="X205" s="144" t="s">
        <v>4912</v>
      </c>
      <c r="Y205" s="145">
        <v>16911.33</v>
      </c>
      <c r="AB205" s="360">
        <v>10</v>
      </c>
      <c r="AC205" s="361">
        <v>31</v>
      </c>
      <c r="AD205" s="360" t="s">
        <v>4913</v>
      </c>
      <c r="AE205" s="360" t="s">
        <v>4914</v>
      </c>
      <c r="AF205" s="362">
        <v>6138.33</v>
      </c>
      <c r="AI205" s="889" t="s">
        <v>721</v>
      </c>
      <c r="AJ205" s="353">
        <v>31</v>
      </c>
      <c r="AK205" s="355" t="s">
        <v>3106</v>
      </c>
      <c r="AL205" s="352" t="s">
        <v>4915</v>
      </c>
      <c r="AM205" s="354">
        <v>25460.67</v>
      </c>
      <c r="AP205" s="889" t="s">
        <v>708</v>
      </c>
      <c r="AQ205" s="353">
        <v>30</v>
      </c>
      <c r="AR205" s="355" t="s">
        <v>3150</v>
      </c>
      <c r="AS205" s="352" t="s">
        <v>4916</v>
      </c>
      <c r="AT205" s="354">
        <v>5197.33</v>
      </c>
    </row>
    <row r="206" ht="56.25" spans="12:46">
      <c r="L206" s="146">
        <v>10</v>
      </c>
      <c r="M206" s="146">
        <v>25</v>
      </c>
      <c r="N206" s="144" t="s">
        <v>4186</v>
      </c>
      <c r="O206" s="144" t="s">
        <v>1780</v>
      </c>
      <c r="P206" s="144" t="s">
        <v>4917</v>
      </c>
      <c r="Q206" s="145">
        <v>40000</v>
      </c>
      <c r="U206" s="144" t="s">
        <v>729</v>
      </c>
      <c r="V206" s="146">
        <v>31</v>
      </c>
      <c r="W206" s="144" t="s">
        <v>3384</v>
      </c>
      <c r="X206" s="144" t="s">
        <v>4918</v>
      </c>
      <c r="Y206" s="145">
        <v>17725.33</v>
      </c>
      <c r="AB206" s="360">
        <v>10</v>
      </c>
      <c r="AC206" s="361">
        <v>31</v>
      </c>
      <c r="AD206" s="360" t="s">
        <v>4913</v>
      </c>
      <c r="AE206" s="360" t="s">
        <v>4919</v>
      </c>
      <c r="AF206" s="362">
        <v>24735.67</v>
      </c>
      <c r="AI206" s="889" t="s">
        <v>721</v>
      </c>
      <c r="AJ206" s="353">
        <v>31</v>
      </c>
      <c r="AK206" s="355" t="s">
        <v>3106</v>
      </c>
      <c r="AL206" s="352" t="s">
        <v>4920</v>
      </c>
      <c r="AM206" s="354">
        <v>25460.67</v>
      </c>
      <c r="AP206" s="889" t="s">
        <v>708</v>
      </c>
      <c r="AQ206" s="353">
        <v>30</v>
      </c>
      <c r="AR206" s="355" t="s">
        <v>3150</v>
      </c>
      <c r="AS206" s="352" t="s">
        <v>4921</v>
      </c>
      <c r="AT206" s="354">
        <v>5324.33</v>
      </c>
    </row>
    <row r="207" ht="56.25" spans="12:46">
      <c r="L207" s="146">
        <v>10</v>
      </c>
      <c r="M207" s="146">
        <v>31</v>
      </c>
      <c r="N207" s="144" t="s">
        <v>4922</v>
      </c>
      <c r="O207" s="144" t="s">
        <v>4923</v>
      </c>
      <c r="P207" s="144" t="s">
        <v>4924</v>
      </c>
      <c r="Q207" s="145">
        <v>3438</v>
      </c>
      <c r="U207" s="144" t="s">
        <v>729</v>
      </c>
      <c r="V207" s="146">
        <v>31</v>
      </c>
      <c r="W207" s="144" t="s">
        <v>3384</v>
      </c>
      <c r="X207" s="144" t="s">
        <v>4925</v>
      </c>
      <c r="Y207" s="145">
        <v>17711.33</v>
      </c>
      <c r="AB207" s="360">
        <v>10</v>
      </c>
      <c r="AC207" s="361">
        <v>31</v>
      </c>
      <c r="AD207" s="360" t="s">
        <v>4913</v>
      </c>
      <c r="AE207" s="360" t="s">
        <v>4926</v>
      </c>
      <c r="AF207" s="362">
        <v>6138.33</v>
      </c>
      <c r="AI207" s="889" t="s">
        <v>721</v>
      </c>
      <c r="AJ207" s="353">
        <v>31</v>
      </c>
      <c r="AK207" s="355" t="s">
        <v>3106</v>
      </c>
      <c r="AL207" s="352" t="s">
        <v>4927</v>
      </c>
      <c r="AM207" s="354">
        <v>25369.67</v>
      </c>
      <c r="AP207" s="889" t="s">
        <v>708</v>
      </c>
      <c r="AQ207" s="353">
        <v>30</v>
      </c>
      <c r="AR207" s="355" t="s">
        <v>3150</v>
      </c>
      <c r="AS207" s="352" t="s">
        <v>4928</v>
      </c>
      <c r="AT207" s="354">
        <v>5113.33</v>
      </c>
    </row>
    <row r="208" ht="56.25" spans="12:46">
      <c r="L208" s="146">
        <v>10</v>
      </c>
      <c r="M208" s="146">
        <v>31</v>
      </c>
      <c r="N208" s="144" t="s">
        <v>4922</v>
      </c>
      <c r="O208" s="144" t="s">
        <v>4923</v>
      </c>
      <c r="P208" s="144" t="s">
        <v>4924</v>
      </c>
      <c r="Q208" s="145">
        <v>2180</v>
      </c>
      <c r="U208" s="144" t="s">
        <v>729</v>
      </c>
      <c r="V208" s="146">
        <v>31</v>
      </c>
      <c r="W208" s="144" t="s">
        <v>3384</v>
      </c>
      <c r="X208" s="144" t="s">
        <v>4929</v>
      </c>
      <c r="Y208" s="145">
        <v>17694.33</v>
      </c>
      <c r="AB208" s="360">
        <v>10</v>
      </c>
      <c r="AC208" s="361">
        <v>31</v>
      </c>
      <c r="AD208" s="360" t="s">
        <v>4913</v>
      </c>
      <c r="AE208" s="360" t="s">
        <v>4930</v>
      </c>
      <c r="AF208" s="362">
        <v>25471.67</v>
      </c>
      <c r="AI208" s="889" t="s">
        <v>721</v>
      </c>
      <c r="AJ208" s="353">
        <v>31</v>
      </c>
      <c r="AK208" s="355" t="s">
        <v>3106</v>
      </c>
      <c r="AL208" s="352" t="s">
        <v>4931</v>
      </c>
      <c r="AM208" s="354">
        <v>25424.67</v>
      </c>
      <c r="AP208" s="889" t="s">
        <v>708</v>
      </c>
      <c r="AQ208" s="353">
        <v>30</v>
      </c>
      <c r="AR208" s="355" t="s">
        <v>3150</v>
      </c>
      <c r="AS208" s="352" t="s">
        <v>4932</v>
      </c>
      <c r="AT208" s="354">
        <v>5118.33</v>
      </c>
    </row>
    <row r="209" ht="56.25" spans="12:46">
      <c r="L209" s="146">
        <v>11</v>
      </c>
      <c r="M209" s="144" t="s">
        <v>665</v>
      </c>
      <c r="N209" s="144" t="s">
        <v>4179</v>
      </c>
      <c r="O209" s="144" t="s">
        <v>4933</v>
      </c>
      <c r="P209" s="144" t="s">
        <v>4515</v>
      </c>
      <c r="Q209" s="145">
        <v>2000</v>
      </c>
      <c r="U209" s="144" t="s">
        <v>729</v>
      </c>
      <c r="V209" s="146">
        <v>31</v>
      </c>
      <c r="W209" s="144" t="s">
        <v>3384</v>
      </c>
      <c r="X209" s="144" t="s">
        <v>4934</v>
      </c>
      <c r="Y209" s="145">
        <v>17725.33</v>
      </c>
      <c r="AB209" s="360">
        <v>10</v>
      </c>
      <c r="AC209" s="361">
        <v>31</v>
      </c>
      <c r="AD209" s="360" t="s">
        <v>4913</v>
      </c>
      <c r="AE209" s="360" t="s">
        <v>4935</v>
      </c>
      <c r="AF209" s="362">
        <v>26260.67</v>
      </c>
      <c r="AI209" s="889" t="s">
        <v>721</v>
      </c>
      <c r="AJ209" s="353">
        <v>31</v>
      </c>
      <c r="AK209" s="355" t="s">
        <v>3106</v>
      </c>
      <c r="AL209" s="352" t="s">
        <v>4936</v>
      </c>
      <c r="AM209" s="354">
        <v>25460.67</v>
      </c>
      <c r="AP209" s="889" t="s">
        <v>708</v>
      </c>
      <c r="AQ209" s="353">
        <v>30</v>
      </c>
      <c r="AR209" s="355" t="s">
        <v>3150</v>
      </c>
      <c r="AS209" s="352" t="s">
        <v>4937</v>
      </c>
      <c r="AT209" s="354">
        <v>5123.33</v>
      </c>
    </row>
    <row r="210" ht="56.25" spans="12:46">
      <c r="L210" s="146">
        <v>11</v>
      </c>
      <c r="M210" s="144" t="s">
        <v>676</v>
      </c>
      <c r="N210" s="144" t="s">
        <v>4808</v>
      </c>
      <c r="O210" s="144" t="s">
        <v>4938</v>
      </c>
      <c r="P210" s="144" t="s">
        <v>4939</v>
      </c>
      <c r="Q210" s="145">
        <v>7400</v>
      </c>
      <c r="U210" s="144" t="s">
        <v>729</v>
      </c>
      <c r="V210" s="146">
        <v>31</v>
      </c>
      <c r="W210" s="144" t="s">
        <v>3384</v>
      </c>
      <c r="X210" s="144" t="s">
        <v>4940</v>
      </c>
      <c r="Y210" s="145">
        <v>17579.33</v>
      </c>
      <c r="AB210" s="360">
        <v>10</v>
      </c>
      <c r="AC210" s="361">
        <v>31</v>
      </c>
      <c r="AD210" s="360" t="s">
        <v>4913</v>
      </c>
      <c r="AE210" s="360" t="s">
        <v>4941</v>
      </c>
      <c r="AF210" s="362">
        <v>26238.67</v>
      </c>
      <c r="AI210" s="889" t="s">
        <v>721</v>
      </c>
      <c r="AJ210" s="353">
        <v>31</v>
      </c>
      <c r="AK210" s="355" t="s">
        <v>3106</v>
      </c>
      <c r="AL210" s="352" t="s">
        <v>4942</v>
      </c>
      <c r="AM210" s="354">
        <v>25424.67</v>
      </c>
      <c r="AP210" s="889" t="s">
        <v>708</v>
      </c>
      <c r="AQ210" s="353">
        <v>30</v>
      </c>
      <c r="AR210" s="355" t="s">
        <v>3150</v>
      </c>
      <c r="AS210" s="352" t="s">
        <v>4943</v>
      </c>
      <c r="AT210" s="354">
        <v>5200.33</v>
      </c>
    </row>
    <row r="211" ht="56.25" spans="12:46">
      <c r="L211" s="146">
        <v>11</v>
      </c>
      <c r="M211" s="144" t="s">
        <v>691</v>
      </c>
      <c r="N211" s="144" t="s">
        <v>4944</v>
      </c>
      <c r="O211" s="144" t="s">
        <v>4945</v>
      </c>
      <c r="P211" s="144" t="s">
        <v>4946</v>
      </c>
      <c r="Q211" s="145">
        <v>2500</v>
      </c>
      <c r="U211" s="144" t="s">
        <v>710</v>
      </c>
      <c r="V211" s="146">
        <v>30</v>
      </c>
      <c r="W211" s="144" t="s">
        <v>3165</v>
      </c>
      <c r="X211" s="144" t="s">
        <v>4947</v>
      </c>
      <c r="Y211" s="145">
        <v>1877.67</v>
      </c>
      <c r="AB211" s="360">
        <v>10</v>
      </c>
      <c r="AC211" s="361">
        <v>31</v>
      </c>
      <c r="AD211" s="360" t="s">
        <v>4913</v>
      </c>
      <c r="AE211" s="360" t="s">
        <v>4948</v>
      </c>
      <c r="AF211" s="362">
        <v>26189.67</v>
      </c>
      <c r="AI211" s="889" t="s">
        <v>721</v>
      </c>
      <c r="AJ211" s="353">
        <v>31</v>
      </c>
      <c r="AK211" s="355" t="s">
        <v>3106</v>
      </c>
      <c r="AL211" s="352" t="s">
        <v>4949</v>
      </c>
      <c r="AM211" s="354">
        <v>25460.67</v>
      </c>
      <c r="AP211" s="889" t="s">
        <v>708</v>
      </c>
      <c r="AQ211" s="353">
        <v>30</v>
      </c>
      <c r="AR211" s="355" t="s">
        <v>3150</v>
      </c>
      <c r="AS211" s="352" t="s">
        <v>4950</v>
      </c>
      <c r="AT211" s="354">
        <v>25443.67</v>
      </c>
    </row>
    <row r="212" ht="56.25" spans="12:46">
      <c r="L212" s="146">
        <v>11</v>
      </c>
      <c r="M212" s="144" t="s">
        <v>691</v>
      </c>
      <c r="N212" s="144" t="s">
        <v>4944</v>
      </c>
      <c r="O212" s="144" t="s">
        <v>4951</v>
      </c>
      <c r="P212" s="144" t="s">
        <v>4952</v>
      </c>
      <c r="Q212" s="157">
        <v>400</v>
      </c>
      <c r="U212" s="144" t="s">
        <v>710</v>
      </c>
      <c r="V212" s="146">
        <v>30</v>
      </c>
      <c r="W212" s="144" t="s">
        <v>3165</v>
      </c>
      <c r="X212" s="144" t="s">
        <v>4953</v>
      </c>
      <c r="Y212" s="145">
        <v>16911.33</v>
      </c>
      <c r="AB212" s="360">
        <v>10</v>
      </c>
      <c r="AC212" s="361">
        <v>31</v>
      </c>
      <c r="AD212" s="360" t="s">
        <v>4913</v>
      </c>
      <c r="AE212" s="360" t="s">
        <v>4954</v>
      </c>
      <c r="AF212" s="362">
        <v>26059.67</v>
      </c>
      <c r="AI212" s="889" t="s">
        <v>721</v>
      </c>
      <c r="AJ212" s="353">
        <v>31</v>
      </c>
      <c r="AK212" s="355" t="s">
        <v>3106</v>
      </c>
      <c r="AL212" s="352" t="s">
        <v>4955</v>
      </c>
      <c r="AM212" s="354">
        <v>24687.67</v>
      </c>
      <c r="AP212" s="889" t="s">
        <v>708</v>
      </c>
      <c r="AQ212" s="353">
        <v>30</v>
      </c>
      <c r="AR212" s="355" t="s">
        <v>3150</v>
      </c>
      <c r="AS212" s="352" t="s">
        <v>4956</v>
      </c>
      <c r="AT212" s="354">
        <v>25251.67</v>
      </c>
    </row>
    <row r="213" ht="56.25" spans="12:46">
      <c r="L213" s="146">
        <v>11</v>
      </c>
      <c r="M213" s="144" t="s">
        <v>691</v>
      </c>
      <c r="N213" s="144" t="s">
        <v>4944</v>
      </c>
      <c r="O213" s="144" t="s">
        <v>4951</v>
      </c>
      <c r="P213" s="144" t="s">
        <v>4952</v>
      </c>
      <c r="Q213" s="157">
        <v>440</v>
      </c>
      <c r="U213" s="144" t="s">
        <v>710</v>
      </c>
      <c r="V213" s="146">
        <v>30</v>
      </c>
      <c r="W213" s="144" t="s">
        <v>3165</v>
      </c>
      <c r="X213" s="144" t="s">
        <v>4957</v>
      </c>
      <c r="Y213" s="145">
        <v>16058.66</v>
      </c>
      <c r="AB213" s="360">
        <v>10</v>
      </c>
      <c r="AC213" s="361">
        <v>31</v>
      </c>
      <c r="AD213" s="360" t="s">
        <v>4913</v>
      </c>
      <c r="AE213" s="360" t="s">
        <v>4958</v>
      </c>
      <c r="AF213" s="362">
        <v>26237.67</v>
      </c>
      <c r="AI213" s="889" t="s">
        <v>729</v>
      </c>
      <c r="AJ213" s="353">
        <v>31</v>
      </c>
      <c r="AK213" s="355" t="s">
        <v>3165</v>
      </c>
      <c r="AL213" s="352" t="s">
        <v>4959</v>
      </c>
      <c r="AM213" s="354">
        <v>5153.33</v>
      </c>
      <c r="AP213" s="889" t="s">
        <v>708</v>
      </c>
      <c r="AQ213" s="353">
        <v>30</v>
      </c>
      <c r="AR213" s="355" t="s">
        <v>3150</v>
      </c>
      <c r="AS213" s="352" t="s">
        <v>4960</v>
      </c>
      <c r="AT213" s="354">
        <v>24905.67</v>
      </c>
    </row>
    <row r="214" ht="56.25" spans="12:46">
      <c r="L214" s="146">
        <v>11</v>
      </c>
      <c r="M214" s="144" t="s">
        <v>691</v>
      </c>
      <c r="N214" s="144" t="s">
        <v>4944</v>
      </c>
      <c r="O214" s="144" t="s">
        <v>4951</v>
      </c>
      <c r="P214" s="144" t="s">
        <v>4952</v>
      </c>
      <c r="Q214" s="157">
        <v>146</v>
      </c>
      <c r="U214" s="144" t="s">
        <v>710</v>
      </c>
      <c r="V214" s="146">
        <v>30</v>
      </c>
      <c r="W214" s="144" t="s">
        <v>3165</v>
      </c>
      <c r="X214" s="144" t="s">
        <v>4961</v>
      </c>
      <c r="Y214" s="145">
        <v>17726.33</v>
      </c>
      <c r="AB214" s="360">
        <v>10</v>
      </c>
      <c r="AC214" s="361">
        <v>31</v>
      </c>
      <c r="AD214" s="360" t="s">
        <v>4913</v>
      </c>
      <c r="AE214" s="360" t="s">
        <v>4962</v>
      </c>
      <c r="AF214" s="362">
        <v>26241.67</v>
      </c>
      <c r="AI214" s="889" t="s">
        <v>729</v>
      </c>
      <c r="AJ214" s="353">
        <v>31</v>
      </c>
      <c r="AK214" s="355" t="s">
        <v>3165</v>
      </c>
      <c r="AL214" s="352" t="s">
        <v>4963</v>
      </c>
      <c r="AM214" s="354">
        <v>5166.33</v>
      </c>
      <c r="AP214" s="889" t="s">
        <v>708</v>
      </c>
      <c r="AQ214" s="353">
        <v>30</v>
      </c>
      <c r="AR214" s="355" t="s">
        <v>3150</v>
      </c>
      <c r="AS214" s="352" t="s">
        <v>4964</v>
      </c>
      <c r="AT214" s="354">
        <v>25460.67</v>
      </c>
    </row>
    <row r="215" ht="56.25" spans="12:46">
      <c r="L215" s="146">
        <v>11</v>
      </c>
      <c r="M215" s="144" t="s">
        <v>691</v>
      </c>
      <c r="N215" s="144" t="s">
        <v>4944</v>
      </c>
      <c r="O215" s="144" t="s">
        <v>4951</v>
      </c>
      <c r="P215" s="144" t="s">
        <v>4952</v>
      </c>
      <c r="Q215" s="157">
        <v>144</v>
      </c>
      <c r="U215" s="144" t="s">
        <v>710</v>
      </c>
      <c r="V215" s="146">
        <v>30</v>
      </c>
      <c r="W215" s="144" t="s">
        <v>3165</v>
      </c>
      <c r="X215" s="144" t="s">
        <v>4965</v>
      </c>
      <c r="Y215" s="145">
        <v>17694.33</v>
      </c>
      <c r="AB215" s="360">
        <v>10</v>
      </c>
      <c r="AC215" s="361">
        <v>31</v>
      </c>
      <c r="AD215" s="360" t="s">
        <v>4913</v>
      </c>
      <c r="AE215" s="360" t="s">
        <v>4966</v>
      </c>
      <c r="AF215" s="362">
        <v>25947.67</v>
      </c>
      <c r="AI215" s="889" t="s">
        <v>729</v>
      </c>
      <c r="AJ215" s="353">
        <v>31</v>
      </c>
      <c r="AK215" s="355" t="s">
        <v>3165</v>
      </c>
      <c r="AL215" s="352" t="s">
        <v>4967</v>
      </c>
      <c r="AM215" s="354">
        <v>24743.67</v>
      </c>
      <c r="AP215" s="889" t="s">
        <v>708</v>
      </c>
      <c r="AQ215" s="353">
        <v>30</v>
      </c>
      <c r="AR215" s="355" t="s">
        <v>3150</v>
      </c>
      <c r="AS215" s="352" t="s">
        <v>4968</v>
      </c>
      <c r="AT215" s="354">
        <v>25364.67</v>
      </c>
    </row>
    <row r="216" ht="56.25" spans="12:46">
      <c r="L216" s="146">
        <v>11</v>
      </c>
      <c r="M216" s="144" t="s">
        <v>691</v>
      </c>
      <c r="N216" s="144" t="s">
        <v>4944</v>
      </c>
      <c r="O216" s="144" t="s">
        <v>4951</v>
      </c>
      <c r="P216" s="144" t="s">
        <v>4952</v>
      </c>
      <c r="Q216" s="145">
        <v>1200</v>
      </c>
      <c r="U216" s="144" t="s">
        <v>710</v>
      </c>
      <c r="V216" s="146">
        <v>30</v>
      </c>
      <c r="W216" s="144" t="s">
        <v>3165</v>
      </c>
      <c r="X216" s="144" t="s">
        <v>4969</v>
      </c>
      <c r="Y216" s="145">
        <v>17725.33</v>
      </c>
      <c r="AB216" s="360">
        <v>10</v>
      </c>
      <c r="AC216" s="361">
        <v>31</v>
      </c>
      <c r="AD216" s="360" t="s">
        <v>4913</v>
      </c>
      <c r="AE216" s="360" t="s">
        <v>4970</v>
      </c>
      <c r="AF216" s="362">
        <v>25983.67</v>
      </c>
      <c r="AI216" s="889" t="s">
        <v>729</v>
      </c>
      <c r="AJ216" s="353">
        <v>31</v>
      </c>
      <c r="AK216" s="355" t="s">
        <v>3165</v>
      </c>
      <c r="AL216" s="352" t="s">
        <v>4971</v>
      </c>
      <c r="AM216" s="354">
        <v>24765.67</v>
      </c>
      <c r="AP216" s="889" t="s">
        <v>708</v>
      </c>
      <c r="AQ216" s="353">
        <v>30</v>
      </c>
      <c r="AR216" s="355" t="s">
        <v>3150</v>
      </c>
      <c r="AS216" s="352" t="s">
        <v>4972</v>
      </c>
      <c r="AT216" s="354">
        <v>25460.67</v>
      </c>
    </row>
    <row r="217" ht="56.25" spans="12:46">
      <c r="L217" s="146">
        <v>11</v>
      </c>
      <c r="M217" s="144" t="s">
        <v>691</v>
      </c>
      <c r="N217" s="144" t="s">
        <v>4944</v>
      </c>
      <c r="O217" s="144" t="s">
        <v>4951</v>
      </c>
      <c r="P217" s="144" t="s">
        <v>4952</v>
      </c>
      <c r="Q217" s="157">
        <v>510</v>
      </c>
      <c r="U217" s="144" t="s">
        <v>710</v>
      </c>
      <c r="V217" s="146">
        <v>30</v>
      </c>
      <c r="W217" s="144" t="s">
        <v>3165</v>
      </c>
      <c r="X217" s="144" t="s">
        <v>4973</v>
      </c>
      <c r="Y217" s="145">
        <v>17693.33</v>
      </c>
      <c r="AB217" s="360">
        <v>10</v>
      </c>
      <c r="AC217" s="361">
        <v>31</v>
      </c>
      <c r="AD217" s="360" t="s">
        <v>4913</v>
      </c>
      <c r="AE217" s="360" t="s">
        <v>4974</v>
      </c>
      <c r="AF217" s="362">
        <v>25959.67</v>
      </c>
      <c r="AI217" s="889" t="s">
        <v>729</v>
      </c>
      <c r="AJ217" s="353">
        <v>31</v>
      </c>
      <c r="AK217" s="355" t="s">
        <v>3165</v>
      </c>
      <c r="AL217" s="352" t="s">
        <v>4975</v>
      </c>
      <c r="AM217" s="354">
        <v>5121.33</v>
      </c>
      <c r="AP217" s="889" t="s">
        <v>708</v>
      </c>
      <c r="AQ217" s="353">
        <v>30</v>
      </c>
      <c r="AR217" s="355" t="s">
        <v>3150</v>
      </c>
      <c r="AS217" s="352" t="s">
        <v>4976</v>
      </c>
      <c r="AT217" s="354">
        <v>25460.67</v>
      </c>
    </row>
    <row r="218" ht="56.25" spans="12:46">
      <c r="L218" s="146">
        <v>11</v>
      </c>
      <c r="M218" s="144" t="s">
        <v>691</v>
      </c>
      <c r="N218" s="144" t="s">
        <v>4944</v>
      </c>
      <c r="O218" s="144" t="s">
        <v>4951</v>
      </c>
      <c r="P218" s="144" t="s">
        <v>4952</v>
      </c>
      <c r="Q218" s="157">
        <v>925.6</v>
      </c>
      <c r="U218" s="144" t="s">
        <v>710</v>
      </c>
      <c r="V218" s="146">
        <v>30</v>
      </c>
      <c r="W218" s="144" t="s">
        <v>3165</v>
      </c>
      <c r="X218" s="144" t="s">
        <v>4977</v>
      </c>
      <c r="Y218" s="145">
        <v>17725.33</v>
      </c>
      <c r="AB218" s="360">
        <v>10</v>
      </c>
      <c r="AC218" s="361">
        <v>31</v>
      </c>
      <c r="AD218" s="360" t="s">
        <v>4913</v>
      </c>
      <c r="AE218" s="360" t="s">
        <v>4978</v>
      </c>
      <c r="AF218" s="362">
        <v>25983.67</v>
      </c>
      <c r="AI218" s="889" t="s">
        <v>729</v>
      </c>
      <c r="AJ218" s="353">
        <v>31</v>
      </c>
      <c r="AK218" s="355" t="s">
        <v>3165</v>
      </c>
      <c r="AL218" s="352" t="s">
        <v>4979</v>
      </c>
      <c r="AM218" s="354">
        <v>5129.33</v>
      </c>
      <c r="AP218" s="889" t="s">
        <v>708</v>
      </c>
      <c r="AQ218" s="353">
        <v>30</v>
      </c>
      <c r="AR218" s="355" t="s">
        <v>3150</v>
      </c>
      <c r="AS218" s="352" t="s">
        <v>4980</v>
      </c>
      <c r="AT218" s="354">
        <v>25424.67</v>
      </c>
    </row>
    <row r="219" ht="56.25" spans="12:46">
      <c r="L219" s="146">
        <v>11</v>
      </c>
      <c r="M219" s="144" t="s">
        <v>691</v>
      </c>
      <c r="N219" s="144" t="s">
        <v>4944</v>
      </c>
      <c r="O219" s="144" t="s">
        <v>4951</v>
      </c>
      <c r="P219" s="144" t="s">
        <v>4952</v>
      </c>
      <c r="Q219" s="145">
        <v>2961.68</v>
      </c>
      <c r="U219" s="144" t="s">
        <v>710</v>
      </c>
      <c r="V219" s="146">
        <v>30</v>
      </c>
      <c r="W219" s="144" t="s">
        <v>3165</v>
      </c>
      <c r="X219" s="144" t="s">
        <v>4981</v>
      </c>
      <c r="Y219" s="145">
        <v>17695.33</v>
      </c>
      <c r="AB219" s="360">
        <v>10</v>
      </c>
      <c r="AC219" s="361">
        <v>31</v>
      </c>
      <c r="AD219" s="360" t="s">
        <v>4913</v>
      </c>
      <c r="AE219" s="360" t="s">
        <v>4982</v>
      </c>
      <c r="AF219" s="362">
        <v>25942.67</v>
      </c>
      <c r="AI219" s="889" t="s">
        <v>729</v>
      </c>
      <c r="AJ219" s="353">
        <v>31</v>
      </c>
      <c r="AK219" s="355" t="s">
        <v>3165</v>
      </c>
      <c r="AL219" s="352" t="s">
        <v>4983</v>
      </c>
      <c r="AM219" s="354">
        <v>24722.67</v>
      </c>
      <c r="AP219" s="889" t="s">
        <v>708</v>
      </c>
      <c r="AQ219" s="353">
        <v>30</v>
      </c>
      <c r="AR219" s="355" t="s">
        <v>3150</v>
      </c>
      <c r="AS219" s="352" t="s">
        <v>4984</v>
      </c>
      <c r="AT219" s="354">
        <v>25369.67</v>
      </c>
    </row>
    <row r="220" ht="56.25" spans="12:46">
      <c r="L220" s="146">
        <v>11</v>
      </c>
      <c r="M220" s="144" t="s">
        <v>691</v>
      </c>
      <c r="N220" s="144" t="s">
        <v>4944</v>
      </c>
      <c r="O220" s="144" t="s">
        <v>4951</v>
      </c>
      <c r="P220" s="144" t="s">
        <v>4952</v>
      </c>
      <c r="Q220" s="145">
        <v>3402</v>
      </c>
      <c r="U220" s="144" t="s">
        <v>710</v>
      </c>
      <c r="V220" s="146">
        <v>30</v>
      </c>
      <c r="W220" s="144" t="s">
        <v>3165</v>
      </c>
      <c r="X220" s="144" t="s">
        <v>4985</v>
      </c>
      <c r="Y220" s="145">
        <v>17711.33</v>
      </c>
      <c r="AB220" s="360">
        <v>10</v>
      </c>
      <c r="AC220" s="361">
        <v>31</v>
      </c>
      <c r="AD220" s="360" t="s">
        <v>4913</v>
      </c>
      <c r="AE220" s="360" t="s">
        <v>4986</v>
      </c>
      <c r="AF220" s="362">
        <v>25932.67</v>
      </c>
      <c r="AI220" s="889" t="s">
        <v>729</v>
      </c>
      <c r="AJ220" s="353">
        <v>31</v>
      </c>
      <c r="AK220" s="355" t="s">
        <v>3165</v>
      </c>
      <c r="AL220" s="352" t="s">
        <v>4987</v>
      </c>
      <c r="AM220" s="354">
        <v>25279.67</v>
      </c>
      <c r="AP220" s="889" t="s">
        <v>708</v>
      </c>
      <c r="AQ220" s="353">
        <v>30</v>
      </c>
      <c r="AR220" s="355" t="s">
        <v>3150</v>
      </c>
      <c r="AS220" s="352" t="s">
        <v>4988</v>
      </c>
      <c r="AT220" s="354">
        <v>25424.67</v>
      </c>
    </row>
    <row r="221" ht="56.25" spans="12:46">
      <c r="L221" s="146">
        <v>11</v>
      </c>
      <c r="M221" s="144" t="s">
        <v>691</v>
      </c>
      <c r="N221" s="144" t="s">
        <v>4944</v>
      </c>
      <c r="O221" s="144" t="s">
        <v>4951</v>
      </c>
      <c r="P221" s="144" t="s">
        <v>4952</v>
      </c>
      <c r="Q221" s="145">
        <v>4869</v>
      </c>
      <c r="U221" s="144" t="s">
        <v>710</v>
      </c>
      <c r="V221" s="146">
        <v>30</v>
      </c>
      <c r="W221" s="144" t="s">
        <v>3165</v>
      </c>
      <c r="X221" s="144" t="s">
        <v>4989</v>
      </c>
      <c r="Y221" s="145">
        <v>16058.66</v>
      </c>
      <c r="AB221" s="360">
        <v>10</v>
      </c>
      <c r="AC221" s="361">
        <v>31</v>
      </c>
      <c r="AD221" s="360" t="s">
        <v>4913</v>
      </c>
      <c r="AE221" s="360" t="s">
        <v>4990</v>
      </c>
      <c r="AF221" s="362">
        <v>25947.67</v>
      </c>
      <c r="AI221" s="889" t="s">
        <v>729</v>
      </c>
      <c r="AJ221" s="353">
        <v>31</v>
      </c>
      <c r="AK221" s="355" t="s">
        <v>3165</v>
      </c>
      <c r="AL221" s="352" t="s">
        <v>4991</v>
      </c>
      <c r="AM221" s="354">
        <v>25569.67</v>
      </c>
      <c r="AP221" s="889" t="s">
        <v>708</v>
      </c>
      <c r="AQ221" s="353">
        <v>30</v>
      </c>
      <c r="AR221" s="355" t="s">
        <v>3150</v>
      </c>
      <c r="AS221" s="352" t="s">
        <v>4992</v>
      </c>
      <c r="AT221" s="354">
        <v>25460.67</v>
      </c>
    </row>
    <row r="222" ht="56.25" spans="12:46">
      <c r="L222" s="146">
        <v>11</v>
      </c>
      <c r="M222" s="144" t="s">
        <v>710</v>
      </c>
      <c r="N222" s="144" t="s">
        <v>4626</v>
      </c>
      <c r="O222" s="144" t="s">
        <v>888</v>
      </c>
      <c r="P222" s="144" t="s">
        <v>4993</v>
      </c>
      <c r="Q222" s="145">
        <v>30304.28</v>
      </c>
      <c r="U222" s="144" t="s">
        <v>710</v>
      </c>
      <c r="V222" s="146">
        <v>30</v>
      </c>
      <c r="W222" s="144" t="s">
        <v>3165</v>
      </c>
      <c r="X222" s="144" t="s">
        <v>4994</v>
      </c>
      <c r="Y222" s="145">
        <v>17554.33</v>
      </c>
      <c r="AB222" s="360">
        <v>10</v>
      </c>
      <c r="AC222" s="361">
        <v>31</v>
      </c>
      <c r="AD222" s="360" t="s">
        <v>4913</v>
      </c>
      <c r="AE222" s="360" t="s">
        <v>4995</v>
      </c>
      <c r="AF222" s="362">
        <v>25959.67</v>
      </c>
      <c r="AI222" s="889" t="s">
        <v>729</v>
      </c>
      <c r="AJ222" s="353">
        <v>31</v>
      </c>
      <c r="AK222" s="355" t="s">
        <v>3165</v>
      </c>
      <c r="AL222" s="352" t="s">
        <v>4996</v>
      </c>
      <c r="AM222" s="354">
        <v>25742.67</v>
      </c>
      <c r="AP222" s="889" t="s">
        <v>708</v>
      </c>
      <c r="AQ222" s="353">
        <v>30</v>
      </c>
      <c r="AR222" s="355" t="s">
        <v>3150</v>
      </c>
      <c r="AS222" s="352" t="s">
        <v>4997</v>
      </c>
      <c r="AT222" s="354">
        <v>25424.67</v>
      </c>
    </row>
    <row r="223" ht="56.25" spans="12:46">
      <c r="L223" s="146">
        <v>11</v>
      </c>
      <c r="M223" s="144" t="s">
        <v>710</v>
      </c>
      <c r="N223" s="144" t="s">
        <v>4186</v>
      </c>
      <c r="O223" s="144" t="s">
        <v>4662</v>
      </c>
      <c r="P223" s="144" t="s">
        <v>4917</v>
      </c>
      <c r="Q223" s="145">
        <v>30000</v>
      </c>
      <c r="U223" s="144" t="s">
        <v>710</v>
      </c>
      <c r="V223" s="146">
        <v>30</v>
      </c>
      <c r="W223" s="144" t="s">
        <v>3165</v>
      </c>
      <c r="X223" s="144" t="s">
        <v>4998</v>
      </c>
      <c r="Y223" s="145">
        <v>17579.33</v>
      </c>
      <c r="AB223" s="360">
        <v>10</v>
      </c>
      <c r="AC223" s="361">
        <v>31</v>
      </c>
      <c r="AD223" s="360" t="s">
        <v>4913</v>
      </c>
      <c r="AE223" s="360" t="s">
        <v>4999</v>
      </c>
      <c r="AF223" s="362">
        <v>25774.67</v>
      </c>
      <c r="AI223" s="889" t="s">
        <v>729</v>
      </c>
      <c r="AJ223" s="353">
        <v>31</v>
      </c>
      <c r="AK223" s="355" t="s">
        <v>3165</v>
      </c>
      <c r="AL223" s="352" t="s">
        <v>5000</v>
      </c>
      <c r="AM223" s="354">
        <v>25317.67</v>
      </c>
      <c r="AP223" s="889" t="s">
        <v>708</v>
      </c>
      <c r="AQ223" s="353">
        <v>30</v>
      </c>
      <c r="AR223" s="355" t="s">
        <v>3150</v>
      </c>
      <c r="AS223" s="352" t="s">
        <v>5001</v>
      </c>
      <c r="AT223" s="354">
        <v>25460.67</v>
      </c>
    </row>
    <row r="224" ht="56.25" spans="12:46">
      <c r="L224" s="146">
        <v>11</v>
      </c>
      <c r="M224" s="146">
        <v>10</v>
      </c>
      <c r="N224" s="144" t="s">
        <v>4193</v>
      </c>
      <c r="O224" s="144" t="s">
        <v>5002</v>
      </c>
      <c r="P224" s="144" t="s">
        <v>5003</v>
      </c>
      <c r="Q224" s="145">
        <v>5025.53</v>
      </c>
      <c r="U224" s="144" t="s">
        <v>710</v>
      </c>
      <c r="V224" s="146">
        <v>30</v>
      </c>
      <c r="W224" s="144" t="s">
        <v>3165</v>
      </c>
      <c r="X224" s="144" t="s">
        <v>5004</v>
      </c>
      <c r="Y224" s="145">
        <v>17579.33</v>
      </c>
      <c r="AB224" s="360">
        <v>11</v>
      </c>
      <c r="AC224" s="361">
        <v>30</v>
      </c>
      <c r="AD224" s="360" t="s">
        <v>5005</v>
      </c>
      <c r="AE224" s="360" t="s">
        <v>5006</v>
      </c>
      <c r="AF224" s="362">
        <v>6138.33</v>
      </c>
      <c r="AI224" s="889" t="s">
        <v>729</v>
      </c>
      <c r="AJ224" s="353">
        <v>31</v>
      </c>
      <c r="AK224" s="355" t="s">
        <v>3165</v>
      </c>
      <c r="AL224" s="352" t="s">
        <v>5007</v>
      </c>
      <c r="AM224" s="354">
        <v>25444.67</v>
      </c>
      <c r="AP224" s="889" t="s">
        <v>708</v>
      </c>
      <c r="AQ224" s="353">
        <v>30</v>
      </c>
      <c r="AR224" s="355" t="s">
        <v>3150</v>
      </c>
      <c r="AS224" s="352" t="s">
        <v>5008</v>
      </c>
      <c r="AT224" s="354">
        <v>25460.67</v>
      </c>
    </row>
    <row r="225" ht="56.25" spans="12:46">
      <c r="L225" s="146">
        <v>11</v>
      </c>
      <c r="M225" s="146">
        <v>11</v>
      </c>
      <c r="N225" s="144" t="s">
        <v>3995</v>
      </c>
      <c r="O225" s="144" t="s">
        <v>5009</v>
      </c>
      <c r="P225" s="144" t="s">
        <v>4091</v>
      </c>
      <c r="Q225" s="145">
        <v>6100</v>
      </c>
      <c r="U225" s="149" t="s">
        <v>710</v>
      </c>
      <c r="V225" s="209">
        <v>30</v>
      </c>
      <c r="W225" s="149" t="s">
        <v>3165</v>
      </c>
      <c r="X225" s="149" t="s">
        <v>5010</v>
      </c>
      <c r="Y225" s="246">
        <v>17615.33</v>
      </c>
      <c r="AB225" s="360">
        <v>11</v>
      </c>
      <c r="AC225" s="361">
        <v>30</v>
      </c>
      <c r="AD225" s="360" t="s">
        <v>5005</v>
      </c>
      <c r="AE225" s="360" t="s">
        <v>5011</v>
      </c>
      <c r="AF225" s="362">
        <v>24735.67</v>
      </c>
      <c r="AI225" s="889" t="s">
        <v>729</v>
      </c>
      <c r="AJ225" s="353">
        <v>31</v>
      </c>
      <c r="AK225" s="355" t="s">
        <v>3165</v>
      </c>
      <c r="AL225" s="352" t="s">
        <v>5012</v>
      </c>
      <c r="AM225" s="354">
        <v>25233.67</v>
      </c>
      <c r="AP225" s="889" t="s">
        <v>708</v>
      </c>
      <c r="AQ225" s="353">
        <v>30</v>
      </c>
      <c r="AR225" s="355" t="s">
        <v>3150</v>
      </c>
      <c r="AS225" s="352" t="s">
        <v>5013</v>
      </c>
      <c r="AT225" s="354">
        <v>25774.67</v>
      </c>
    </row>
    <row r="226" ht="56.25" spans="12:46">
      <c r="L226" s="146">
        <v>11</v>
      </c>
      <c r="M226" s="146">
        <v>11</v>
      </c>
      <c r="N226" s="144" t="s">
        <v>4452</v>
      </c>
      <c r="O226" s="144" t="s">
        <v>5014</v>
      </c>
      <c r="P226" s="144" t="s">
        <v>4453</v>
      </c>
      <c r="Q226" s="157">
        <v>355.3</v>
      </c>
      <c r="U226" s="146">
        <v>10</v>
      </c>
      <c r="V226" s="146">
        <v>31</v>
      </c>
      <c r="W226" s="144" t="s">
        <v>1603</v>
      </c>
      <c r="X226" s="144" t="s">
        <v>5015</v>
      </c>
      <c r="Y226" s="145">
        <v>1877.67</v>
      </c>
      <c r="AB226" s="360">
        <v>11</v>
      </c>
      <c r="AC226" s="361">
        <v>30</v>
      </c>
      <c r="AD226" s="360" t="s">
        <v>5005</v>
      </c>
      <c r="AE226" s="360" t="s">
        <v>5016</v>
      </c>
      <c r="AF226" s="362">
        <v>6138.33</v>
      </c>
      <c r="AI226" s="889" t="s">
        <v>729</v>
      </c>
      <c r="AJ226" s="353">
        <v>31</v>
      </c>
      <c r="AK226" s="355" t="s">
        <v>3165</v>
      </c>
      <c r="AL226" s="352" t="s">
        <v>5017</v>
      </c>
      <c r="AM226" s="354">
        <v>25238.67</v>
      </c>
      <c r="AP226" s="889" t="s">
        <v>708</v>
      </c>
      <c r="AQ226" s="353">
        <v>30</v>
      </c>
      <c r="AR226" s="355" t="s">
        <v>3150</v>
      </c>
      <c r="AS226" s="352" t="s">
        <v>5018</v>
      </c>
      <c r="AT226" s="354">
        <v>25774.67</v>
      </c>
    </row>
    <row r="227" ht="56.25" spans="12:46">
      <c r="L227" s="146">
        <v>11</v>
      </c>
      <c r="M227" s="146">
        <v>11</v>
      </c>
      <c r="N227" s="144" t="s">
        <v>4452</v>
      </c>
      <c r="O227" s="144" t="s">
        <v>5019</v>
      </c>
      <c r="P227" s="144" t="s">
        <v>4453</v>
      </c>
      <c r="Q227" s="145">
        <v>1080</v>
      </c>
      <c r="U227" s="146">
        <v>10</v>
      </c>
      <c r="V227" s="146">
        <v>31</v>
      </c>
      <c r="W227" s="144" t="s">
        <v>1603</v>
      </c>
      <c r="X227" s="144" t="s">
        <v>5020</v>
      </c>
      <c r="Y227" s="145">
        <v>16058.66</v>
      </c>
      <c r="AB227" s="360">
        <v>11</v>
      </c>
      <c r="AC227" s="361">
        <v>30</v>
      </c>
      <c r="AD227" s="360" t="s">
        <v>5005</v>
      </c>
      <c r="AE227" s="360" t="s">
        <v>5021</v>
      </c>
      <c r="AF227" s="362">
        <v>25471.67</v>
      </c>
      <c r="AI227" s="889" t="s">
        <v>729</v>
      </c>
      <c r="AJ227" s="353">
        <v>31</v>
      </c>
      <c r="AK227" s="355" t="s">
        <v>3165</v>
      </c>
      <c r="AL227" s="352" t="s">
        <v>5022</v>
      </c>
      <c r="AM227" s="354">
        <v>25243.67</v>
      </c>
      <c r="AP227" s="889" t="s">
        <v>708</v>
      </c>
      <c r="AQ227" s="353">
        <v>30</v>
      </c>
      <c r="AR227" s="355" t="s">
        <v>3150</v>
      </c>
      <c r="AS227" s="352" t="s">
        <v>5023</v>
      </c>
      <c r="AT227" s="354">
        <v>25774.67</v>
      </c>
    </row>
    <row r="228" ht="56.25" spans="12:46">
      <c r="L228" s="146">
        <v>11</v>
      </c>
      <c r="M228" s="146">
        <v>11</v>
      </c>
      <c r="N228" s="144" t="s">
        <v>4452</v>
      </c>
      <c r="O228" s="144" t="s">
        <v>3521</v>
      </c>
      <c r="P228" s="144" t="s">
        <v>4453</v>
      </c>
      <c r="Q228" s="145">
        <v>3840</v>
      </c>
      <c r="U228" s="146">
        <v>10</v>
      </c>
      <c r="V228" s="146">
        <v>31</v>
      </c>
      <c r="W228" s="144" t="s">
        <v>1603</v>
      </c>
      <c r="X228" s="144" t="s">
        <v>5024</v>
      </c>
      <c r="Y228" s="145">
        <v>17726.33</v>
      </c>
      <c r="AB228" s="360">
        <v>11</v>
      </c>
      <c r="AC228" s="361">
        <v>30</v>
      </c>
      <c r="AD228" s="360" t="s">
        <v>5005</v>
      </c>
      <c r="AE228" s="360" t="s">
        <v>5025</v>
      </c>
      <c r="AF228" s="362">
        <v>26260.67</v>
      </c>
      <c r="AI228" s="889" t="s">
        <v>729</v>
      </c>
      <c r="AJ228" s="353">
        <v>31</v>
      </c>
      <c r="AK228" s="355" t="s">
        <v>3165</v>
      </c>
      <c r="AL228" s="352" t="s">
        <v>5026</v>
      </c>
      <c r="AM228" s="354">
        <v>25320.67</v>
      </c>
      <c r="AP228" s="889" t="s">
        <v>708</v>
      </c>
      <c r="AQ228" s="353">
        <v>30</v>
      </c>
      <c r="AR228" s="355" t="s">
        <v>3150</v>
      </c>
      <c r="AS228" s="352" t="s">
        <v>5027</v>
      </c>
      <c r="AT228" s="354">
        <v>25774.67</v>
      </c>
    </row>
    <row r="229" ht="56.25" spans="12:46">
      <c r="L229" s="146">
        <v>11</v>
      </c>
      <c r="M229" s="146">
        <v>11</v>
      </c>
      <c r="N229" s="144" t="s">
        <v>4452</v>
      </c>
      <c r="O229" s="144" t="s">
        <v>3615</v>
      </c>
      <c r="P229" s="144" t="s">
        <v>4453</v>
      </c>
      <c r="Q229" s="157">
        <v>532</v>
      </c>
      <c r="U229" s="146">
        <v>10</v>
      </c>
      <c r="V229" s="146">
        <v>31</v>
      </c>
      <c r="W229" s="144" t="s">
        <v>1603</v>
      </c>
      <c r="X229" s="144" t="s">
        <v>5028</v>
      </c>
      <c r="Y229" s="145">
        <v>17694.33</v>
      </c>
      <c r="AB229" s="360">
        <v>11</v>
      </c>
      <c r="AC229" s="361">
        <v>30</v>
      </c>
      <c r="AD229" s="360" t="s">
        <v>5005</v>
      </c>
      <c r="AE229" s="360" t="s">
        <v>5029</v>
      </c>
      <c r="AF229" s="362">
        <v>26238.67</v>
      </c>
      <c r="AI229" s="889" t="s">
        <v>729</v>
      </c>
      <c r="AJ229" s="353">
        <v>31</v>
      </c>
      <c r="AK229" s="355" t="s">
        <v>3165</v>
      </c>
      <c r="AL229" s="352" t="s">
        <v>5030</v>
      </c>
      <c r="AM229" s="354">
        <v>25443.67</v>
      </c>
      <c r="AP229" s="889" t="s">
        <v>708</v>
      </c>
      <c r="AQ229" s="353">
        <v>30</v>
      </c>
      <c r="AR229" s="355" t="s">
        <v>3150</v>
      </c>
      <c r="AS229" s="352" t="s">
        <v>5031</v>
      </c>
      <c r="AT229" s="354">
        <v>25774.67</v>
      </c>
    </row>
    <row r="230" ht="56.25" spans="12:46">
      <c r="L230" s="146">
        <v>11</v>
      </c>
      <c r="M230" s="146">
        <v>11</v>
      </c>
      <c r="N230" s="144" t="s">
        <v>4452</v>
      </c>
      <c r="O230" s="144" t="s">
        <v>1762</v>
      </c>
      <c r="P230" s="144" t="s">
        <v>4453</v>
      </c>
      <c r="Q230" s="145">
        <v>6170</v>
      </c>
      <c r="U230" s="146">
        <v>10</v>
      </c>
      <c r="V230" s="146">
        <v>31</v>
      </c>
      <c r="W230" s="144" t="s">
        <v>1603</v>
      </c>
      <c r="X230" s="144" t="s">
        <v>5032</v>
      </c>
      <c r="Y230" s="145">
        <v>17725.33</v>
      </c>
      <c r="AB230" s="360">
        <v>11</v>
      </c>
      <c r="AC230" s="361">
        <v>30</v>
      </c>
      <c r="AD230" s="360" t="s">
        <v>5005</v>
      </c>
      <c r="AE230" s="360" t="s">
        <v>5033</v>
      </c>
      <c r="AF230" s="362">
        <v>26189.67</v>
      </c>
      <c r="AI230" s="889" t="s">
        <v>729</v>
      </c>
      <c r="AJ230" s="353">
        <v>31</v>
      </c>
      <c r="AK230" s="355" t="s">
        <v>3165</v>
      </c>
      <c r="AL230" s="352" t="s">
        <v>5034</v>
      </c>
      <c r="AM230" s="354">
        <v>25251.67</v>
      </c>
      <c r="AP230" s="889" t="s">
        <v>708</v>
      </c>
      <c r="AQ230" s="353">
        <v>30</v>
      </c>
      <c r="AR230" s="355" t="s">
        <v>3150</v>
      </c>
      <c r="AS230" s="352" t="s">
        <v>5035</v>
      </c>
      <c r="AT230" s="354">
        <v>25774.67</v>
      </c>
    </row>
    <row r="231" ht="56.25" spans="12:46">
      <c r="L231" s="146">
        <v>11</v>
      </c>
      <c r="M231" s="146">
        <v>11</v>
      </c>
      <c r="N231" s="144" t="s">
        <v>4452</v>
      </c>
      <c r="O231" s="144" t="s">
        <v>5036</v>
      </c>
      <c r="P231" s="144" t="s">
        <v>4453</v>
      </c>
      <c r="Q231" s="145">
        <v>9000</v>
      </c>
      <c r="U231" s="146">
        <v>10</v>
      </c>
      <c r="V231" s="146">
        <v>31</v>
      </c>
      <c r="W231" s="144" t="s">
        <v>1603</v>
      </c>
      <c r="X231" s="144" t="s">
        <v>5037</v>
      </c>
      <c r="Y231" s="145">
        <v>17693.33</v>
      </c>
      <c r="AB231" s="360">
        <v>11</v>
      </c>
      <c r="AC231" s="361">
        <v>30</v>
      </c>
      <c r="AD231" s="360" t="s">
        <v>5005</v>
      </c>
      <c r="AE231" s="360" t="s">
        <v>5038</v>
      </c>
      <c r="AF231" s="362">
        <v>26059.67</v>
      </c>
      <c r="AI231" s="889" t="s">
        <v>729</v>
      </c>
      <c r="AJ231" s="353">
        <v>31</v>
      </c>
      <c r="AK231" s="355" t="s">
        <v>3165</v>
      </c>
      <c r="AL231" s="352" t="s">
        <v>5039</v>
      </c>
      <c r="AM231" s="354">
        <v>24905.67</v>
      </c>
      <c r="AP231" s="889" t="s">
        <v>708</v>
      </c>
      <c r="AQ231" s="353">
        <v>30</v>
      </c>
      <c r="AR231" s="355" t="s">
        <v>3150</v>
      </c>
      <c r="AS231" s="352" t="s">
        <v>5040</v>
      </c>
      <c r="AT231" s="354">
        <v>25774.67</v>
      </c>
    </row>
    <row r="232" ht="56.25" spans="12:46">
      <c r="L232" s="146">
        <v>11</v>
      </c>
      <c r="M232" s="146">
        <v>11</v>
      </c>
      <c r="N232" s="144" t="s">
        <v>4452</v>
      </c>
      <c r="O232" s="144" t="s">
        <v>5041</v>
      </c>
      <c r="P232" s="144" t="s">
        <v>4453</v>
      </c>
      <c r="Q232" s="157">
        <v>698</v>
      </c>
      <c r="U232" s="146">
        <v>10</v>
      </c>
      <c r="V232" s="146">
        <v>31</v>
      </c>
      <c r="W232" s="144" t="s">
        <v>1603</v>
      </c>
      <c r="X232" s="144" t="s">
        <v>5042</v>
      </c>
      <c r="Y232" s="145">
        <v>17725.33</v>
      </c>
      <c r="AB232" s="360">
        <v>11</v>
      </c>
      <c r="AC232" s="361">
        <v>30</v>
      </c>
      <c r="AD232" s="360" t="s">
        <v>5005</v>
      </c>
      <c r="AE232" s="360" t="s">
        <v>5043</v>
      </c>
      <c r="AF232" s="362">
        <v>26237.67</v>
      </c>
      <c r="AI232" s="889" t="s">
        <v>729</v>
      </c>
      <c r="AJ232" s="353">
        <v>31</v>
      </c>
      <c r="AK232" s="355" t="s">
        <v>3165</v>
      </c>
      <c r="AL232" s="352" t="s">
        <v>5044</v>
      </c>
      <c r="AM232" s="354">
        <v>25460.67</v>
      </c>
      <c r="AP232" s="889" t="s">
        <v>708</v>
      </c>
      <c r="AQ232" s="353">
        <v>30</v>
      </c>
      <c r="AR232" s="355" t="s">
        <v>3150</v>
      </c>
      <c r="AS232" s="352" t="s">
        <v>5045</v>
      </c>
      <c r="AT232" s="354">
        <v>25774.67</v>
      </c>
    </row>
    <row r="233" ht="56.25" spans="12:46">
      <c r="L233" s="146">
        <v>11</v>
      </c>
      <c r="M233" s="146">
        <v>11</v>
      </c>
      <c r="N233" s="144" t="s">
        <v>4452</v>
      </c>
      <c r="O233" s="144" t="s">
        <v>5046</v>
      </c>
      <c r="P233" s="144" t="s">
        <v>4453</v>
      </c>
      <c r="Q233" s="145">
        <v>2036</v>
      </c>
      <c r="U233" s="146">
        <v>10</v>
      </c>
      <c r="V233" s="146">
        <v>31</v>
      </c>
      <c r="W233" s="144" t="s">
        <v>1603</v>
      </c>
      <c r="X233" s="144" t="s">
        <v>5047</v>
      </c>
      <c r="Y233" s="145">
        <v>17695.33</v>
      </c>
      <c r="AB233" s="360">
        <v>11</v>
      </c>
      <c r="AC233" s="361">
        <v>30</v>
      </c>
      <c r="AD233" s="360" t="s">
        <v>5005</v>
      </c>
      <c r="AE233" s="360" t="s">
        <v>5048</v>
      </c>
      <c r="AF233" s="362">
        <v>26241.67</v>
      </c>
      <c r="AI233" s="889" t="s">
        <v>729</v>
      </c>
      <c r="AJ233" s="353">
        <v>31</v>
      </c>
      <c r="AK233" s="355" t="s">
        <v>3165</v>
      </c>
      <c r="AL233" s="352" t="s">
        <v>5049</v>
      </c>
      <c r="AM233" s="354">
        <v>25224.67</v>
      </c>
      <c r="AP233" s="889" t="s">
        <v>708</v>
      </c>
      <c r="AQ233" s="353">
        <v>30</v>
      </c>
      <c r="AR233" s="355" t="s">
        <v>3150</v>
      </c>
      <c r="AS233" s="352" t="s">
        <v>5050</v>
      </c>
      <c r="AT233" s="354">
        <v>25774.67</v>
      </c>
    </row>
    <row r="234" ht="56.25" spans="12:46">
      <c r="L234" s="146">
        <v>11</v>
      </c>
      <c r="M234" s="146">
        <v>16</v>
      </c>
      <c r="N234" s="144" t="s">
        <v>4922</v>
      </c>
      <c r="O234" s="144" t="s">
        <v>3091</v>
      </c>
      <c r="P234" s="144" t="s">
        <v>4924</v>
      </c>
      <c r="Q234" s="145">
        <v>8640</v>
      </c>
      <c r="U234" s="146">
        <v>10</v>
      </c>
      <c r="V234" s="146">
        <v>31</v>
      </c>
      <c r="W234" s="144" t="s">
        <v>1603</v>
      </c>
      <c r="X234" s="144" t="s">
        <v>5051</v>
      </c>
      <c r="Y234" s="145">
        <v>17711.33</v>
      </c>
      <c r="AB234" s="360">
        <v>11</v>
      </c>
      <c r="AC234" s="361">
        <v>30</v>
      </c>
      <c r="AD234" s="360" t="s">
        <v>5005</v>
      </c>
      <c r="AE234" s="360" t="s">
        <v>5052</v>
      </c>
      <c r="AF234" s="362">
        <v>25947.67</v>
      </c>
      <c r="AI234" s="889" t="s">
        <v>729</v>
      </c>
      <c r="AJ234" s="353">
        <v>31</v>
      </c>
      <c r="AK234" s="355" t="s">
        <v>3165</v>
      </c>
      <c r="AL234" s="352" t="s">
        <v>5053</v>
      </c>
      <c r="AM234" s="354">
        <v>25364.67</v>
      </c>
      <c r="AP234" s="889" t="s">
        <v>708</v>
      </c>
      <c r="AQ234" s="353">
        <v>30</v>
      </c>
      <c r="AR234" s="355" t="s">
        <v>3150</v>
      </c>
      <c r="AS234" s="352" t="s">
        <v>5054</v>
      </c>
      <c r="AT234" s="354">
        <v>25774.67</v>
      </c>
    </row>
    <row r="235" ht="56.25" spans="12:46">
      <c r="L235" s="146">
        <v>11</v>
      </c>
      <c r="M235" s="146">
        <v>16</v>
      </c>
      <c r="N235" s="144" t="s">
        <v>4922</v>
      </c>
      <c r="O235" s="144" t="s">
        <v>5055</v>
      </c>
      <c r="P235" s="144" t="s">
        <v>4924</v>
      </c>
      <c r="Q235" s="145">
        <v>33229</v>
      </c>
      <c r="U235" s="146">
        <v>10</v>
      </c>
      <c r="V235" s="146">
        <v>31</v>
      </c>
      <c r="W235" s="144" t="s">
        <v>1603</v>
      </c>
      <c r="X235" s="144" t="s">
        <v>5056</v>
      </c>
      <c r="Y235" s="145">
        <v>16058.66</v>
      </c>
      <c r="AB235" s="360">
        <v>11</v>
      </c>
      <c r="AC235" s="361">
        <v>30</v>
      </c>
      <c r="AD235" s="360" t="s">
        <v>5005</v>
      </c>
      <c r="AE235" s="360" t="s">
        <v>5057</v>
      </c>
      <c r="AF235" s="362">
        <v>25983.67</v>
      </c>
      <c r="AI235" s="889" t="s">
        <v>729</v>
      </c>
      <c r="AJ235" s="353">
        <v>31</v>
      </c>
      <c r="AK235" s="355" t="s">
        <v>3165</v>
      </c>
      <c r="AL235" s="352" t="s">
        <v>5058</v>
      </c>
      <c r="AM235" s="354">
        <v>25316.67</v>
      </c>
      <c r="AP235" s="889" t="s">
        <v>708</v>
      </c>
      <c r="AQ235" s="353">
        <v>30</v>
      </c>
      <c r="AR235" s="355" t="s">
        <v>3150</v>
      </c>
      <c r="AS235" s="352" t="s">
        <v>5059</v>
      </c>
      <c r="AT235" s="354">
        <v>25774.67</v>
      </c>
    </row>
    <row r="236" ht="56.25" spans="12:46">
      <c r="L236" s="146">
        <v>11</v>
      </c>
      <c r="M236" s="146">
        <v>16</v>
      </c>
      <c r="N236" s="144" t="s">
        <v>4922</v>
      </c>
      <c r="O236" s="144" t="s">
        <v>5060</v>
      </c>
      <c r="P236" s="144" t="s">
        <v>4924</v>
      </c>
      <c r="Q236" s="145">
        <v>48041</v>
      </c>
      <c r="U236" s="146">
        <v>10</v>
      </c>
      <c r="V236" s="146">
        <v>31</v>
      </c>
      <c r="W236" s="144" t="s">
        <v>1603</v>
      </c>
      <c r="X236" s="144" t="s">
        <v>5061</v>
      </c>
      <c r="Y236" s="145">
        <v>17554.33</v>
      </c>
      <c r="AB236" s="360">
        <v>11</v>
      </c>
      <c r="AC236" s="361">
        <v>30</v>
      </c>
      <c r="AD236" s="360" t="s">
        <v>5005</v>
      </c>
      <c r="AE236" s="360" t="s">
        <v>5062</v>
      </c>
      <c r="AF236" s="362">
        <v>25959.67</v>
      </c>
      <c r="AI236" s="889" t="s">
        <v>729</v>
      </c>
      <c r="AJ236" s="353">
        <v>31</v>
      </c>
      <c r="AK236" s="355" t="s">
        <v>3165</v>
      </c>
      <c r="AL236" s="352" t="s">
        <v>5063</v>
      </c>
      <c r="AM236" s="354">
        <v>25460.67</v>
      </c>
      <c r="AP236" s="889" t="s">
        <v>721</v>
      </c>
      <c r="AQ236" s="353">
        <v>31</v>
      </c>
      <c r="AR236" s="355" t="s">
        <v>5064</v>
      </c>
      <c r="AS236" s="352" t="s">
        <v>5065</v>
      </c>
      <c r="AT236" s="354">
        <v>5156.33</v>
      </c>
    </row>
    <row r="237" ht="56.25" spans="12:46">
      <c r="L237" s="146">
        <v>11</v>
      </c>
      <c r="M237" s="146">
        <v>16</v>
      </c>
      <c r="N237" s="144" t="s">
        <v>4922</v>
      </c>
      <c r="O237" s="144" t="s">
        <v>5066</v>
      </c>
      <c r="P237" s="144" t="s">
        <v>4924</v>
      </c>
      <c r="Q237" s="145">
        <v>47810</v>
      </c>
      <c r="U237" s="146">
        <v>10</v>
      </c>
      <c r="V237" s="146">
        <v>31</v>
      </c>
      <c r="W237" s="144" t="s">
        <v>1603</v>
      </c>
      <c r="X237" s="144" t="s">
        <v>5067</v>
      </c>
      <c r="Y237" s="145">
        <v>17219.33</v>
      </c>
      <c r="AB237" s="360">
        <v>11</v>
      </c>
      <c r="AC237" s="361">
        <v>30</v>
      </c>
      <c r="AD237" s="360" t="s">
        <v>5005</v>
      </c>
      <c r="AE237" s="360" t="s">
        <v>5068</v>
      </c>
      <c r="AF237" s="362">
        <v>25983.67</v>
      </c>
      <c r="AI237" s="889" t="s">
        <v>729</v>
      </c>
      <c r="AJ237" s="353">
        <v>31</v>
      </c>
      <c r="AK237" s="355" t="s">
        <v>3165</v>
      </c>
      <c r="AL237" s="352" t="s">
        <v>5069</v>
      </c>
      <c r="AM237" s="354">
        <v>25460.67</v>
      </c>
      <c r="AP237" s="889" t="s">
        <v>721</v>
      </c>
      <c r="AQ237" s="353">
        <v>31</v>
      </c>
      <c r="AR237" s="355" t="s">
        <v>5064</v>
      </c>
      <c r="AS237" s="352" t="s">
        <v>5070</v>
      </c>
      <c r="AT237" s="354">
        <v>6283.33</v>
      </c>
    </row>
    <row r="238" ht="56.25" spans="12:46">
      <c r="L238" s="146">
        <v>11</v>
      </c>
      <c r="M238" s="146">
        <v>16</v>
      </c>
      <c r="N238" s="144" t="s">
        <v>4922</v>
      </c>
      <c r="O238" s="144" t="s">
        <v>5071</v>
      </c>
      <c r="P238" s="144" t="s">
        <v>4924</v>
      </c>
      <c r="Q238" s="145">
        <v>34263.4</v>
      </c>
      <c r="U238" s="146">
        <v>10</v>
      </c>
      <c r="V238" s="146">
        <v>31</v>
      </c>
      <c r="W238" s="144" t="s">
        <v>1603</v>
      </c>
      <c r="X238" s="144" t="s">
        <v>5072</v>
      </c>
      <c r="Y238" s="145">
        <v>17579.33</v>
      </c>
      <c r="AB238" s="360">
        <v>11</v>
      </c>
      <c r="AC238" s="361">
        <v>30</v>
      </c>
      <c r="AD238" s="360" t="s">
        <v>5005</v>
      </c>
      <c r="AE238" s="360" t="s">
        <v>5073</v>
      </c>
      <c r="AF238" s="362">
        <v>25942.67</v>
      </c>
      <c r="AI238" s="889" t="s">
        <v>729</v>
      </c>
      <c r="AJ238" s="353">
        <v>31</v>
      </c>
      <c r="AK238" s="355" t="s">
        <v>3165</v>
      </c>
      <c r="AL238" s="352" t="s">
        <v>5074</v>
      </c>
      <c r="AM238" s="354">
        <v>25369.67</v>
      </c>
      <c r="AP238" s="889" t="s">
        <v>721</v>
      </c>
      <c r="AQ238" s="353">
        <v>31</v>
      </c>
      <c r="AR238" s="355" t="s">
        <v>5064</v>
      </c>
      <c r="AS238" s="352" t="s">
        <v>5075</v>
      </c>
      <c r="AT238" s="354">
        <v>5174.33</v>
      </c>
    </row>
    <row r="239" ht="56.25" spans="12:52">
      <c r="L239" s="146">
        <v>11</v>
      </c>
      <c r="M239" s="146">
        <v>17</v>
      </c>
      <c r="N239" s="144" t="s">
        <v>4002</v>
      </c>
      <c r="O239" s="144" t="s">
        <v>2888</v>
      </c>
      <c r="P239" s="144" t="s">
        <v>5076</v>
      </c>
      <c r="Q239" s="157">
        <v>78</v>
      </c>
      <c r="U239" s="146">
        <v>10</v>
      </c>
      <c r="V239" s="146">
        <v>31</v>
      </c>
      <c r="W239" s="144" t="s">
        <v>1603</v>
      </c>
      <c r="X239" s="144" t="s">
        <v>5077</v>
      </c>
      <c r="Y239" s="145">
        <v>17579.33</v>
      </c>
      <c r="AB239" s="360">
        <v>11</v>
      </c>
      <c r="AC239" s="361">
        <v>30</v>
      </c>
      <c r="AD239" s="360" t="s">
        <v>5005</v>
      </c>
      <c r="AE239" s="360" t="s">
        <v>5078</v>
      </c>
      <c r="AF239" s="362">
        <v>25932.67</v>
      </c>
      <c r="AI239" s="889" t="s">
        <v>729</v>
      </c>
      <c r="AJ239" s="353">
        <v>31</v>
      </c>
      <c r="AK239" s="355" t="s">
        <v>3165</v>
      </c>
      <c r="AL239" s="352" t="s">
        <v>5079</v>
      </c>
      <c r="AM239" s="354">
        <v>25424.67</v>
      </c>
      <c r="AP239" s="889" t="s">
        <v>721</v>
      </c>
      <c r="AQ239" s="353">
        <v>31</v>
      </c>
      <c r="AR239" s="355" t="s">
        <v>5064</v>
      </c>
      <c r="AS239" s="352" t="s">
        <v>5080</v>
      </c>
      <c r="AT239" s="354">
        <v>25270.67</v>
      </c>
      <c r="AW239" s="95"/>
      <c r="AZ239" s="95"/>
    </row>
    <row r="240" ht="56.25" spans="12:52">
      <c r="L240" s="146">
        <v>11</v>
      </c>
      <c r="M240" s="146">
        <v>17</v>
      </c>
      <c r="N240" s="144" t="s">
        <v>4002</v>
      </c>
      <c r="O240" s="144" t="s">
        <v>2892</v>
      </c>
      <c r="P240" s="144" t="s">
        <v>5076</v>
      </c>
      <c r="Q240" s="145">
        <v>1780</v>
      </c>
      <c r="U240" s="146">
        <v>10</v>
      </c>
      <c r="V240" s="146">
        <v>31</v>
      </c>
      <c r="W240" s="144" t="s">
        <v>1603</v>
      </c>
      <c r="X240" s="144" t="s">
        <v>5081</v>
      </c>
      <c r="Y240" s="145">
        <v>17615.33</v>
      </c>
      <c r="AB240" s="360">
        <v>11</v>
      </c>
      <c r="AC240" s="361">
        <v>30</v>
      </c>
      <c r="AD240" s="360" t="s">
        <v>5005</v>
      </c>
      <c r="AE240" s="360" t="s">
        <v>5082</v>
      </c>
      <c r="AF240" s="362">
        <v>25947.67</v>
      </c>
      <c r="AI240" s="889" t="s">
        <v>729</v>
      </c>
      <c r="AJ240" s="353">
        <v>31</v>
      </c>
      <c r="AK240" s="355" t="s">
        <v>3165</v>
      </c>
      <c r="AL240" s="352" t="s">
        <v>5083</v>
      </c>
      <c r="AM240" s="354">
        <v>25460.67</v>
      </c>
      <c r="AP240" s="889" t="s">
        <v>721</v>
      </c>
      <c r="AQ240" s="353">
        <v>31</v>
      </c>
      <c r="AR240" s="355" t="s">
        <v>5064</v>
      </c>
      <c r="AS240" s="352" t="s">
        <v>5084</v>
      </c>
      <c r="AT240" s="354">
        <v>25312.67</v>
      </c>
      <c r="AW240" s="95"/>
      <c r="AZ240" s="95"/>
    </row>
    <row r="241" ht="56.25" spans="12:52">
      <c r="L241" s="146">
        <v>11</v>
      </c>
      <c r="M241" s="146">
        <v>17</v>
      </c>
      <c r="N241" s="144" t="s">
        <v>4002</v>
      </c>
      <c r="O241" s="144" t="s">
        <v>2898</v>
      </c>
      <c r="P241" s="144" t="s">
        <v>5076</v>
      </c>
      <c r="Q241" s="145">
        <v>1780</v>
      </c>
      <c r="U241" s="146">
        <v>10</v>
      </c>
      <c r="V241" s="146">
        <v>31</v>
      </c>
      <c r="W241" s="144" t="s">
        <v>1603</v>
      </c>
      <c r="X241" s="144" t="s">
        <v>5085</v>
      </c>
      <c r="Y241" s="145">
        <v>17888.33</v>
      </c>
      <c r="AB241" s="360">
        <v>11</v>
      </c>
      <c r="AC241" s="361">
        <v>30</v>
      </c>
      <c r="AD241" s="360" t="s">
        <v>5005</v>
      </c>
      <c r="AE241" s="360" t="s">
        <v>5086</v>
      </c>
      <c r="AF241" s="362">
        <v>25959.67</v>
      </c>
      <c r="AI241" s="889" t="s">
        <v>729</v>
      </c>
      <c r="AJ241" s="353">
        <v>31</v>
      </c>
      <c r="AK241" s="355" t="s">
        <v>3165</v>
      </c>
      <c r="AL241" s="352" t="s">
        <v>5087</v>
      </c>
      <c r="AM241" s="354">
        <v>25424.67</v>
      </c>
      <c r="AP241" s="889" t="s">
        <v>721</v>
      </c>
      <c r="AQ241" s="353">
        <v>31</v>
      </c>
      <c r="AR241" s="355" t="s">
        <v>5064</v>
      </c>
      <c r="AS241" s="352" t="s">
        <v>5088</v>
      </c>
      <c r="AT241" s="354">
        <v>5171.33</v>
      </c>
      <c r="AW241" s="95"/>
      <c r="AZ241" s="95"/>
    </row>
    <row r="242" ht="56.25" spans="12:52">
      <c r="L242" s="146">
        <v>11</v>
      </c>
      <c r="M242" s="146">
        <v>17</v>
      </c>
      <c r="N242" s="144" t="s">
        <v>4002</v>
      </c>
      <c r="O242" s="144" t="s">
        <v>5089</v>
      </c>
      <c r="P242" s="144" t="s">
        <v>5076</v>
      </c>
      <c r="Q242" s="145">
        <v>1125</v>
      </c>
      <c r="U242" s="146">
        <v>11</v>
      </c>
      <c r="V242" s="146">
        <v>30</v>
      </c>
      <c r="W242" s="144" t="s">
        <v>1605</v>
      </c>
      <c r="X242" s="144" t="s">
        <v>5090</v>
      </c>
      <c r="Y242" s="145">
        <v>1877.67</v>
      </c>
      <c r="AB242" s="360">
        <v>11</v>
      </c>
      <c r="AC242" s="361">
        <v>30</v>
      </c>
      <c r="AD242" s="360" t="s">
        <v>5005</v>
      </c>
      <c r="AE242" s="360" t="s">
        <v>5091</v>
      </c>
      <c r="AF242" s="362">
        <v>25774.67</v>
      </c>
      <c r="AI242" s="889" t="s">
        <v>729</v>
      </c>
      <c r="AJ242" s="353">
        <v>31</v>
      </c>
      <c r="AK242" s="355" t="s">
        <v>3165</v>
      </c>
      <c r="AL242" s="352" t="s">
        <v>5092</v>
      </c>
      <c r="AM242" s="354">
        <v>25460.67</v>
      </c>
      <c r="AP242" s="889" t="s">
        <v>721</v>
      </c>
      <c r="AQ242" s="353">
        <v>31</v>
      </c>
      <c r="AR242" s="355" t="s">
        <v>5064</v>
      </c>
      <c r="AS242" s="352" t="s">
        <v>5093</v>
      </c>
      <c r="AT242" s="354">
        <v>5162.33</v>
      </c>
      <c r="AW242" s="95"/>
      <c r="AZ242" s="95"/>
    </row>
    <row r="243" ht="56.25" spans="12:52">
      <c r="L243" s="146"/>
      <c r="M243" s="146"/>
      <c r="N243" s="144"/>
      <c r="O243" s="144"/>
      <c r="P243" s="144"/>
      <c r="Q243" s="145"/>
      <c r="U243" s="146">
        <v>11</v>
      </c>
      <c r="V243" s="146">
        <v>30</v>
      </c>
      <c r="W243" s="144" t="s">
        <v>1605</v>
      </c>
      <c r="X243" s="144" t="s">
        <v>5094</v>
      </c>
      <c r="Y243" s="145">
        <v>16058.66</v>
      </c>
      <c r="AB243" s="360">
        <v>11</v>
      </c>
      <c r="AC243" s="361">
        <v>30</v>
      </c>
      <c r="AD243" s="360" t="s">
        <v>5005</v>
      </c>
      <c r="AE243" s="360" t="s">
        <v>5095</v>
      </c>
      <c r="AF243" s="362">
        <v>25774.67</v>
      </c>
      <c r="AI243" s="889" t="s">
        <v>729</v>
      </c>
      <c r="AJ243" s="353">
        <v>31</v>
      </c>
      <c r="AK243" s="355" t="s">
        <v>3165</v>
      </c>
      <c r="AL243" s="352" t="s">
        <v>5096</v>
      </c>
      <c r="AM243" s="354">
        <v>24687.67</v>
      </c>
      <c r="AP243" s="889" t="s">
        <v>721</v>
      </c>
      <c r="AQ243" s="353">
        <v>31</v>
      </c>
      <c r="AR243" s="355" t="s">
        <v>5064</v>
      </c>
      <c r="AS243" s="352" t="s">
        <v>5097</v>
      </c>
      <c r="AT243" s="354">
        <v>5802.33</v>
      </c>
      <c r="AW243" s="95"/>
      <c r="AZ243" s="95"/>
    </row>
    <row r="244" ht="56.25" spans="12:52">
      <c r="L244" s="146">
        <v>11</v>
      </c>
      <c r="M244" s="146">
        <v>21</v>
      </c>
      <c r="N244" s="144" t="s">
        <v>4563</v>
      </c>
      <c r="O244" s="144" t="s">
        <v>2992</v>
      </c>
      <c r="P244" s="144" t="s">
        <v>5098</v>
      </c>
      <c r="Q244" s="145">
        <v>19000</v>
      </c>
      <c r="U244" s="146">
        <v>11</v>
      </c>
      <c r="V244" s="146">
        <v>30</v>
      </c>
      <c r="W244" s="144" t="s">
        <v>1605</v>
      </c>
      <c r="X244" s="144" t="s">
        <v>5099</v>
      </c>
      <c r="Y244" s="145">
        <v>17726.33</v>
      </c>
      <c r="AB244" s="360">
        <v>12</v>
      </c>
      <c r="AC244" s="361">
        <v>27</v>
      </c>
      <c r="AD244" s="360" t="s">
        <v>3552</v>
      </c>
      <c r="AE244" s="360" t="s">
        <v>5100</v>
      </c>
      <c r="AF244" s="362">
        <v>6138.33</v>
      </c>
      <c r="AI244" s="889" t="s">
        <v>710</v>
      </c>
      <c r="AJ244" s="353">
        <v>30</v>
      </c>
      <c r="AK244" s="355" t="s">
        <v>3261</v>
      </c>
      <c r="AL244" s="352" t="s">
        <v>5101</v>
      </c>
      <c r="AM244" s="354">
        <v>5153.33</v>
      </c>
      <c r="AP244" s="889" t="s">
        <v>721</v>
      </c>
      <c r="AQ244" s="353">
        <v>31</v>
      </c>
      <c r="AR244" s="355" t="s">
        <v>5064</v>
      </c>
      <c r="AS244" s="352" t="s">
        <v>5102</v>
      </c>
      <c r="AT244" s="354">
        <v>5177.33</v>
      </c>
      <c r="AW244" s="95"/>
      <c r="AZ244" s="95"/>
    </row>
    <row r="245" ht="56.25" spans="12:52">
      <c r="L245" s="146">
        <v>11</v>
      </c>
      <c r="M245" s="146">
        <v>21</v>
      </c>
      <c r="N245" s="144" t="s">
        <v>4563</v>
      </c>
      <c r="O245" s="144" t="s">
        <v>5103</v>
      </c>
      <c r="P245" s="144" t="s">
        <v>4762</v>
      </c>
      <c r="Q245" s="145">
        <v>3600</v>
      </c>
      <c r="U245" s="146">
        <v>11</v>
      </c>
      <c r="V245" s="146">
        <v>30</v>
      </c>
      <c r="W245" s="144" t="s">
        <v>1605</v>
      </c>
      <c r="X245" s="144" t="s">
        <v>5104</v>
      </c>
      <c r="Y245" s="145">
        <v>17694.33</v>
      </c>
      <c r="AB245" s="360">
        <v>12</v>
      </c>
      <c r="AC245" s="361">
        <v>27</v>
      </c>
      <c r="AD245" s="360" t="s">
        <v>3552</v>
      </c>
      <c r="AE245" s="360" t="s">
        <v>5105</v>
      </c>
      <c r="AF245" s="362">
        <v>25471.67</v>
      </c>
      <c r="AI245" s="889" t="s">
        <v>710</v>
      </c>
      <c r="AJ245" s="353">
        <v>30</v>
      </c>
      <c r="AK245" s="355" t="s">
        <v>3261</v>
      </c>
      <c r="AL245" s="352" t="s">
        <v>5106</v>
      </c>
      <c r="AM245" s="354">
        <v>5166.33</v>
      </c>
      <c r="AP245" s="889" t="s">
        <v>721</v>
      </c>
      <c r="AQ245" s="353">
        <v>31</v>
      </c>
      <c r="AR245" s="355" t="s">
        <v>5064</v>
      </c>
      <c r="AS245" s="352" t="s">
        <v>5107</v>
      </c>
      <c r="AT245" s="354">
        <v>5176.33</v>
      </c>
      <c r="AW245" s="95"/>
      <c r="AZ245" s="95"/>
    </row>
    <row r="246" ht="56.25" spans="12:52">
      <c r="L246" s="146">
        <v>11</v>
      </c>
      <c r="M246" s="146">
        <v>21</v>
      </c>
      <c r="N246" s="144" t="s">
        <v>4563</v>
      </c>
      <c r="O246" s="144" t="s">
        <v>5108</v>
      </c>
      <c r="P246" s="144" t="s">
        <v>4571</v>
      </c>
      <c r="Q246" s="145">
        <v>6850</v>
      </c>
      <c r="U246" s="146">
        <v>11</v>
      </c>
      <c r="V246" s="146">
        <v>30</v>
      </c>
      <c r="W246" s="144" t="s">
        <v>1605</v>
      </c>
      <c r="X246" s="144" t="s">
        <v>5109</v>
      </c>
      <c r="Y246" s="145">
        <v>17725.33</v>
      </c>
      <c r="AB246" s="360">
        <v>12</v>
      </c>
      <c r="AC246" s="361">
        <v>27</v>
      </c>
      <c r="AD246" s="360" t="s">
        <v>3552</v>
      </c>
      <c r="AE246" s="360" t="s">
        <v>5110</v>
      </c>
      <c r="AF246" s="362">
        <v>26260.67</v>
      </c>
      <c r="AI246" s="889" t="s">
        <v>710</v>
      </c>
      <c r="AJ246" s="353">
        <v>30</v>
      </c>
      <c r="AK246" s="355" t="s">
        <v>3261</v>
      </c>
      <c r="AL246" s="352" t="s">
        <v>5111</v>
      </c>
      <c r="AM246" s="354">
        <v>24743.67</v>
      </c>
      <c r="AP246" s="889" t="s">
        <v>721</v>
      </c>
      <c r="AQ246" s="353">
        <v>31</v>
      </c>
      <c r="AR246" s="355" t="s">
        <v>5064</v>
      </c>
      <c r="AS246" s="352" t="s">
        <v>5112</v>
      </c>
      <c r="AT246" s="354">
        <v>5171.33</v>
      </c>
      <c r="AW246" s="95"/>
      <c r="AZ246" s="95"/>
    </row>
    <row r="247" ht="56.25" spans="12:52">
      <c r="L247" s="146">
        <v>11</v>
      </c>
      <c r="M247" s="146">
        <v>21</v>
      </c>
      <c r="N247" s="144" t="s">
        <v>5113</v>
      </c>
      <c r="O247" s="144" t="s">
        <v>3068</v>
      </c>
      <c r="P247" s="144" t="s">
        <v>5114</v>
      </c>
      <c r="Q247" s="157">
        <v>800</v>
      </c>
      <c r="U247" s="146">
        <v>11</v>
      </c>
      <c r="V247" s="146">
        <v>30</v>
      </c>
      <c r="W247" s="144" t="s">
        <v>1605</v>
      </c>
      <c r="X247" s="144" t="s">
        <v>5115</v>
      </c>
      <c r="Y247" s="145">
        <v>17693.33</v>
      </c>
      <c r="AB247" s="360">
        <v>12</v>
      </c>
      <c r="AC247" s="361">
        <v>27</v>
      </c>
      <c r="AD247" s="360" t="s">
        <v>3552</v>
      </c>
      <c r="AE247" s="360" t="s">
        <v>5116</v>
      </c>
      <c r="AF247" s="362">
        <v>26238.67</v>
      </c>
      <c r="AI247" s="889" t="s">
        <v>710</v>
      </c>
      <c r="AJ247" s="353">
        <v>30</v>
      </c>
      <c r="AK247" s="355" t="s">
        <v>3261</v>
      </c>
      <c r="AL247" s="352" t="s">
        <v>5117</v>
      </c>
      <c r="AM247" s="354">
        <v>24765.67</v>
      </c>
      <c r="AP247" s="889" t="s">
        <v>721</v>
      </c>
      <c r="AQ247" s="353">
        <v>31</v>
      </c>
      <c r="AR247" s="355" t="s">
        <v>5064</v>
      </c>
      <c r="AS247" s="352" t="s">
        <v>5118</v>
      </c>
      <c r="AT247" s="354">
        <v>25513.67</v>
      </c>
      <c r="AW247" s="95"/>
      <c r="AZ247" s="95"/>
    </row>
    <row r="248" ht="56.25" spans="12:52">
      <c r="L248" s="146">
        <v>11</v>
      </c>
      <c r="M248" s="146">
        <v>22</v>
      </c>
      <c r="N248" s="144" t="s">
        <v>4808</v>
      </c>
      <c r="O248" s="144" t="s">
        <v>3267</v>
      </c>
      <c r="P248" s="144" t="s">
        <v>4809</v>
      </c>
      <c r="Q248" s="145">
        <v>2592</v>
      </c>
      <c r="U248" s="146">
        <v>11</v>
      </c>
      <c r="V248" s="146">
        <v>30</v>
      </c>
      <c r="W248" s="144" t="s">
        <v>1605</v>
      </c>
      <c r="X248" s="144" t="s">
        <v>5119</v>
      </c>
      <c r="Y248" s="145">
        <v>17725.33</v>
      </c>
      <c r="AB248" s="360">
        <v>12</v>
      </c>
      <c r="AC248" s="361">
        <v>27</v>
      </c>
      <c r="AD248" s="360" t="s">
        <v>3552</v>
      </c>
      <c r="AE248" s="360" t="s">
        <v>5120</v>
      </c>
      <c r="AF248" s="362">
        <v>26189.67</v>
      </c>
      <c r="AI248" s="889" t="s">
        <v>710</v>
      </c>
      <c r="AJ248" s="353">
        <v>30</v>
      </c>
      <c r="AK248" s="355" t="s">
        <v>3261</v>
      </c>
      <c r="AL248" s="352" t="s">
        <v>5121</v>
      </c>
      <c r="AM248" s="354">
        <v>5121.33</v>
      </c>
      <c r="AP248" s="889" t="s">
        <v>721</v>
      </c>
      <c r="AQ248" s="353">
        <v>31</v>
      </c>
      <c r="AR248" s="355" t="s">
        <v>5064</v>
      </c>
      <c r="AS248" s="352" t="s">
        <v>5122</v>
      </c>
      <c r="AT248" s="354">
        <v>25306.67</v>
      </c>
      <c r="AW248" s="95"/>
      <c r="AZ248" s="95"/>
    </row>
    <row r="249" ht="56.25" spans="12:52">
      <c r="L249" s="146">
        <v>11</v>
      </c>
      <c r="M249" s="146">
        <v>22</v>
      </c>
      <c r="N249" s="144" t="s">
        <v>4808</v>
      </c>
      <c r="O249" s="144" t="s">
        <v>1825</v>
      </c>
      <c r="P249" s="144" t="s">
        <v>4809</v>
      </c>
      <c r="Q249" s="145">
        <v>3771</v>
      </c>
      <c r="U249" s="146">
        <v>11</v>
      </c>
      <c r="V249" s="146">
        <v>30</v>
      </c>
      <c r="W249" s="144" t="s">
        <v>1605</v>
      </c>
      <c r="X249" s="144" t="s">
        <v>5123</v>
      </c>
      <c r="Y249" s="145">
        <v>17695.33</v>
      </c>
      <c r="AB249" s="360">
        <v>12</v>
      </c>
      <c r="AC249" s="361">
        <v>27</v>
      </c>
      <c r="AD249" s="360" t="s">
        <v>3552</v>
      </c>
      <c r="AE249" s="360" t="s">
        <v>5124</v>
      </c>
      <c r="AF249" s="362">
        <v>26059.67</v>
      </c>
      <c r="AI249" s="889" t="s">
        <v>710</v>
      </c>
      <c r="AJ249" s="353">
        <v>30</v>
      </c>
      <c r="AK249" s="355" t="s">
        <v>3261</v>
      </c>
      <c r="AL249" s="352" t="s">
        <v>5125</v>
      </c>
      <c r="AM249" s="354">
        <v>5129.33</v>
      </c>
      <c r="AP249" s="889" t="s">
        <v>721</v>
      </c>
      <c r="AQ249" s="353">
        <v>31</v>
      </c>
      <c r="AR249" s="355" t="s">
        <v>5064</v>
      </c>
      <c r="AS249" s="352" t="s">
        <v>5126</v>
      </c>
      <c r="AT249" s="354">
        <v>25327.67</v>
      </c>
      <c r="AW249" s="95"/>
      <c r="AZ249" s="95"/>
    </row>
    <row r="250" ht="56.25" spans="12:52">
      <c r="L250" s="146">
        <v>11</v>
      </c>
      <c r="M250" s="146">
        <v>22</v>
      </c>
      <c r="N250" s="144" t="s">
        <v>4054</v>
      </c>
      <c r="O250" s="144" t="s">
        <v>833</v>
      </c>
      <c r="P250" s="144" t="s">
        <v>4531</v>
      </c>
      <c r="Q250" s="145">
        <v>2000</v>
      </c>
      <c r="U250" s="146">
        <v>11</v>
      </c>
      <c r="V250" s="146">
        <v>30</v>
      </c>
      <c r="W250" s="144" t="s">
        <v>1605</v>
      </c>
      <c r="X250" s="144" t="s">
        <v>5127</v>
      </c>
      <c r="Y250" s="145">
        <v>17711.33</v>
      </c>
      <c r="AB250" s="360">
        <v>12</v>
      </c>
      <c r="AC250" s="361">
        <v>27</v>
      </c>
      <c r="AD250" s="360" t="s">
        <v>3552</v>
      </c>
      <c r="AE250" s="360" t="s">
        <v>5128</v>
      </c>
      <c r="AF250" s="362">
        <v>26237.67</v>
      </c>
      <c r="AI250" s="889" t="s">
        <v>710</v>
      </c>
      <c r="AJ250" s="353">
        <v>30</v>
      </c>
      <c r="AK250" s="355" t="s">
        <v>3261</v>
      </c>
      <c r="AL250" s="352" t="s">
        <v>5129</v>
      </c>
      <c r="AM250" s="354">
        <v>24722.67</v>
      </c>
      <c r="AP250" s="889" t="s">
        <v>721</v>
      </c>
      <c r="AQ250" s="353">
        <v>31</v>
      </c>
      <c r="AR250" s="355" t="s">
        <v>5064</v>
      </c>
      <c r="AS250" s="352" t="s">
        <v>5130</v>
      </c>
      <c r="AT250" s="354">
        <v>25418.67</v>
      </c>
      <c r="AW250" s="95"/>
      <c r="AZ250" s="95"/>
    </row>
    <row r="251" ht="56.25" spans="12:52">
      <c r="L251" s="146">
        <v>11</v>
      </c>
      <c r="M251" s="146">
        <v>22</v>
      </c>
      <c r="N251" s="144" t="s">
        <v>4028</v>
      </c>
      <c r="O251" s="144" t="s">
        <v>5131</v>
      </c>
      <c r="P251" s="144" t="s">
        <v>4030</v>
      </c>
      <c r="Q251" s="145">
        <v>52000</v>
      </c>
      <c r="U251" s="146">
        <v>11</v>
      </c>
      <c r="V251" s="146">
        <v>30</v>
      </c>
      <c r="W251" s="144" t="s">
        <v>1605</v>
      </c>
      <c r="X251" s="144" t="s">
        <v>5132</v>
      </c>
      <c r="Y251" s="145">
        <v>16058.66</v>
      </c>
      <c r="AB251" s="360">
        <v>12</v>
      </c>
      <c r="AC251" s="361">
        <v>27</v>
      </c>
      <c r="AD251" s="360" t="s">
        <v>3552</v>
      </c>
      <c r="AE251" s="360" t="s">
        <v>5133</v>
      </c>
      <c r="AF251" s="362">
        <v>26241.67</v>
      </c>
      <c r="AI251" s="889" t="s">
        <v>710</v>
      </c>
      <c r="AJ251" s="353">
        <v>30</v>
      </c>
      <c r="AK251" s="355" t="s">
        <v>3261</v>
      </c>
      <c r="AL251" s="352" t="s">
        <v>5134</v>
      </c>
      <c r="AM251" s="354">
        <v>25279.67</v>
      </c>
      <c r="AP251" s="889" t="s">
        <v>721</v>
      </c>
      <c r="AQ251" s="353">
        <v>31</v>
      </c>
      <c r="AR251" s="355" t="s">
        <v>5064</v>
      </c>
      <c r="AS251" s="352" t="s">
        <v>5135</v>
      </c>
      <c r="AT251" s="354">
        <v>25365.67</v>
      </c>
      <c r="AW251" s="95"/>
      <c r="AZ251" s="95"/>
    </row>
    <row r="252" ht="56.25" spans="12:52">
      <c r="L252" s="146">
        <v>11</v>
      </c>
      <c r="M252" s="146">
        <v>23</v>
      </c>
      <c r="N252" s="144" t="s">
        <v>4186</v>
      </c>
      <c r="O252" s="144" t="s">
        <v>3117</v>
      </c>
      <c r="P252" s="144" t="s">
        <v>4752</v>
      </c>
      <c r="Q252" s="145">
        <v>9000</v>
      </c>
      <c r="U252" s="146">
        <v>11</v>
      </c>
      <c r="V252" s="146">
        <v>30</v>
      </c>
      <c r="W252" s="144" t="s">
        <v>1605</v>
      </c>
      <c r="X252" s="144" t="s">
        <v>5136</v>
      </c>
      <c r="Y252" s="145">
        <v>17554.33</v>
      </c>
      <c r="AB252" s="360">
        <v>12</v>
      </c>
      <c r="AC252" s="361">
        <v>27</v>
      </c>
      <c r="AD252" s="360" t="s">
        <v>3552</v>
      </c>
      <c r="AE252" s="360" t="s">
        <v>5137</v>
      </c>
      <c r="AF252" s="362">
        <v>25947.67</v>
      </c>
      <c r="AI252" s="889" t="s">
        <v>710</v>
      </c>
      <c r="AJ252" s="353">
        <v>30</v>
      </c>
      <c r="AK252" s="355" t="s">
        <v>3261</v>
      </c>
      <c r="AL252" s="352" t="s">
        <v>5138</v>
      </c>
      <c r="AM252" s="354">
        <v>25569.67</v>
      </c>
      <c r="AP252" s="889" t="s">
        <v>721</v>
      </c>
      <c r="AQ252" s="353">
        <v>31</v>
      </c>
      <c r="AR252" s="355" t="s">
        <v>5064</v>
      </c>
      <c r="AS252" s="352" t="s">
        <v>5139</v>
      </c>
      <c r="AT252" s="354">
        <v>25359.67</v>
      </c>
      <c r="AW252" s="95"/>
      <c r="AZ252" s="95"/>
    </row>
    <row r="253" ht="56.25" spans="12:52">
      <c r="L253" s="146">
        <v>11</v>
      </c>
      <c r="M253" s="146">
        <v>25</v>
      </c>
      <c r="N253" s="144" t="s">
        <v>4922</v>
      </c>
      <c r="O253" s="144" t="s">
        <v>4923</v>
      </c>
      <c r="P253" s="144" t="s">
        <v>4924</v>
      </c>
      <c r="Q253" s="145">
        <v>16950</v>
      </c>
      <c r="U253" s="146">
        <v>11</v>
      </c>
      <c r="V253" s="146">
        <v>30</v>
      </c>
      <c r="W253" s="144" t="s">
        <v>1605</v>
      </c>
      <c r="X253" s="144" t="s">
        <v>5140</v>
      </c>
      <c r="Y253" s="145">
        <v>17219.33</v>
      </c>
      <c r="AB253" s="360">
        <v>12</v>
      </c>
      <c r="AC253" s="361">
        <v>27</v>
      </c>
      <c r="AD253" s="360" t="s">
        <v>3552</v>
      </c>
      <c r="AE253" s="360" t="s">
        <v>5141</v>
      </c>
      <c r="AF253" s="362">
        <v>25983.67</v>
      </c>
      <c r="AI253" s="889" t="s">
        <v>710</v>
      </c>
      <c r="AJ253" s="353">
        <v>30</v>
      </c>
      <c r="AK253" s="355" t="s">
        <v>3261</v>
      </c>
      <c r="AL253" s="352" t="s">
        <v>5142</v>
      </c>
      <c r="AM253" s="354">
        <v>25742.67</v>
      </c>
      <c r="AP253" s="889" t="s">
        <v>721</v>
      </c>
      <c r="AQ253" s="353">
        <v>31</v>
      </c>
      <c r="AR253" s="355" t="s">
        <v>5064</v>
      </c>
      <c r="AS253" s="352" t="s">
        <v>5143</v>
      </c>
      <c r="AT253" s="354">
        <v>25365.67</v>
      </c>
      <c r="AW253" s="95"/>
      <c r="AZ253" s="95"/>
    </row>
    <row r="254" ht="56.25" spans="12:52">
      <c r="L254" s="146">
        <v>11</v>
      </c>
      <c r="M254" s="146">
        <v>25</v>
      </c>
      <c r="N254" s="144" t="s">
        <v>4922</v>
      </c>
      <c r="O254" s="144" t="s">
        <v>5144</v>
      </c>
      <c r="P254" s="144" t="s">
        <v>4924</v>
      </c>
      <c r="Q254" s="145">
        <v>29411</v>
      </c>
      <c r="U254" s="146">
        <v>11</v>
      </c>
      <c r="V254" s="146">
        <v>30</v>
      </c>
      <c r="W254" s="144" t="s">
        <v>1605</v>
      </c>
      <c r="X254" s="144" t="s">
        <v>5145</v>
      </c>
      <c r="Y254" s="145">
        <v>17579.33</v>
      </c>
      <c r="AB254" s="360">
        <v>12</v>
      </c>
      <c r="AC254" s="361">
        <v>27</v>
      </c>
      <c r="AD254" s="360" t="s">
        <v>3552</v>
      </c>
      <c r="AE254" s="360" t="s">
        <v>5146</v>
      </c>
      <c r="AF254" s="362">
        <v>25959.67</v>
      </c>
      <c r="AI254" s="889" t="s">
        <v>710</v>
      </c>
      <c r="AJ254" s="353">
        <v>30</v>
      </c>
      <c r="AK254" s="355" t="s">
        <v>3261</v>
      </c>
      <c r="AL254" s="352" t="s">
        <v>5147</v>
      </c>
      <c r="AM254" s="354">
        <v>25317.67</v>
      </c>
      <c r="AP254" s="889" t="s">
        <v>721</v>
      </c>
      <c r="AQ254" s="353">
        <v>31</v>
      </c>
      <c r="AR254" s="355" t="s">
        <v>5064</v>
      </c>
      <c r="AS254" s="352" t="s">
        <v>5148</v>
      </c>
      <c r="AT254" s="354">
        <v>25564.67</v>
      </c>
      <c r="AW254" s="95"/>
      <c r="AZ254" s="95"/>
    </row>
    <row r="255" ht="56.25" spans="12:52">
      <c r="L255" s="146">
        <v>11</v>
      </c>
      <c r="M255" s="146">
        <v>25</v>
      </c>
      <c r="N255" s="144" t="s">
        <v>4922</v>
      </c>
      <c r="O255" s="144" t="s">
        <v>5144</v>
      </c>
      <c r="P255" s="144" t="s">
        <v>4924</v>
      </c>
      <c r="Q255" s="145">
        <v>20336</v>
      </c>
      <c r="U255" s="146">
        <v>11</v>
      </c>
      <c r="V255" s="146">
        <v>30</v>
      </c>
      <c r="W255" s="144" t="s">
        <v>1605</v>
      </c>
      <c r="X255" s="144" t="s">
        <v>5149</v>
      </c>
      <c r="Y255" s="145">
        <v>17579.33</v>
      </c>
      <c r="AB255" s="360">
        <v>12</v>
      </c>
      <c r="AC255" s="361">
        <v>27</v>
      </c>
      <c r="AD255" s="360" t="s">
        <v>3552</v>
      </c>
      <c r="AE255" s="360" t="s">
        <v>5150</v>
      </c>
      <c r="AF255" s="362">
        <v>25983.67</v>
      </c>
      <c r="AI255" s="889" t="s">
        <v>710</v>
      </c>
      <c r="AJ255" s="353">
        <v>30</v>
      </c>
      <c r="AK255" s="355" t="s">
        <v>3261</v>
      </c>
      <c r="AL255" s="352" t="s">
        <v>5151</v>
      </c>
      <c r="AM255" s="354">
        <v>25444.67</v>
      </c>
      <c r="AP255" s="889" t="s">
        <v>721</v>
      </c>
      <c r="AQ255" s="353">
        <v>31</v>
      </c>
      <c r="AR255" s="355" t="s">
        <v>5064</v>
      </c>
      <c r="AS255" s="352" t="s">
        <v>5152</v>
      </c>
      <c r="AT255" s="354">
        <v>25328.67</v>
      </c>
      <c r="AW255" s="95"/>
      <c r="AZ255" s="95"/>
    </row>
    <row r="256" ht="56.25" spans="12:52">
      <c r="L256" s="146">
        <v>11</v>
      </c>
      <c r="M256" s="146">
        <v>25</v>
      </c>
      <c r="N256" s="144" t="s">
        <v>4452</v>
      </c>
      <c r="O256" s="144" t="s">
        <v>5153</v>
      </c>
      <c r="P256" s="144" t="s">
        <v>4453</v>
      </c>
      <c r="Q256" s="145">
        <v>6630</v>
      </c>
      <c r="U256" s="146">
        <v>11</v>
      </c>
      <c r="V256" s="146">
        <v>30</v>
      </c>
      <c r="W256" s="144" t="s">
        <v>1605</v>
      </c>
      <c r="X256" s="144" t="s">
        <v>5154</v>
      </c>
      <c r="Y256" s="145">
        <v>17615.33</v>
      </c>
      <c r="AB256" s="360">
        <v>12</v>
      </c>
      <c r="AC256" s="361">
        <v>27</v>
      </c>
      <c r="AD256" s="360" t="s">
        <v>3552</v>
      </c>
      <c r="AE256" s="360" t="s">
        <v>5155</v>
      </c>
      <c r="AF256" s="362">
        <v>25942.67</v>
      </c>
      <c r="AI256" s="889" t="s">
        <v>710</v>
      </c>
      <c r="AJ256" s="353">
        <v>30</v>
      </c>
      <c r="AK256" s="355" t="s">
        <v>3261</v>
      </c>
      <c r="AL256" s="352" t="s">
        <v>5156</v>
      </c>
      <c r="AM256" s="354">
        <v>25233.67</v>
      </c>
      <c r="AP256" s="889" t="s">
        <v>721</v>
      </c>
      <c r="AQ256" s="353">
        <v>31</v>
      </c>
      <c r="AR256" s="355" t="s">
        <v>5064</v>
      </c>
      <c r="AS256" s="352" t="s">
        <v>5157</v>
      </c>
      <c r="AT256" s="354">
        <v>25462.67</v>
      </c>
      <c r="AW256" s="95"/>
      <c r="AZ256" s="95"/>
    </row>
    <row r="257" ht="56.25" spans="12:52">
      <c r="L257" s="146">
        <v>11</v>
      </c>
      <c r="M257" s="146">
        <v>25</v>
      </c>
      <c r="N257" s="144" t="s">
        <v>4452</v>
      </c>
      <c r="O257" s="144" t="s">
        <v>942</v>
      </c>
      <c r="P257" s="144" t="s">
        <v>4453</v>
      </c>
      <c r="Q257" s="157">
        <v>417</v>
      </c>
      <c r="U257" s="146">
        <v>11</v>
      </c>
      <c r="V257" s="146">
        <v>30</v>
      </c>
      <c r="W257" s="144" t="s">
        <v>1605</v>
      </c>
      <c r="X257" s="144" t="s">
        <v>5158</v>
      </c>
      <c r="Y257" s="145">
        <v>17888.33</v>
      </c>
      <c r="AB257" s="360">
        <v>12</v>
      </c>
      <c r="AC257" s="361">
        <v>27</v>
      </c>
      <c r="AD257" s="360" t="s">
        <v>3552</v>
      </c>
      <c r="AE257" s="360" t="s">
        <v>5159</v>
      </c>
      <c r="AF257" s="362">
        <v>25932.67</v>
      </c>
      <c r="AI257" s="889" t="s">
        <v>710</v>
      </c>
      <c r="AJ257" s="353">
        <v>30</v>
      </c>
      <c r="AK257" s="355" t="s">
        <v>3261</v>
      </c>
      <c r="AL257" s="352" t="s">
        <v>5160</v>
      </c>
      <c r="AM257" s="354">
        <v>25238.67</v>
      </c>
      <c r="AP257" s="889" t="s">
        <v>721</v>
      </c>
      <c r="AQ257" s="353">
        <v>31</v>
      </c>
      <c r="AR257" s="355" t="s">
        <v>5064</v>
      </c>
      <c r="AS257" s="352" t="s">
        <v>5161</v>
      </c>
      <c r="AT257" s="354">
        <v>25408.67</v>
      </c>
      <c r="AW257" s="95"/>
      <c r="AZ257" s="95"/>
    </row>
    <row r="258" ht="56.25" spans="12:52">
      <c r="L258" s="146">
        <v>11</v>
      </c>
      <c r="M258" s="146">
        <v>28</v>
      </c>
      <c r="N258" s="144" t="s">
        <v>5162</v>
      </c>
      <c r="O258" s="144" t="s">
        <v>5163</v>
      </c>
      <c r="P258" s="144" t="s">
        <v>5164</v>
      </c>
      <c r="Q258" s="145">
        <v>1457</v>
      </c>
      <c r="U258" s="146">
        <v>12</v>
      </c>
      <c r="V258" s="146">
        <v>31</v>
      </c>
      <c r="W258" s="144" t="s">
        <v>1607</v>
      </c>
      <c r="X258" s="144" t="s">
        <v>5165</v>
      </c>
      <c r="Y258" s="145">
        <v>1877.67</v>
      </c>
      <c r="AB258" s="360">
        <v>12</v>
      </c>
      <c r="AC258" s="361">
        <v>27</v>
      </c>
      <c r="AD258" s="360" t="s">
        <v>3552</v>
      </c>
      <c r="AE258" s="360" t="s">
        <v>5166</v>
      </c>
      <c r="AF258" s="362">
        <v>25947.67</v>
      </c>
      <c r="AI258" s="889" t="s">
        <v>710</v>
      </c>
      <c r="AJ258" s="353">
        <v>30</v>
      </c>
      <c r="AK258" s="355" t="s">
        <v>3261</v>
      </c>
      <c r="AL258" s="352" t="s">
        <v>5167</v>
      </c>
      <c r="AM258" s="354">
        <v>25243.67</v>
      </c>
      <c r="AP258" s="889" t="s">
        <v>721</v>
      </c>
      <c r="AQ258" s="353">
        <v>31</v>
      </c>
      <c r="AR258" s="355" t="s">
        <v>5064</v>
      </c>
      <c r="AS258" s="352" t="s">
        <v>5168</v>
      </c>
      <c r="AT258" s="354">
        <v>25361.67</v>
      </c>
      <c r="AW258" s="95"/>
      <c r="AZ258" s="95"/>
    </row>
    <row r="259" ht="56.25" spans="12:52">
      <c r="L259" s="146">
        <v>11</v>
      </c>
      <c r="M259" s="146">
        <v>28</v>
      </c>
      <c r="N259" s="144" t="s">
        <v>4862</v>
      </c>
      <c r="O259" s="144" t="s">
        <v>5169</v>
      </c>
      <c r="P259" s="144" t="s">
        <v>4864</v>
      </c>
      <c r="Q259" s="157">
        <v>133</v>
      </c>
      <c r="U259" s="146">
        <v>12</v>
      </c>
      <c r="V259" s="146">
        <v>31</v>
      </c>
      <c r="W259" s="144" t="s">
        <v>1607</v>
      </c>
      <c r="X259" s="144" t="s">
        <v>5170</v>
      </c>
      <c r="Y259" s="145">
        <v>16058.66</v>
      </c>
      <c r="AB259" s="360">
        <v>12</v>
      </c>
      <c r="AC259" s="361">
        <v>27</v>
      </c>
      <c r="AD259" s="360" t="s">
        <v>3552</v>
      </c>
      <c r="AE259" s="360" t="s">
        <v>5171</v>
      </c>
      <c r="AF259" s="362">
        <v>25959.67</v>
      </c>
      <c r="AI259" s="889" t="s">
        <v>710</v>
      </c>
      <c r="AJ259" s="353">
        <v>30</v>
      </c>
      <c r="AK259" s="355" t="s">
        <v>3261</v>
      </c>
      <c r="AL259" s="352" t="s">
        <v>5172</v>
      </c>
      <c r="AM259" s="354">
        <v>25320.67</v>
      </c>
      <c r="AP259" s="889" t="s">
        <v>721</v>
      </c>
      <c r="AQ259" s="353">
        <v>31</v>
      </c>
      <c r="AR259" s="355" t="s">
        <v>5064</v>
      </c>
      <c r="AS259" s="352" t="s">
        <v>5173</v>
      </c>
      <c r="AT259" s="354">
        <v>25603.67</v>
      </c>
      <c r="AW259" s="95"/>
      <c r="AZ259" s="95"/>
    </row>
    <row r="260" ht="56.25" spans="12:52">
      <c r="L260" s="146">
        <v>11</v>
      </c>
      <c r="M260" s="146">
        <v>28</v>
      </c>
      <c r="N260" s="144" t="s">
        <v>4179</v>
      </c>
      <c r="O260" s="144" t="s">
        <v>3159</v>
      </c>
      <c r="P260" s="144" t="s">
        <v>4181</v>
      </c>
      <c r="Q260" s="145">
        <v>18239</v>
      </c>
      <c r="U260" s="146">
        <v>12</v>
      </c>
      <c r="V260" s="146">
        <v>31</v>
      </c>
      <c r="W260" s="144" t="s">
        <v>1607</v>
      </c>
      <c r="X260" s="144" t="s">
        <v>5174</v>
      </c>
      <c r="Y260" s="145">
        <v>17726.33</v>
      </c>
      <c r="AB260" s="360">
        <v>12</v>
      </c>
      <c r="AC260" s="361">
        <v>27</v>
      </c>
      <c r="AD260" s="360" t="s">
        <v>3552</v>
      </c>
      <c r="AE260" s="360" t="s">
        <v>5175</v>
      </c>
      <c r="AF260" s="362">
        <v>25774.67</v>
      </c>
      <c r="AI260" s="889" t="s">
        <v>710</v>
      </c>
      <c r="AJ260" s="353">
        <v>30</v>
      </c>
      <c r="AK260" s="355" t="s">
        <v>3261</v>
      </c>
      <c r="AL260" s="352" t="s">
        <v>5176</v>
      </c>
      <c r="AM260" s="354">
        <v>25443.67</v>
      </c>
      <c r="AP260" s="889" t="s">
        <v>721</v>
      </c>
      <c r="AQ260" s="353">
        <v>31</v>
      </c>
      <c r="AR260" s="355" t="s">
        <v>5064</v>
      </c>
      <c r="AS260" s="352" t="s">
        <v>5177</v>
      </c>
      <c r="AT260" s="354">
        <v>25377.67</v>
      </c>
      <c r="AW260" s="95"/>
      <c r="AZ260" s="95"/>
    </row>
    <row r="261" ht="56.25" spans="12:52">
      <c r="L261" s="146">
        <v>11</v>
      </c>
      <c r="M261" s="146">
        <v>30</v>
      </c>
      <c r="N261" s="144" t="s">
        <v>3995</v>
      </c>
      <c r="O261" s="144" t="s">
        <v>2610</v>
      </c>
      <c r="P261" s="144" t="s">
        <v>3996</v>
      </c>
      <c r="Q261" s="145">
        <v>10000</v>
      </c>
      <c r="U261" s="146">
        <v>12</v>
      </c>
      <c r="V261" s="146">
        <v>31</v>
      </c>
      <c r="W261" s="144" t="s">
        <v>1607</v>
      </c>
      <c r="X261" s="144" t="s">
        <v>5178</v>
      </c>
      <c r="Y261" s="145">
        <v>17694.33</v>
      </c>
      <c r="AB261" s="360">
        <v>12</v>
      </c>
      <c r="AC261" s="361">
        <v>27</v>
      </c>
      <c r="AD261" s="360" t="s">
        <v>3552</v>
      </c>
      <c r="AE261" s="360" t="s">
        <v>5179</v>
      </c>
      <c r="AF261" s="362">
        <v>25774.67</v>
      </c>
      <c r="AI261" s="889" t="s">
        <v>710</v>
      </c>
      <c r="AJ261" s="353">
        <v>30</v>
      </c>
      <c r="AK261" s="355" t="s">
        <v>3261</v>
      </c>
      <c r="AL261" s="352" t="s">
        <v>5180</v>
      </c>
      <c r="AM261" s="354">
        <v>25251.67</v>
      </c>
      <c r="AP261" s="889" t="s">
        <v>721</v>
      </c>
      <c r="AQ261" s="353">
        <v>31</v>
      </c>
      <c r="AR261" s="355" t="s">
        <v>5064</v>
      </c>
      <c r="AS261" s="352" t="s">
        <v>5181</v>
      </c>
      <c r="AT261" s="354">
        <v>25244.67</v>
      </c>
      <c r="AW261" s="95"/>
      <c r="AZ261" s="95"/>
    </row>
    <row r="262" ht="56.25" spans="12:52">
      <c r="L262" s="146">
        <v>12</v>
      </c>
      <c r="M262" s="146">
        <v>14</v>
      </c>
      <c r="N262" s="144" t="s">
        <v>5162</v>
      </c>
      <c r="O262" s="144" t="s">
        <v>2586</v>
      </c>
      <c r="P262" s="144" t="s">
        <v>5182</v>
      </c>
      <c r="Q262" s="145">
        <v>23500</v>
      </c>
      <c r="U262" s="146">
        <v>12</v>
      </c>
      <c r="V262" s="146">
        <v>31</v>
      </c>
      <c r="W262" s="144" t="s">
        <v>1607</v>
      </c>
      <c r="X262" s="144" t="s">
        <v>5183</v>
      </c>
      <c r="Y262" s="145">
        <v>17725.33</v>
      </c>
      <c r="AB262" s="360">
        <v>12</v>
      </c>
      <c r="AC262" s="361">
        <v>27</v>
      </c>
      <c r="AD262" s="360" t="s">
        <v>3552</v>
      </c>
      <c r="AE262" s="360" t="s">
        <v>5184</v>
      </c>
      <c r="AF262" s="362">
        <v>25774.67</v>
      </c>
      <c r="AI262" s="889" t="s">
        <v>710</v>
      </c>
      <c r="AJ262" s="353">
        <v>30</v>
      </c>
      <c r="AK262" s="355" t="s">
        <v>3261</v>
      </c>
      <c r="AL262" s="352" t="s">
        <v>5185</v>
      </c>
      <c r="AM262" s="354">
        <v>24905.67</v>
      </c>
      <c r="AP262" s="889" t="s">
        <v>721</v>
      </c>
      <c r="AQ262" s="353">
        <v>31</v>
      </c>
      <c r="AR262" s="355" t="s">
        <v>5064</v>
      </c>
      <c r="AS262" s="352" t="s">
        <v>5186</v>
      </c>
      <c r="AT262" s="354">
        <v>25251.67</v>
      </c>
      <c r="AW262" s="95"/>
      <c r="AZ262" s="95"/>
    </row>
    <row r="263" ht="56.25" spans="12:52">
      <c r="L263" s="146">
        <v>12</v>
      </c>
      <c r="M263" s="146">
        <v>14</v>
      </c>
      <c r="N263" s="144" t="s">
        <v>5162</v>
      </c>
      <c r="O263" s="144" t="s">
        <v>2586</v>
      </c>
      <c r="P263" s="144" t="s">
        <v>5182</v>
      </c>
      <c r="Q263" s="145">
        <v>25500</v>
      </c>
      <c r="U263" s="146">
        <v>12</v>
      </c>
      <c r="V263" s="146">
        <v>31</v>
      </c>
      <c r="W263" s="144" t="s">
        <v>1607</v>
      </c>
      <c r="X263" s="144" t="s">
        <v>5187</v>
      </c>
      <c r="Y263" s="145">
        <v>17693.33</v>
      </c>
      <c r="AB263" s="360">
        <v>12</v>
      </c>
      <c r="AC263" s="361">
        <v>27</v>
      </c>
      <c r="AD263" s="360" t="s">
        <v>3552</v>
      </c>
      <c r="AE263" s="360" t="s">
        <v>5188</v>
      </c>
      <c r="AF263" s="362">
        <v>23790.54</v>
      </c>
      <c r="AI263" s="889" t="s">
        <v>710</v>
      </c>
      <c r="AJ263" s="353">
        <v>30</v>
      </c>
      <c r="AK263" s="355" t="s">
        <v>3261</v>
      </c>
      <c r="AL263" s="352" t="s">
        <v>5189</v>
      </c>
      <c r="AM263" s="354">
        <v>25460.67</v>
      </c>
      <c r="AP263" s="889" t="s">
        <v>721</v>
      </c>
      <c r="AQ263" s="353">
        <v>31</v>
      </c>
      <c r="AR263" s="355" t="s">
        <v>5064</v>
      </c>
      <c r="AS263" s="352" t="s">
        <v>5190</v>
      </c>
      <c r="AT263" s="354">
        <v>25309.67</v>
      </c>
      <c r="AW263" s="95"/>
      <c r="AZ263" s="95"/>
    </row>
    <row r="264" ht="56.25" spans="12:52">
      <c r="L264" s="146">
        <v>12</v>
      </c>
      <c r="M264" s="146">
        <v>14</v>
      </c>
      <c r="N264" s="144" t="s">
        <v>4808</v>
      </c>
      <c r="O264" s="144" t="s">
        <v>5191</v>
      </c>
      <c r="P264" s="144" t="s">
        <v>4809</v>
      </c>
      <c r="Q264" s="157">
        <v>820</v>
      </c>
      <c r="U264" s="146">
        <v>12</v>
      </c>
      <c r="V264" s="146">
        <v>31</v>
      </c>
      <c r="W264" s="144" t="s">
        <v>1607</v>
      </c>
      <c r="X264" s="144" t="s">
        <v>5192</v>
      </c>
      <c r="Y264" s="145">
        <v>17725.33</v>
      </c>
      <c r="AB264" s="365" t="s">
        <v>389</v>
      </c>
      <c r="AC264" s="366"/>
      <c r="AD264" s="366"/>
      <c r="AE264" s="367"/>
      <c r="AF264" s="368">
        <f>SUM(AF24:AF263)</f>
        <v>5657730.29999999</v>
      </c>
      <c r="AI264" s="889" t="s">
        <v>710</v>
      </c>
      <c r="AJ264" s="353">
        <v>30</v>
      </c>
      <c r="AK264" s="355" t="s">
        <v>3261</v>
      </c>
      <c r="AL264" s="352" t="s">
        <v>5193</v>
      </c>
      <c r="AM264" s="354">
        <v>25224.67</v>
      </c>
      <c r="AP264" s="889" t="s">
        <v>721</v>
      </c>
      <c r="AQ264" s="353">
        <v>31</v>
      </c>
      <c r="AR264" s="355" t="s">
        <v>5064</v>
      </c>
      <c r="AS264" s="352" t="s">
        <v>5194</v>
      </c>
      <c r="AT264" s="354">
        <v>24930.67</v>
      </c>
      <c r="AW264" s="95"/>
      <c r="AZ264" s="95"/>
    </row>
    <row r="265" ht="56.25" spans="12:52">
      <c r="L265" s="146">
        <v>12</v>
      </c>
      <c r="M265" s="146">
        <v>14</v>
      </c>
      <c r="N265" s="144" t="s">
        <v>4808</v>
      </c>
      <c r="O265" s="144" t="s">
        <v>687</v>
      </c>
      <c r="P265" s="144" t="s">
        <v>4809</v>
      </c>
      <c r="Q265" s="145">
        <v>2697</v>
      </c>
      <c r="U265" s="146">
        <v>12</v>
      </c>
      <c r="V265" s="146">
        <v>31</v>
      </c>
      <c r="W265" s="144" t="s">
        <v>1607</v>
      </c>
      <c r="X265" s="144" t="s">
        <v>5195</v>
      </c>
      <c r="Y265" s="145">
        <v>17695.33</v>
      </c>
      <c r="AI265" s="889" t="s">
        <v>710</v>
      </c>
      <c r="AJ265" s="353">
        <v>30</v>
      </c>
      <c r="AK265" s="355" t="s">
        <v>3261</v>
      </c>
      <c r="AL265" s="352" t="s">
        <v>5196</v>
      </c>
      <c r="AM265" s="354">
        <v>25364.67</v>
      </c>
      <c r="AP265" s="889" t="s">
        <v>721</v>
      </c>
      <c r="AQ265" s="353">
        <v>31</v>
      </c>
      <c r="AR265" s="355" t="s">
        <v>5064</v>
      </c>
      <c r="AS265" s="352" t="s">
        <v>5197</v>
      </c>
      <c r="AT265" s="354">
        <v>25409.67</v>
      </c>
      <c r="AW265" s="95"/>
      <c r="AZ265" s="95"/>
    </row>
    <row r="266" ht="56.25" spans="12:52">
      <c r="L266" s="146">
        <v>12</v>
      </c>
      <c r="M266" s="146">
        <v>14</v>
      </c>
      <c r="N266" s="144" t="s">
        <v>4808</v>
      </c>
      <c r="O266" s="144" t="s">
        <v>808</v>
      </c>
      <c r="P266" s="144" t="s">
        <v>5198</v>
      </c>
      <c r="Q266" s="145">
        <v>1600</v>
      </c>
      <c r="U266" s="146">
        <v>12</v>
      </c>
      <c r="V266" s="146">
        <v>31</v>
      </c>
      <c r="W266" s="144" t="s">
        <v>1607</v>
      </c>
      <c r="X266" s="144" t="s">
        <v>5199</v>
      </c>
      <c r="Y266" s="145">
        <v>17711.33</v>
      </c>
      <c r="AI266" s="889" t="s">
        <v>710</v>
      </c>
      <c r="AJ266" s="353">
        <v>30</v>
      </c>
      <c r="AK266" s="355" t="s">
        <v>3261</v>
      </c>
      <c r="AL266" s="352" t="s">
        <v>5200</v>
      </c>
      <c r="AM266" s="354">
        <v>25316.67</v>
      </c>
      <c r="AP266" s="889" t="s">
        <v>721</v>
      </c>
      <c r="AQ266" s="353">
        <v>31</v>
      </c>
      <c r="AR266" s="355" t="s">
        <v>5064</v>
      </c>
      <c r="AS266" s="352" t="s">
        <v>5201</v>
      </c>
      <c r="AT266" s="354">
        <v>25109.67</v>
      </c>
      <c r="AW266" s="95"/>
      <c r="AZ266" s="95"/>
    </row>
    <row r="267" ht="56.25" spans="12:52">
      <c r="L267" s="146">
        <v>12</v>
      </c>
      <c r="M267" s="146">
        <v>14</v>
      </c>
      <c r="N267" s="144" t="s">
        <v>4808</v>
      </c>
      <c r="O267" s="144" t="s">
        <v>797</v>
      </c>
      <c r="P267" s="144" t="s">
        <v>4809</v>
      </c>
      <c r="Q267" s="157">
        <v>54</v>
      </c>
      <c r="U267" s="146">
        <v>12</v>
      </c>
      <c r="V267" s="146">
        <v>31</v>
      </c>
      <c r="W267" s="144" t="s">
        <v>1607</v>
      </c>
      <c r="X267" s="144" t="s">
        <v>5202</v>
      </c>
      <c r="Y267" s="145">
        <v>16058.66</v>
      </c>
      <c r="AI267" s="889" t="s">
        <v>710</v>
      </c>
      <c r="AJ267" s="353">
        <v>30</v>
      </c>
      <c r="AK267" s="355" t="s">
        <v>3261</v>
      </c>
      <c r="AL267" s="352" t="s">
        <v>5203</v>
      </c>
      <c r="AM267" s="354">
        <v>25460.67</v>
      </c>
      <c r="AP267" s="889" t="s">
        <v>721</v>
      </c>
      <c r="AQ267" s="353">
        <v>31</v>
      </c>
      <c r="AR267" s="355" t="s">
        <v>5064</v>
      </c>
      <c r="AS267" s="352" t="s">
        <v>5204</v>
      </c>
      <c r="AT267" s="354">
        <v>25409.67</v>
      </c>
      <c r="AW267" s="95"/>
      <c r="AZ267" s="95"/>
    </row>
    <row r="268" ht="56.25" spans="12:52">
      <c r="L268" s="146">
        <v>12</v>
      </c>
      <c r="M268" s="146">
        <v>15</v>
      </c>
      <c r="N268" s="144" t="s">
        <v>4548</v>
      </c>
      <c r="O268" s="144" t="s">
        <v>5205</v>
      </c>
      <c r="P268" s="144" t="s">
        <v>5206</v>
      </c>
      <c r="Q268" s="145">
        <v>5000</v>
      </c>
      <c r="U268" s="146">
        <v>12</v>
      </c>
      <c r="V268" s="146">
        <v>31</v>
      </c>
      <c r="W268" s="144" t="s">
        <v>1607</v>
      </c>
      <c r="X268" s="144" t="s">
        <v>5207</v>
      </c>
      <c r="Y268" s="145">
        <v>17554.33</v>
      </c>
      <c r="AI268" s="889" t="s">
        <v>710</v>
      </c>
      <c r="AJ268" s="353">
        <v>30</v>
      </c>
      <c r="AK268" s="355" t="s">
        <v>3261</v>
      </c>
      <c r="AL268" s="352" t="s">
        <v>5208</v>
      </c>
      <c r="AM268" s="354">
        <v>25460.67</v>
      </c>
      <c r="AP268" s="889" t="s">
        <v>721</v>
      </c>
      <c r="AQ268" s="353">
        <v>31</v>
      </c>
      <c r="AR268" s="355" t="s">
        <v>5064</v>
      </c>
      <c r="AS268" s="352" t="s">
        <v>5209</v>
      </c>
      <c r="AT268" s="354">
        <v>25159.67</v>
      </c>
      <c r="AW268" s="95"/>
      <c r="AZ268" s="95"/>
    </row>
    <row r="269" ht="56.25" spans="12:52">
      <c r="L269" s="146">
        <v>12</v>
      </c>
      <c r="M269" s="146">
        <v>21</v>
      </c>
      <c r="N269" s="144" t="s">
        <v>4153</v>
      </c>
      <c r="O269" s="144" t="s">
        <v>2425</v>
      </c>
      <c r="P269" s="144" t="s">
        <v>5210</v>
      </c>
      <c r="Q269" s="145">
        <v>15000</v>
      </c>
      <c r="U269" s="146">
        <v>12</v>
      </c>
      <c r="V269" s="146">
        <v>31</v>
      </c>
      <c r="W269" s="144" t="s">
        <v>1607</v>
      </c>
      <c r="X269" s="144" t="s">
        <v>5211</v>
      </c>
      <c r="Y269" s="145">
        <v>17219.33</v>
      </c>
      <c r="AI269" s="889" t="s">
        <v>710</v>
      </c>
      <c r="AJ269" s="353">
        <v>30</v>
      </c>
      <c r="AK269" s="355" t="s">
        <v>3261</v>
      </c>
      <c r="AL269" s="352" t="s">
        <v>5212</v>
      </c>
      <c r="AM269" s="354">
        <v>25424.67</v>
      </c>
      <c r="AP269" s="889" t="s">
        <v>721</v>
      </c>
      <c r="AQ269" s="353">
        <v>31</v>
      </c>
      <c r="AR269" s="355" t="s">
        <v>5064</v>
      </c>
      <c r="AS269" s="352" t="s">
        <v>5213</v>
      </c>
      <c r="AT269" s="354">
        <v>25409.67</v>
      </c>
      <c r="AW269" s="95"/>
      <c r="AZ269" s="95"/>
    </row>
    <row r="270" ht="56.25" spans="12:52">
      <c r="L270" s="146">
        <v>12</v>
      </c>
      <c r="M270" s="146">
        <v>27</v>
      </c>
      <c r="N270" s="144" t="s">
        <v>4054</v>
      </c>
      <c r="O270" s="144" t="s">
        <v>5214</v>
      </c>
      <c r="P270" s="144" t="s">
        <v>4531</v>
      </c>
      <c r="Q270" s="145">
        <v>2500</v>
      </c>
      <c r="U270" s="146">
        <v>12</v>
      </c>
      <c r="V270" s="146">
        <v>31</v>
      </c>
      <c r="W270" s="144" t="s">
        <v>1607</v>
      </c>
      <c r="X270" s="144" t="s">
        <v>5215</v>
      </c>
      <c r="Y270" s="145">
        <v>17579.33</v>
      </c>
      <c r="AI270" s="889" t="s">
        <v>710</v>
      </c>
      <c r="AJ270" s="353">
        <v>30</v>
      </c>
      <c r="AK270" s="355" t="s">
        <v>3261</v>
      </c>
      <c r="AL270" s="352" t="s">
        <v>5216</v>
      </c>
      <c r="AM270" s="354">
        <v>25369.67</v>
      </c>
      <c r="AP270" s="889" t="s">
        <v>721</v>
      </c>
      <c r="AQ270" s="353">
        <v>31</v>
      </c>
      <c r="AR270" s="355" t="s">
        <v>5064</v>
      </c>
      <c r="AS270" s="352" t="s">
        <v>5217</v>
      </c>
      <c r="AT270" s="354">
        <v>25409.67</v>
      </c>
      <c r="AW270" s="95"/>
      <c r="AZ270" s="95"/>
    </row>
    <row r="271" ht="56.25" spans="12:52">
      <c r="L271" s="146">
        <v>12</v>
      </c>
      <c r="M271" s="146">
        <v>29</v>
      </c>
      <c r="N271" s="144" t="s">
        <v>4078</v>
      </c>
      <c r="O271" s="144" t="s">
        <v>5163</v>
      </c>
      <c r="P271" s="144" t="s">
        <v>5218</v>
      </c>
      <c r="Q271" s="145">
        <v>10844.28</v>
      </c>
      <c r="U271" s="146">
        <v>12</v>
      </c>
      <c r="V271" s="146">
        <v>31</v>
      </c>
      <c r="W271" s="144" t="s">
        <v>1607</v>
      </c>
      <c r="X271" s="144" t="s">
        <v>5219</v>
      </c>
      <c r="Y271" s="145">
        <v>17579.33</v>
      </c>
      <c r="AI271" s="889" t="s">
        <v>710</v>
      </c>
      <c r="AJ271" s="353">
        <v>30</v>
      </c>
      <c r="AK271" s="355" t="s">
        <v>3261</v>
      </c>
      <c r="AL271" s="352" t="s">
        <v>5220</v>
      </c>
      <c r="AM271" s="354">
        <v>25424.67</v>
      </c>
      <c r="AP271" s="889" t="s">
        <v>721</v>
      </c>
      <c r="AQ271" s="353">
        <v>31</v>
      </c>
      <c r="AR271" s="355" t="s">
        <v>5064</v>
      </c>
      <c r="AS271" s="352" t="s">
        <v>5221</v>
      </c>
      <c r="AT271" s="354">
        <v>25397.67</v>
      </c>
      <c r="AW271" s="95"/>
      <c r="AZ271" s="95"/>
    </row>
    <row r="272" ht="56.25" spans="12:52">
      <c r="L272" s="146">
        <v>12</v>
      </c>
      <c r="M272" s="146">
        <v>29</v>
      </c>
      <c r="N272" s="144" t="s">
        <v>4078</v>
      </c>
      <c r="O272" s="144" t="s">
        <v>3156</v>
      </c>
      <c r="P272" s="144" t="s">
        <v>5218</v>
      </c>
      <c r="Q272" s="145">
        <v>9146.4</v>
      </c>
      <c r="U272" s="146">
        <v>12</v>
      </c>
      <c r="V272" s="146">
        <v>31</v>
      </c>
      <c r="W272" s="144" t="s">
        <v>1607</v>
      </c>
      <c r="X272" s="144" t="s">
        <v>5222</v>
      </c>
      <c r="Y272" s="145">
        <v>17615.33</v>
      </c>
      <c r="AI272" s="889" t="s">
        <v>710</v>
      </c>
      <c r="AJ272" s="353">
        <v>30</v>
      </c>
      <c r="AK272" s="355" t="s">
        <v>3261</v>
      </c>
      <c r="AL272" s="352" t="s">
        <v>5223</v>
      </c>
      <c r="AM272" s="354">
        <v>25460.67</v>
      </c>
      <c r="AP272" s="889" t="s">
        <v>729</v>
      </c>
      <c r="AQ272" s="353">
        <v>31</v>
      </c>
      <c r="AR272" s="355" t="s">
        <v>5224</v>
      </c>
      <c r="AS272" s="352" t="s">
        <v>5225</v>
      </c>
      <c r="AT272" s="354">
        <v>24754.67</v>
      </c>
      <c r="AW272" s="95"/>
      <c r="AZ272" s="95"/>
    </row>
    <row r="273" ht="56.25" spans="12:52">
      <c r="L273" s="146">
        <v>12</v>
      </c>
      <c r="M273" s="146">
        <v>29</v>
      </c>
      <c r="N273" s="144" t="s">
        <v>4078</v>
      </c>
      <c r="O273" s="144" t="s">
        <v>5226</v>
      </c>
      <c r="P273" s="144" t="s">
        <v>5218</v>
      </c>
      <c r="Q273" s="145">
        <v>1580</v>
      </c>
      <c r="U273" s="146">
        <v>12</v>
      </c>
      <c r="V273" s="146">
        <v>31</v>
      </c>
      <c r="W273" s="144" t="s">
        <v>1607</v>
      </c>
      <c r="X273" s="144" t="s">
        <v>5227</v>
      </c>
      <c r="Y273" s="145">
        <v>17888.33</v>
      </c>
      <c r="AI273" s="889" t="s">
        <v>710</v>
      </c>
      <c r="AJ273" s="353">
        <v>30</v>
      </c>
      <c r="AK273" s="355" t="s">
        <v>3261</v>
      </c>
      <c r="AL273" s="352" t="s">
        <v>5228</v>
      </c>
      <c r="AM273" s="354">
        <v>25424.67</v>
      </c>
      <c r="AP273" s="889" t="s">
        <v>729</v>
      </c>
      <c r="AQ273" s="353">
        <v>31</v>
      </c>
      <c r="AR273" s="355" t="s">
        <v>5224</v>
      </c>
      <c r="AS273" s="352" t="s">
        <v>5229</v>
      </c>
      <c r="AT273" s="354">
        <v>24796.67</v>
      </c>
      <c r="AW273" s="95"/>
      <c r="AZ273" s="95"/>
    </row>
    <row r="274" ht="56.25" spans="12:52">
      <c r="L274" s="146">
        <v>12</v>
      </c>
      <c r="M274" s="146">
        <v>29</v>
      </c>
      <c r="N274" s="144" t="s">
        <v>4078</v>
      </c>
      <c r="O274" s="144" t="s">
        <v>5230</v>
      </c>
      <c r="P274" s="144" t="s">
        <v>5218</v>
      </c>
      <c r="Q274" s="145">
        <v>2200</v>
      </c>
      <c r="U274" s="363"/>
      <c r="V274" s="363"/>
      <c r="W274" s="363"/>
      <c r="X274" s="364" t="s">
        <v>5231</v>
      </c>
      <c r="Y274" s="369">
        <f>SUM(Y100:Y273)</f>
        <v>1991559.5</v>
      </c>
      <c r="AI274" s="889" t="s">
        <v>710</v>
      </c>
      <c r="AJ274" s="353">
        <v>30</v>
      </c>
      <c r="AK274" s="355" t="s">
        <v>3261</v>
      </c>
      <c r="AL274" s="352" t="s">
        <v>5232</v>
      </c>
      <c r="AM274" s="354">
        <v>25460.67</v>
      </c>
      <c r="AP274" s="889" t="s">
        <v>729</v>
      </c>
      <c r="AQ274" s="353">
        <v>31</v>
      </c>
      <c r="AR274" s="355" t="s">
        <v>5224</v>
      </c>
      <c r="AS274" s="352" t="s">
        <v>5233</v>
      </c>
      <c r="AT274" s="354">
        <v>5171.33</v>
      </c>
      <c r="AW274" s="95"/>
      <c r="AZ274" s="95"/>
    </row>
    <row r="275" ht="56.25" spans="12:52">
      <c r="L275" s="146">
        <v>12</v>
      </c>
      <c r="M275" s="146">
        <v>29</v>
      </c>
      <c r="N275" s="144" t="s">
        <v>4078</v>
      </c>
      <c r="O275" s="144" t="s">
        <v>5234</v>
      </c>
      <c r="P275" s="144" t="s">
        <v>5218</v>
      </c>
      <c r="Q275" s="145">
        <v>6000</v>
      </c>
      <c r="U275" s="363"/>
      <c r="V275" s="363"/>
      <c r="W275" s="363"/>
      <c r="X275" s="364" t="s">
        <v>5235</v>
      </c>
      <c r="Y275" s="369">
        <f>Y97+Y274</f>
        <v>2967021.76</v>
      </c>
      <c r="AI275" s="889" t="s">
        <v>710</v>
      </c>
      <c r="AJ275" s="353">
        <v>30</v>
      </c>
      <c r="AK275" s="355" t="s">
        <v>3261</v>
      </c>
      <c r="AL275" s="352" t="s">
        <v>5236</v>
      </c>
      <c r="AM275" s="354">
        <v>25460.67</v>
      </c>
      <c r="AP275" s="889" t="s">
        <v>729</v>
      </c>
      <c r="AQ275" s="353">
        <v>31</v>
      </c>
      <c r="AR275" s="355" t="s">
        <v>5224</v>
      </c>
      <c r="AS275" s="352" t="s">
        <v>5237</v>
      </c>
      <c r="AT275" s="354">
        <v>5162.33</v>
      </c>
      <c r="AW275" s="95"/>
      <c r="AZ275" s="95"/>
    </row>
    <row r="276" ht="56.25" spans="12:52">
      <c r="L276" s="146">
        <v>12</v>
      </c>
      <c r="M276" s="146">
        <v>29</v>
      </c>
      <c r="N276" s="144" t="s">
        <v>4078</v>
      </c>
      <c r="O276" s="144" t="s">
        <v>5238</v>
      </c>
      <c r="P276" s="144" t="s">
        <v>5218</v>
      </c>
      <c r="Q276" s="145">
        <v>5997</v>
      </c>
      <c r="AI276" s="889" t="s">
        <v>710</v>
      </c>
      <c r="AJ276" s="353">
        <v>30</v>
      </c>
      <c r="AK276" s="355" t="s">
        <v>3261</v>
      </c>
      <c r="AL276" s="352" t="s">
        <v>5239</v>
      </c>
      <c r="AM276" s="354">
        <v>25774.67</v>
      </c>
      <c r="AP276" s="889" t="s">
        <v>729</v>
      </c>
      <c r="AQ276" s="353">
        <v>31</v>
      </c>
      <c r="AR276" s="355" t="s">
        <v>5224</v>
      </c>
      <c r="AS276" s="352" t="s">
        <v>5240</v>
      </c>
      <c r="AT276" s="354">
        <v>5802.33</v>
      </c>
      <c r="AW276" s="95"/>
      <c r="AZ276" s="95"/>
    </row>
    <row r="277" ht="56.25" spans="12:52">
      <c r="L277" s="146">
        <v>12</v>
      </c>
      <c r="M277" s="146">
        <v>29</v>
      </c>
      <c r="N277" s="144" t="s">
        <v>5241</v>
      </c>
      <c r="O277" s="144" t="s">
        <v>5242</v>
      </c>
      <c r="P277" s="144" t="s">
        <v>5243</v>
      </c>
      <c r="Q277" s="157">
        <v>205.92</v>
      </c>
      <c r="AI277" s="352">
        <v>10</v>
      </c>
      <c r="AJ277" s="353">
        <v>14</v>
      </c>
      <c r="AK277" s="355" t="s">
        <v>3458</v>
      </c>
      <c r="AL277" s="352" t="s">
        <v>5244</v>
      </c>
      <c r="AM277" s="354">
        <v>-227813.9</v>
      </c>
      <c r="AP277" s="889" t="s">
        <v>729</v>
      </c>
      <c r="AQ277" s="353">
        <v>31</v>
      </c>
      <c r="AR277" s="355" t="s">
        <v>5224</v>
      </c>
      <c r="AS277" s="352" t="s">
        <v>5245</v>
      </c>
      <c r="AT277" s="354">
        <v>5177.33</v>
      </c>
      <c r="AW277" s="95"/>
      <c r="AZ277" s="95"/>
    </row>
    <row r="278" ht="56.25" spans="12:52">
      <c r="L278" s="146">
        <v>12</v>
      </c>
      <c r="M278" s="146">
        <v>29</v>
      </c>
      <c r="N278" s="144" t="s">
        <v>4372</v>
      </c>
      <c r="O278" s="144" t="s">
        <v>5246</v>
      </c>
      <c r="P278" s="144" t="s">
        <v>4873</v>
      </c>
      <c r="Q278" s="145">
        <v>6263</v>
      </c>
      <c r="AI278" s="352">
        <v>10</v>
      </c>
      <c r="AJ278" s="353">
        <v>30</v>
      </c>
      <c r="AK278" s="355" t="s">
        <v>3329</v>
      </c>
      <c r="AL278" s="352" t="s">
        <v>5247</v>
      </c>
      <c r="AM278" s="354">
        <v>5153.33</v>
      </c>
      <c r="AP278" s="889" t="s">
        <v>729</v>
      </c>
      <c r="AQ278" s="353">
        <v>31</v>
      </c>
      <c r="AR278" s="355" t="s">
        <v>5224</v>
      </c>
      <c r="AS278" s="352" t="s">
        <v>5248</v>
      </c>
      <c r="AT278" s="354">
        <v>5176.33</v>
      </c>
      <c r="AW278" s="95"/>
      <c r="AZ278" s="95"/>
    </row>
    <row r="279" ht="56.25" spans="12:52">
      <c r="L279" s="146">
        <v>12</v>
      </c>
      <c r="M279" s="146">
        <v>30</v>
      </c>
      <c r="N279" s="144" t="s">
        <v>4372</v>
      </c>
      <c r="O279" s="144" t="s">
        <v>3130</v>
      </c>
      <c r="P279" s="144" t="s">
        <v>5249</v>
      </c>
      <c r="Q279" s="145">
        <v>1760</v>
      </c>
      <c r="AI279" s="352">
        <v>10</v>
      </c>
      <c r="AJ279" s="353">
        <v>30</v>
      </c>
      <c r="AK279" s="355" t="s">
        <v>3329</v>
      </c>
      <c r="AL279" s="352" t="s">
        <v>5250</v>
      </c>
      <c r="AM279" s="354">
        <v>5166.33</v>
      </c>
      <c r="AP279" s="889" t="s">
        <v>729</v>
      </c>
      <c r="AQ279" s="353">
        <v>31</v>
      </c>
      <c r="AR279" s="355" t="s">
        <v>5224</v>
      </c>
      <c r="AS279" s="352" t="s">
        <v>5251</v>
      </c>
      <c r="AT279" s="354">
        <v>5171.33</v>
      </c>
      <c r="AW279" s="95"/>
      <c r="AZ279" s="95"/>
    </row>
    <row r="280" ht="56.25" spans="12:52">
      <c r="L280" s="146">
        <v>12</v>
      </c>
      <c r="M280" s="146">
        <v>30</v>
      </c>
      <c r="N280" s="144" t="s">
        <v>5113</v>
      </c>
      <c r="O280" s="144" t="s">
        <v>813</v>
      </c>
      <c r="P280" s="144" t="s">
        <v>5252</v>
      </c>
      <c r="Q280" s="145">
        <v>6497</v>
      </c>
      <c r="AI280" s="352">
        <v>10</v>
      </c>
      <c r="AJ280" s="353">
        <v>30</v>
      </c>
      <c r="AK280" s="355" t="s">
        <v>3329</v>
      </c>
      <c r="AL280" s="352" t="s">
        <v>5253</v>
      </c>
      <c r="AM280" s="354">
        <v>24765.67</v>
      </c>
      <c r="AP280" s="889" t="s">
        <v>729</v>
      </c>
      <c r="AQ280" s="353">
        <v>31</v>
      </c>
      <c r="AR280" s="355" t="s">
        <v>5224</v>
      </c>
      <c r="AS280" s="352" t="s">
        <v>5254</v>
      </c>
      <c r="AT280" s="354">
        <v>24997.67</v>
      </c>
      <c r="AW280" s="95"/>
      <c r="AZ280" s="95"/>
    </row>
    <row r="281" ht="56.25" spans="12:52">
      <c r="L281" s="146">
        <v>12</v>
      </c>
      <c r="M281" s="146">
        <v>30</v>
      </c>
      <c r="N281" s="144" t="s">
        <v>4452</v>
      </c>
      <c r="O281" s="144" t="s">
        <v>1766</v>
      </c>
      <c r="P281" s="144" t="s">
        <v>4453</v>
      </c>
      <c r="Q281" s="157">
        <v>108</v>
      </c>
      <c r="AI281" s="352">
        <v>10</v>
      </c>
      <c r="AJ281" s="353">
        <v>30</v>
      </c>
      <c r="AK281" s="355" t="s">
        <v>3329</v>
      </c>
      <c r="AL281" s="352" t="s">
        <v>5255</v>
      </c>
      <c r="AM281" s="354">
        <v>5121.33</v>
      </c>
      <c r="AP281" s="889" t="s">
        <v>729</v>
      </c>
      <c r="AQ281" s="353">
        <v>31</v>
      </c>
      <c r="AR281" s="355" t="s">
        <v>5224</v>
      </c>
      <c r="AS281" s="352" t="s">
        <v>5256</v>
      </c>
      <c r="AT281" s="354">
        <v>24790.67</v>
      </c>
      <c r="AW281" s="95"/>
      <c r="AZ281" s="95"/>
    </row>
    <row r="282" ht="56.25" spans="12:52">
      <c r="L282" s="146">
        <v>12</v>
      </c>
      <c r="M282" s="146">
        <v>30</v>
      </c>
      <c r="N282" s="144" t="s">
        <v>4452</v>
      </c>
      <c r="O282" s="144" t="s">
        <v>5257</v>
      </c>
      <c r="P282" s="144" t="s">
        <v>4453</v>
      </c>
      <c r="Q282" s="157">
        <v>160</v>
      </c>
      <c r="AI282" s="352">
        <v>10</v>
      </c>
      <c r="AJ282" s="353">
        <v>30</v>
      </c>
      <c r="AK282" s="355" t="s">
        <v>3329</v>
      </c>
      <c r="AL282" s="352" t="s">
        <v>5258</v>
      </c>
      <c r="AM282" s="354">
        <v>5129.33</v>
      </c>
      <c r="AP282" s="889" t="s">
        <v>729</v>
      </c>
      <c r="AQ282" s="353">
        <v>31</v>
      </c>
      <c r="AR282" s="355" t="s">
        <v>5224</v>
      </c>
      <c r="AS282" s="352" t="s">
        <v>5259</v>
      </c>
      <c r="AT282" s="354">
        <v>5207.33</v>
      </c>
      <c r="AW282" s="95"/>
      <c r="AZ282" s="95"/>
    </row>
    <row r="283" ht="56.25" spans="12:52">
      <c r="L283" s="146">
        <v>12</v>
      </c>
      <c r="M283" s="146">
        <v>30</v>
      </c>
      <c r="N283" s="144" t="s">
        <v>4452</v>
      </c>
      <c r="O283" s="144" t="s">
        <v>5260</v>
      </c>
      <c r="P283" s="144" t="s">
        <v>4453</v>
      </c>
      <c r="Q283" s="145">
        <v>6900</v>
      </c>
      <c r="AI283" s="352">
        <v>10</v>
      </c>
      <c r="AJ283" s="353">
        <v>30</v>
      </c>
      <c r="AK283" s="355" t="s">
        <v>3329</v>
      </c>
      <c r="AL283" s="352" t="s">
        <v>5261</v>
      </c>
      <c r="AM283" s="354">
        <v>24722.67</v>
      </c>
      <c r="AP283" s="889" t="s">
        <v>729</v>
      </c>
      <c r="AQ283" s="353">
        <v>31</v>
      </c>
      <c r="AR283" s="355" t="s">
        <v>5224</v>
      </c>
      <c r="AS283" s="352" t="s">
        <v>5262</v>
      </c>
      <c r="AT283" s="354">
        <v>24902.67</v>
      </c>
      <c r="AW283" s="95"/>
      <c r="AZ283" s="95"/>
    </row>
    <row r="284" ht="56.25" spans="12:52">
      <c r="L284" s="209">
        <v>12</v>
      </c>
      <c r="M284" s="209">
        <v>30</v>
      </c>
      <c r="N284" s="149" t="s">
        <v>4452</v>
      </c>
      <c r="O284" s="149" t="s">
        <v>5263</v>
      </c>
      <c r="P284" s="149" t="s">
        <v>4453</v>
      </c>
      <c r="Q284" s="246">
        <v>19000</v>
      </c>
      <c r="AI284" s="352">
        <v>10</v>
      </c>
      <c r="AJ284" s="353">
        <v>30</v>
      </c>
      <c r="AK284" s="355" t="s">
        <v>3329</v>
      </c>
      <c r="AL284" s="352" t="s">
        <v>5264</v>
      </c>
      <c r="AM284" s="354">
        <v>25279.67</v>
      </c>
      <c r="AP284" s="889" t="s">
        <v>729</v>
      </c>
      <c r="AQ284" s="353">
        <v>31</v>
      </c>
      <c r="AR284" s="355" t="s">
        <v>5224</v>
      </c>
      <c r="AS284" s="352" t="s">
        <v>5265</v>
      </c>
      <c r="AT284" s="354">
        <v>24849.67</v>
      </c>
      <c r="AW284" s="95"/>
      <c r="AZ284" s="95"/>
    </row>
    <row r="285" ht="56.25" spans="12:52">
      <c r="L285" s="245"/>
      <c r="M285" s="245"/>
      <c r="N285" s="245"/>
      <c r="O285" s="245"/>
      <c r="P285" s="247" t="s">
        <v>389</v>
      </c>
      <c r="Q285" s="245">
        <f>SUM(Q24:Q284)</f>
        <v>2924978.8</v>
      </c>
      <c r="AI285" s="352">
        <v>10</v>
      </c>
      <c r="AJ285" s="353">
        <v>30</v>
      </c>
      <c r="AK285" s="355" t="s">
        <v>3329</v>
      </c>
      <c r="AL285" s="352" t="s">
        <v>5266</v>
      </c>
      <c r="AM285" s="354">
        <v>25569.67</v>
      </c>
      <c r="AP285" s="889" t="s">
        <v>729</v>
      </c>
      <c r="AQ285" s="353">
        <v>31</v>
      </c>
      <c r="AR285" s="355" t="s">
        <v>5224</v>
      </c>
      <c r="AS285" s="352" t="s">
        <v>5267</v>
      </c>
      <c r="AT285" s="354">
        <v>24843.67</v>
      </c>
      <c r="AW285" s="95"/>
      <c r="AZ285" s="95"/>
    </row>
    <row r="286" ht="56.25" spans="35:52">
      <c r="AI286" s="352">
        <v>10</v>
      </c>
      <c r="AJ286" s="353">
        <v>30</v>
      </c>
      <c r="AK286" s="355" t="s">
        <v>3329</v>
      </c>
      <c r="AL286" s="352" t="s">
        <v>5268</v>
      </c>
      <c r="AM286" s="354">
        <v>25742.67</v>
      </c>
      <c r="AP286" s="889" t="s">
        <v>729</v>
      </c>
      <c r="AQ286" s="353">
        <v>31</v>
      </c>
      <c r="AR286" s="355" t="s">
        <v>5224</v>
      </c>
      <c r="AS286" s="352" t="s">
        <v>5269</v>
      </c>
      <c r="AT286" s="354">
        <v>24849.67</v>
      </c>
      <c r="AW286" s="95"/>
      <c r="AZ286" s="95"/>
    </row>
    <row r="287" ht="56.25" spans="35:52">
      <c r="AI287" s="352">
        <v>10</v>
      </c>
      <c r="AJ287" s="353">
        <v>30</v>
      </c>
      <c r="AK287" s="355" t="s">
        <v>3329</v>
      </c>
      <c r="AL287" s="352" t="s">
        <v>5270</v>
      </c>
      <c r="AM287" s="354">
        <v>25317.67</v>
      </c>
      <c r="AP287" s="889" t="s">
        <v>729</v>
      </c>
      <c r="AQ287" s="353">
        <v>31</v>
      </c>
      <c r="AR287" s="355" t="s">
        <v>5224</v>
      </c>
      <c r="AS287" s="352" t="s">
        <v>5271</v>
      </c>
      <c r="AT287" s="354">
        <v>25048.67</v>
      </c>
      <c r="AW287" s="95"/>
      <c r="AZ287" s="95"/>
    </row>
    <row r="288" ht="56.25" spans="35:52">
      <c r="AI288" s="352">
        <v>10</v>
      </c>
      <c r="AJ288" s="353">
        <v>30</v>
      </c>
      <c r="AK288" s="355" t="s">
        <v>3329</v>
      </c>
      <c r="AL288" s="352" t="s">
        <v>5272</v>
      </c>
      <c r="AM288" s="354">
        <v>25444.67</v>
      </c>
      <c r="AP288" s="889" t="s">
        <v>729</v>
      </c>
      <c r="AQ288" s="353">
        <v>31</v>
      </c>
      <c r="AR288" s="355" t="s">
        <v>5224</v>
      </c>
      <c r="AS288" s="352" t="s">
        <v>5273</v>
      </c>
      <c r="AT288" s="354">
        <v>24812.67</v>
      </c>
      <c r="AW288" s="95"/>
      <c r="AZ288" s="95"/>
    </row>
    <row r="289" ht="56.25" spans="35:52">
      <c r="AI289" s="352">
        <v>10</v>
      </c>
      <c r="AJ289" s="353">
        <v>30</v>
      </c>
      <c r="AK289" s="355" t="s">
        <v>3329</v>
      </c>
      <c r="AL289" s="352" t="s">
        <v>5274</v>
      </c>
      <c r="AM289" s="354">
        <v>5113.33</v>
      </c>
      <c r="AP289" s="889" t="s">
        <v>729</v>
      </c>
      <c r="AQ289" s="353">
        <v>31</v>
      </c>
      <c r="AR289" s="355" t="s">
        <v>5224</v>
      </c>
      <c r="AS289" s="352" t="s">
        <v>5275</v>
      </c>
      <c r="AT289" s="354">
        <v>24946.67</v>
      </c>
      <c r="AW289" s="95"/>
      <c r="AZ289" s="95"/>
    </row>
    <row r="290" ht="56.25" spans="35:52">
      <c r="AI290" s="352">
        <v>10</v>
      </c>
      <c r="AJ290" s="353">
        <v>30</v>
      </c>
      <c r="AK290" s="355" t="s">
        <v>3329</v>
      </c>
      <c r="AL290" s="352" t="s">
        <v>5276</v>
      </c>
      <c r="AM290" s="354">
        <v>25238.67</v>
      </c>
      <c r="AP290" s="889" t="s">
        <v>729</v>
      </c>
      <c r="AQ290" s="353">
        <v>31</v>
      </c>
      <c r="AR290" s="355" t="s">
        <v>5224</v>
      </c>
      <c r="AS290" s="352" t="s">
        <v>5277</v>
      </c>
      <c r="AT290" s="354">
        <v>24892.67</v>
      </c>
      <c r="AW290" s="95"/>
      <c r="AZ290" s="95"/>
    </row>
    <row r="291" ht="56.25" spans="35:52">
      <c r="AI291" s="352">
        <v>10</v>
      </c>
      <c r="AJ291" s="353">
        <v>30</v>
      </c>
      <c r="AK291" s="355" t="s">
        <v>3329</v>
      </c>
      <c r="AL291" s="352" t="s">
        <v>5278</v>
      </c>
      <c r="AM291" s="354">
        <v>25243.67</v>
      </c>
      <c r="AP291" s="889" t="s">
        <v>729</v>
      </c>
      <c r="AQ291" s="353">
        <v>31</v>
      </c>
      <c r="AR291" s="355" t="s">
        <v>5224</v>
      </c>
      <c r="AS291" s="352" t="s">
        <v>5279</v>
      </c>
      <c r="AT291" s="354">
        <v>24845.67</v>
      </c>
      <c r="AW291" s="95"/>
      <c r="AZ291" s="95"/>
    </row>
    <row r="292" ht="56.25" spans="35:52">
      <c r="AI292" s="352">
        <v>10</v>
      </c>
      <c r="AJ292" s="353">
        <v>30</v>
      </c>
      <c r="AK292" s="355" t="s">
        <v>3329</v>
      </c>
      <c r="AL292" s="352" t="s">
        <v>5280</v>
      </c>
      <c r="AM292" s="354">
        <v>25320.67</v>
      </c>
      <c r="AP292" s="889" t="s">
        <v>729</v>
      </c>
      <c r="AQ292" s="353">
        <v>31</v>
      </c>
      <c r="AR292" s="355" t="s">
        <v>5224</v>
      </c>
      <c r="AS292" s="352" t="s">
        <v>5281</v>
      </c>
      <c r="AT292" s="354">
        <v>25087.67</v>
      </c>
      <c r="AW292" s="95"/>
      <c r="AZ292" s="95"/>
    </row>
    <row r="293" ht="56.25" spans="35:52">
      <c r="AI293" s="352">
        <v>10</v>
      </c>
      <c r="AJ293" s="353">
        <v>30</v>
      </c>
      <c r="AK293" s="355" t="s">
        <v>3329</v>
      </c>
      <c r="AL293" s="352" t="s">
        <v>5282</v>
      </c>
      <c r="AM293" s="354">
        <v>25443.67</v>
      </c>
      <c r="AP293" s="889" t="s">
        <v>729</v>
      </c>
      <c r="AQ293" s="353">
        <v>31</v>
      </c>
      <c r="AR293" s="355" t="s">
        <v>5224</v>
      </c>
      <c r="AS293" s="352" t="s">
        <v>5283</v>
      </c>
      <c r="AT293" s="354">
        <v>24861.67</v>
      </c>
      <c r="AW293" s="95"/>
      <c r="AZ293" s="95"/>
    </row>
    <row r="294" ht="56.25" spans="35:52">
      <c r="AI294" s="352">
        <v>10</v>
      </c>
      <c r="AJ294" s="353">
        <v>30</v>
      </c>
      <c r="AK294" s="355" t="s">
        <v>3329</v>
      </c>
      <c r="AL294" s="352" t="s">
        <v>5284</v>
      </c>
      <c r="AM294" s="354">
        <v>25251.67</v>
      </c>
      <c r="AP294" s="889" t="s">
        <v>729</v>
      </c>
      <c r="AQ294" s="353">
        <v>31</v>
      </c>
      <c r="AR294" s="355" t="s">
        <v>5224</v>
      </c>
      <c r="AS294" s="352" t="s">
        <v>5285</v>
      </c>
      <c r="AT294" s="354">
        <v>25244.67</v>
      </c>
      <c r="AW294" s="95"/>
      <c r="AZ294" s="95"/>
    </row>
    <row r="295" ht="56.25" spans="35:52">
      <c r="AI295" s="352">
        <v>10</v>
      </c>
      <c r="AJ295" s="353">
        <v>30</v>
      </c>
      <c r="AK295" s="355" t="s">
        <v>3329</v>
      </c>
      <c r="AL295" s="352" t="s">
        <v>5286</v>
      </c>
      <c r="AM295" s="354">
        <v>24905.67</v>
      </c>
      <c r="AP295" s="889" t="s">
        <v>729</v>
      </c>
      <c r="AQ295" s="353">
        <v>31</v>
      </c>
      <c r="AR295" s="355" t="s">
        <v>5224</v>
      </c>
      <c r="AS295" s="352" t="s">
        <v>5287</v>
      </c>
      <c r="AT295" s="354">
        <v>25251.67</v>
      </c>
      <c r="AW295" s="95"/>
      <c r="AZ295" s="95"/>
    </row>
    <row r="296" ht="56.25" spans="35:52">
      <c r="AI296" s="352">
        <v>10</v>
      </c>
      <c r="AJ296" s="353">
        <v>30</v>
      </c>
      <c r="AK296" s="355" t="s">
        <v>3329</v>
      </c>
      <c r="AL296" s="352" t="s">
        <v>5288</v>
      </c>
      <c r="AM296" s="354">
        <v>25460.67</v>
      </c>
      <c r="AP296" s="889" t="s">
        <v>729</v>
      </c>
      <c r="AQ296" s="353">
        <v>31</v>
      </c>
      <c r="AR296" s="355" t="s">
        <v>5224</v>
      </c>
      <c r="AS296" s="352" t="s">
        <v>5289</v>
      </c>
      <c r="AT296" s="354">
        <v>25309.67</v>
      </c>
      <c r="AW296" s="95"/>
      <c r="AZ296" s="95"/>
    </row>
    <row r="297" ht="56.25" spans="35:52">
      <c r="AI297" s="352">
        <v>10</v>
      </c>
      <c r="AJ297" s="353">
        <v>30</v>
      </c>
      <c r="AK297" s="355" t="s">
        <v>3329</v>
      </c>
      <c r="AL297" s="352" t="s">
        <v>5290</v>
      </c>
      <c r="AM297" s="354">
        <v>25224.67</v>
      </c>
      <c r="AP297" s="889" t="s">
        <v>729</v>
      </c>
      <c r="AQ297" s="353">
        <v>31</v>
      </c>
      <c r="AR297" s="355" t="s">
        <v>5224</v>
      </c>
      <c r="AS297" s="352" t="s">
        <v>5291</v>
      </c>
      <c r="AT297" s="354">
        <v>24930.67</v>
      </c>
      <c r="AW297" s="95"/>
      <c r="AZ297" s="95"/>
    </row>
    <row r="298" ht="56.25" spans="35:52">
      <c r="AI298" s="352">
        <v>10</v>
      </c>
      <c r="AJ298" s="353">
        <v>30</v>
      </c>
      <c r="AK298" s="355" t="s">
        <v>3329</v>
      </c>
      <c r="AL298" s="352" t="s">
        <v>5292</v>
      </c>
      <c r="AM298" s="354">
        <v>25364.67</v>
      </c>
      <c r="AP298" s="889" t="s">
        <v>729</v>
      </c>
      <c r="AQ298" s="353">
        <v>31</v>
      </c>
      <c r="AR298" s="355" t="s">
        <v>5224</v>
      </c>
      <c r="AS298" s="352" t="s">
        <v>5293</v>
      </c>
      <c r="AT298" s="354">
        <v>25409.67</v>
      </c>
      <c r="AW298" s="95"/>
      <c r="AZ298" s="95"/>
    </row>
    <row r="299" ht="56.25" spans="35:52">
      <c r="AI299" s="352">
        <v>10</v>
      </c>
      <c r="AJ299" s="353">
        <v>30</v>
      </c>
      <c r="AK299" s="355" t="s">
        <v>3329</v>
      </c>
      <c r="AL299" s="352" t="s">
        <v>5294</v>
      </c>
      <c r="AM299" s="354">
        <v>25316.67</v>
      </c>
      <c r="AP299" s="889" t="s">
        <v>729</v>
      </c>
      <c r="AQ299" s="353">
        <v>31</v>
      </c>
      <c r="AR299" s="355" t="s">
        <v>5224</v>
      </c>
      <c r="AS299" s="352" t="s">
        <v>5295</v>
      </c>
      <c r="AT299" s="354">
        <v>25129.67</v>
      </c>
      <c r="AW299" s="95"/>
      <c r="AZ299" s="95"/>
    </row>
    <row r="300" ht="56.25" spans="35:52">
      <c r="AI300" s="352">
        <v>10</v>
      </c>
      <c r="AJ300" s="353">
        <v>30</v>
      </c>
      <c r="AK300" s="355" t="s">
        <v>3329</v>
      </c>
      <c r="AL300" s="352" t="s">
        <v>5296</v>
      </c>
      <c r="AM300" s="354">
        <v>25460.67</v>
      </c>
      <c r="AP300" s="889" t="s">
        <v>729</v>
      </c>
      <c r="AQ300" s="353">
        <v>31</v>
      </c>
      <c r="AR300" s="355" t="s">
        <v>5224</v>
      </c>
      <c r="AS300" s="352" t="s">
        <v>5297</v>
      </c>
      <c r="AT300" s="354">
        <v>25109.67</v>
      </c>
      <c r="AW300" s="95"/>
      <c r="AZ300" s="95"/>
    </row>
    <row r="301" ht="56.25" spans="35:52">
      <c r="AI301" s="352">
        <v>10</v>
      </c>
      <c r="AJ301" s="353">
        <v>30</v>
      </c>
      <c r="AK301" s="355" t="s">
        <v>3329</v>
      </c>
      <c r="AL301" s="352" t="s">
        <v>5298</v>
      </c>
      <c r="AM301" s="354">
        <v>25460.67</v>
      </c>
      <c r="AP301" s="889" t="s">
        <v>729</v>
      </c>
      <c r="AQ301" s="353">
        <v>31</v>
      </c>
      <c r="AR301" s="355" t="s">
        <v>5224</v>
      </c>
      <c r="AS301" s="352" t="s">
        <v>5299</v>
      </c>
      <c r="AT301" s="354">
        <v>25409.67</v>
      </c>
      <c r="AW301" s="95"/>
      <c r="AZ301" s="95"/>
    </row>
    <row r="302" ht="56.25" spans="35:52">
      <c r="AI302" s="352">
        <v>10</v>
      </c>
      <c r="AJ302" s="353">
        <v>30</v>
      </c>
      <c r="AK302" s="355" t="s">
        <v>3329</v>
      </c>
      <c r="AL302" s="352" t="s">
        <v>5300</v>
      </c>
      <c r="AM302" s="354">
        <v>25424.67</v>
      </c>
      <c r="AP302" s="889" t="s">
        <v>729</v>
      </c>
      <c r="AQ302" s="353">
        <v>31</v>
      </c>
      <c r="AR302" s="355" t="s">
        <v>5224</v>
      </c>
      <c r="AS302" s="352" t="s">
        <v>5301</v>
      </c>
      <c r="AT302" s="354">
        <v>25159.67</v>
      </c>
      <c r="AW302" s="95"/>
      <c r="AZ302" s="95"/>
    </row>
    <row r="303" ht="56.25" spans="35:52">
      <c r="AI303" s="352">
        <v>10</v>
      </c>
      <c r="AJ303" s="353">
        <v>30</v>
      </c>
      <c r="AK303" s="355" t="s">
        <v>3329</v>
      </c>
      <c r="AL303" s="352" t="s">
        <v>5302</v>
      </c>
      <c r="AM303" s="354">
        <v>25369.67</v>
      </c>
      <c r="AP303" s="889" t="s">
        <v>729</v>
      </c>
      <c r="AQ303" s="353">
        <v>31</v>
      </c>
      <c r="AR303" s="355" t="s">
        <v>5224</v>
      </c>
      <c r="AS303" s="352" t="s">
        <v>5303</v>
      </c>
      <c r="AT303" s="354">
        <v>25409.67</v>
      </c>
      <c r="AW303" s="95"/>
      <c r="AZ303" s="95"/>
    </row>
    <row r="304" ht="56.25" spans="35:52">
      <c r="AI304" s="352">
        <v>10</v>
      </c>
      <c r="AJ304" s="353">
        <v>30</v>
      </c>
      <c r="AK304" s="355" t="s">
        <v>3329</v>
      </c>
      <c r="AL304" s="352" t="s">
        <v>5304</v>
      </c>
      <c r="AM304" s="354">
        <v>25424.67</v>
      </c>
      <c r="AP304" s="889" t="s">
        <v>729</v>
      </c>
      <c r="AQ304" s="353">
        <v>31</v>
      </c>
      <c r="AR304" s="355" t="s">
        <v>5224</v>
      </c>
      <c r="AS304" s="352" t="s">
        <v>5305</v>
      </c>
      <c r="AT304" s="354">
        <v>25409.67</v>
      </c>
      <c r="AW304" s="95"/>
      <c r="AZ304" s="95"/>
    </row>
    <row r="305" ht="56.25" spans="35:52">
      <c r="AI305" s="352">
        <v>10</v>
      </c>
      <c r="AJ305" s="353">
        <v>30</v>
      </c>
      <c r="AK305" s="355" t="s">
        <v>3329</v>
      </c>
      <c r="AL305" s="352" t="s">
        <v>5306</v>
      </c>
      <c r="AM305" s="354">
        <v>25460.67</v>
      </c>
      <c r="AP305" s="889" t="s">
        <v>729</v>
      </c>
      <c r="AQ305" s="353">
        <v>31</v>
      </c>
      <c r="AR305" s="355" t="s">
        <v>5224</v>
      </c>
      <c r="AS305" s="352" t="s">
        <v>5307</v>
      </c>
      <c r="AT305" s="354">
        <v>25397.67</v>
      </c>
      <c r="AW305" s="95"/>
      <c r="AZ305" s="95"/>
    </row>
    <row r="306" ht="56.25" spans="35:52">
      <c r="AI306" s="352">
        <v>10</v>
      </c>
      <c r="AJ306" s="353">
        <v>30</v>
      </c>
      <c r="AK306" s="355" t="s">
        <v>3329</v>
      </c>
      <c r="AL306" s="352" t="s">
        <v>5308</v>
      </c>
      <c r="AM306" s="354">
        <v>25424.67</v>
      </c>
      <c r="AP306" s="889" t="s">
        <v>729</v>
      </c>
      <c r="AQ306" s="353">
        <v>31</v>
      </c>
      <c r="AR306" s="355" t="s">
        <v>5224</v>
      </c>
      <c r="AS306" s="352" t="s">
        <v>5309</v>
      </c>
      <c r="AT306" s="354">
        <v>25409.67</v>
      </c>
      <c r="AW306" s="95"/>
      <c r="AZ306" s="95"/>
    </row>
    <row r="307" ht="56.25" spans="35:52">
      <c r="AI307" s="352">
        <v>10</v>
      </c>
      <c r="AJ307" s="353">
        <v>30</v>
      </c>
      <c r="AK307" s="355" t="s">
        <v>3329</v>
      </c>
      <c r="AL307" s="352" t="s">
        <v>5310</v>
      </c>
      <c r="AM307" s="354">
        <v>25460.67</v>
      </c>
      <c r="AP307" s="889" t="s">
        <v>710</v>
      </c>
      <c r="AQ307" s="353">
        <v>30</v>
      </c>
      <c r="AR307" s="355" t="s">
        <v>3655</v>
      </c>
      <c r="AS307" s="352" t="s">
        <v>5311</v>
      </c>
      <c r="AT307" s="354">
        <v>24796.67</v>
      </c>
      <c r="AW307" s="95"/>
      <c r="AZ307" s="95"/>
    </row>
    <row r="308" ht="56.25" spans="35:52">
      <c r="AI308" s="352">
        <v>10</v>
      </c>
      <c r="AJ308" s="353">
        <v>30</v>
      </c>
      <c r="AK308" s="355" t="s">
        <v>3329</v>
      </c>
      <c r="AL308" s="352" t="s">
        <v>5312</v>
      </c>
      <c r="AM308" s="354">
        <v>25460.67</v>
      </c>
      <c r="AP308" s="889" t="s">
        <v>710</v>
      </c>
      <c r="AQ308" s="353">
        <v>30</v>
      </c>
      <c r="AR308" s="355" t="s">
        <v>3655</v>
      </c>
      <c r="AS308" s="352" t="s">
        <v>5313</v>
      </c>
      <c r="AT308" s="354">
        <v>5171.33</v>
      </c>
      <c r="AW308" s="95"/>
      <c r="AZ308" s="95"/>
    </row>
    <row r="309" ht="56.25" spans="35:52">
      <c r="AI309" s="352">
        <v>10</v>
      </c>
      <c r="AJ309" s="353">
        <v>30</v>
      </c>
      <c r="AK309" s="355" t="s">
        <v>3329</v>
      </c>
      <c r="AL309" s="352" t="s">
        <v>5314</v>
      </c>
      <c r="AM309" s="354">
        <v>25774.67</v>
      </c>
      <c r="AP309" s="889" t="s">
        <v>710</v>
      </c>
      <c r="AQ309" s="353">
        <v>30</v>
      </c>
      <c r="AR309" s="355" t="s">
        <v>3655</v>
      </c>
      <c r="AS309" s="352" t="s">
        <v>5315</v>
      </c>
      <c r="AT309" s="354">
        <v>5162.33</v>
      </c>
      <c r="AW309" s="95"/>
      <c r="AZ309" s="95"/>
    </row>
    <row r="310" ht="56.25" spans="35:52">
      <c r="AI310" s="352">
        <v>10</v>
      </c>
      <c r="AJ310" s="353">
        <v>30</v>
      </c>
      <c r="AK310" s="355" t="s">
        <v>3329</v>
      </c>
      <c r="AL310" s="352" t="s">
        <v>5316</v>
      </c>
      <c r="AM310" s="354">
        <v>25774.67</v>
      </c>
      <c r="AP310" s="889" t="s">
        <v>710</v>
      </c>
      <c r="AQ310" s="353">
        <v>30</v>
      </c>
      <c r="AR310" s="355" t="s">
        <v>3655</v>
      </c>
      <c r="AS310" s="352" t="s">
        <v>5317</v>
      </c>
      <c r="AT310" s="354">
        <v>5802.33</v>
      </c>
      <c r="AW310" s="95"/>
      <c r="AZ310" s="95"/>
    </row>
    <row r="311" ht="56.25" spans="35:52">
      <c r="AI311" s="352">
        <v>11</v>
      </c>
      <c r="AJ311" s="353">
        <v>30</v>
      </c>
      <c r="AK311" s="355" t="s">
        <v>3387</v>
      </c>
      <c r="AL311" s="352" t="s">
        <v>5318</v>
      </c>
      <c r="AM311" s="354">
        <v>5153.33</v>
      </c>
      <c r="AP311" s="889" t="s">
        <v>710</v>
      </c>
      <c r="AQ311" s="353">
        <v>30</v>
      </c>
      <c r="AR311" s="355" t="s">
        <v>3655</v>
      </c>
      <c r="AS311" s="352" t="s">
        <v>5319</v>
      </c>
      <c r="AT311" s="354">
        <v>5177.33</v>
      </c>
      <c r="AW311" s="95"/>
      <c r="AZ311" s="95"/>
    </row>
    <row r="312" ht="56.25" spans="35:52">
      <c r="AI312" s="352">
        <v>11</v>
      </c>
      <c r="AJ312" s="353">
        <v>30</v>
      </c>
      <c r="AK312" s="355" t="s">
        <v>3387</v>
      </c>
      <c r="AL312" s="352" t="s">
        <v>5320</v>
      </c>
      <c r="AM312" s="354">
        <v>5166.33</v>
      </c>
      <c r="AP312" s="889" t="s">
        <v>710</v>
      </c>
      <c r="AQ312" s="353">
        <v>30</v>
      </c>
      <c r="AR312" s="355" t="s">
        <v>3655</v>
      </c>
      <c r="AS312" s="352" t="s">
        <v>5321</v>
      </c>
      <c r="AT312" s="354">
        <v>5176.33</v>
      </c>
      <c r="AW312" s="95"/>
      <c r="AZ312" s="95"/>
    </row>
    <row r="313" ht="56.25" spans="35:52">
      <c r="AI313" s="352">
        <v>11</v>
      </c>
      <c r="AJ313" s="353">
        <v>30</v>
      </c>
      <c r="AK313" s="355" t="s">
        <v>3387</v>
      </c>
      <c r="AL313" s="352" t="s">
        <v>5322</v>
      </c>
      <c r="AM313" s="354">
        <v>24765.67</v>
      </c>
      <c r="AP313" s="889" t="s">
        <v>710</v>
      </c>
      <c r="AQ313" s="353">
        <v>30</v>
      </c>
      <c r="AR313" s="355" t="s">
        <v>3655</v>
      </c>
      <c r="AS313" s="352" t="s">
        <v>5323</v>
      </c>
      <c r="AT313" s="354">
        <v>5171.33</v>
      </c>
      <c r="AW313" s="95"/>
      <c r="AZ313" s="95"/>
    </row>
    <row r="314" ht="56.25" spans="35:52">
      <c r="AI314" s="352">
        <v>11</v>
      </c>
      <c r="AJ314" s="353">
        <v>30</v>
      </c>
      <c r="AK314" s="355" t="s">
        <v>3387</v>
      </c>
      <c r="AL314" s="352" t="s">
        <v>5324</v>
      </c>
      <c r="AM314" s="354">
        <v>5121.33</v>
      </c>
      <c r="AP314" s="889" t="s">
        <v>710</v>
      </c>
      <c r="AQ314" s="353">
        <v>30</v>
      </c>
      <c r="AR314" s="355" t="s">
        <v>3655</v>
      </c>
      <c r="AS314" s="352" t="s">
        <v>5325</v>
      </c>
      <c r="AT314" s="354">
        <v>24997.67</v>
      </c>
      <c r="AW314" s="95"/>
      <c r="AZ314" s="95"/>
    </row>
    <row r="315" ht="56.25" spans="35:52">
      <c r="AI315" s="352">
        <v>11</v>
      </c>
      <c r="AJ315" s="353">
        <v>30</v>
      </c>
      <c r="AK315" s="355" t="s">
        <v>3387</v>
      </c>
      <c r="AL315" s="352" t="s">
        <v>5326</v>
      </c>
      <c r="AM315" s="354">
        <v>5129.33</v>
      </c>
      <c r="AP315" s="889" t="s">
        <v>710</v>
      </c>
      <c r="AQ315" s="353">
        <v>30</v>
      </c>
      <c r="AR315" s="355" t="s">
        <v>3655</v>
      </c>
      <c r="AS315" s="352" t="s">
        <v>5327</v>
      </c>
      <c r="AT315" s="354">
        <v>24790.67</v>
      </c>
      <c r="AW315" s="95"/>
      <c r="AZ315" s="95"/>
    </row>
    <row r="316" ht="56.25" spans="35:52">
      <c r="AI316" s="352">
        <v>11</v>
      </c>
      <c r="AJ316" s="353">
        <v>30</v>
      </c>
      <c r="AK316" s="355" t="s">
        <v>3387</v>
      </c>
      <c r="AL316" s="352" t="s">
        <v>5328</v>
      </c>
      <c r="AM316" s="354">
        <v>24722.67</v>
      </c>
      <c r="AP316" s="889" t="s">
        <v>710</v>
      </c>
      <c r="AQ316" s="353">
        <v>30</v>
      </c>
      <c r="AR316" s="355" t="s">
        <v>3655</v>
      </c>
      <c r="AS316" s="352" t="s">
        <v>5329</v>
      </c>
      <c r="AT316" s="354">
        <v>5207.33</v>
      </c>
      <c r="AW316" s="95"/>
      <c r="AZ316" s="95"/>
    </row>
    <row r="317" ht="56.25" spans="35:52">
      <c r="AI317" s="352">
        <v>11</v>
      </c>
      <c r="AJ317" s="353">
        <v>30</v>
      </c>
      <c r="AK317" s="355" t="s">
        <v>3387</v>
      </c>
      <c r="AL317" s="352" t="s">
        <v>5330</v>
      </c>
      <c r="AM317" s="354">
        <v>25279.67</v>
      </c>
      <c r="AP317" s="889" t="s">
        <v>710</v>
      </c>
      <c r="AQ317" s="353">
        <v>30</v>
      </c>
      <c r="AR317" s="355" t="s">
        <v>3655</v>
      </c>
      <c r="AS317" s="352" t="s">
        <v>5331</v>
      </c>
      <c r="AT317" s="354">
        <v>24902.67</v>
      </c>
      <c r="AW317" s="95"/>
      <c r="AZ317" s="95"/>
    </row>
    <row r="318" ht="56.25" spans="35:52">
      <c r="AI318" s="352">
        <v>11</v>
      </c>
      <c r="AJ318" s="353">
        <v>30</v>
      </c>
      <c r="AK318" s="355" t="s">
        <v>3387</v>
      </c>
      <c r="AL318" s="352" t="s">
        <v>5332</v>
      </c>
      <c r="AM318" s="354">
        <v>25569.67</v>
      </c>
      <c r="AP318" s="889" t="s">
        <v>710</v>
      </c>
      <c r="AQ318" s="353">
        <v>30</v>
      </c>
      <c r="AR318" s="355" t="s">
        <v>3655</v>
      </c>
      <c r="AS318" s="352" t="s">
        <v>5333</v>
      </c>
      <c r="AT318" s="354">
        <v>24849.67</v>
      </c>
      <c r="AW318" s="95"/>
      <c r="AZ318" s="95"/>
    </row>
    <row r="319" ht="56.25" spans="35:52">
      <c r="AI319" s="352">
        <v>11</v>
      </c>
      <c r="AJ319" s="353">
        <v>30</v>
      </c>
      <c r="AK319" s="355" t="s">
        <v>3387</v>
      </c>
      <c r="AL319" s="352" t="s">
        <v>5334</v>
      </c>
      <c r="AM319" s="354">
        <v>25742.67</v>
      </c>
      <c r="AP319" s="889" t="s">
        <v>710</v>
      </c>
      <c r="AQ319" s="353">
        <v>30</v>
      </c>
      <c r="AR319" s="355" t="s">
        <v>3655</v>
      </c>
      <c r="AS319" s="352" t="s">
        <v>5335</v>
      </c>
      <c r="AT319" s="354">
        <v>24843.67</v>
      </c>
      <c r="AW319" s="95"/>
      <c r="AZ319" s="95"/>
    </row>
    <row r="320" ht="56.25" spans="35:52">
      <c r="AI320" s="352">
        <v>11</v>
      </c>
      <c r="AJ320" s="353">
        <v>30</v>
      </c>
      <c r="AK320" s="355" t="s">
        <v>3387</v>
      </c>
      <c r="AL320" s="352" t="s">
        <v>5336</v>
      </c>
      <c r="AM320" s="354">
        <v>25317.67</v>
      </c>
      <c r="AP320" s="889" t="s">
        <v>710</v>
      </c>
      <c r="AQ320" s="353">
        <v>30</v>
      </c>
      <c r="AR320" s="355" t="s">
        <v>3655</v>
      </c>
      <c r="AS320" s="352" t="s">
        <v>5337</v>
      </c>
      <c r="AT320" s="354">
        <v>24849.67</v>
      </c>
      <c r="AW320" s="95"/>
      <c r="AZ320" s="95"/>
    </row>
    <row r="321" ht="56.25" spans="35:52">
      <c r="AI321" s="352">
        <v>11</v>
      </c>
      <c r="AJ321" s="353">
        <v>30</v>
      </c>
      <c r="AK321" s="355" t="s">
        <v>3387</v>
      </c>
      <c r="AL321" s="352" t="s">
        <v>5338</v>
      </c>
      <c r="AM321" s="354">
        <v>25444.67</v>
      </c>
      <c r="AP321" s="889" t="s">
        <v>710</v>
      </c>
      <c r="AQ321" s="353">
        <v>30</v>
      </c>
      <c r="AR321" s="355" t="s">
        <v>3655</v>
      </c>
      <c r="AS321" s="352" t="s">
        <v>5339</v>
      </c>
      <c r="AT321" s="354">
        <v>25048.67</v>
      </c>
      <c r="AW321" s="95"/>
      <c r="AZ321" s="95"/>
    </row>
    <row r="322" ht="56.25" spans="35:52">
      <c r="AI322" s="352">
        <v>11</v>
      </c>
      <c r="AJ322" s="353">
        <v>30</v>
      </c>
      <c r="AK322" s="355" t="s">
        <v>3387</v>
      </c>
      <c r="AL322" s="352" t="s">
        <v>5340</v>
      </c>
      <c r="AM322" s="354">
        <v>5113.33</v>
      </c>
      <c r="AP322" s="889" t="s">
        <v>710</v>
      </c>
      <c r="AQ322" s="353">
        <v>30</v>
      </c>
      <c r="AR322" s="355" t="s">
        <v>3655</v>
      </c>
      <c r="AS322" s="352" t="s">
        <v>5341</v>
      </c>
      <c r="AT322" s="354">
        <v>24812.67</v>
      </c>
      <c r="AW322" s="95"/>
      <c r="AZ322" s="95"/>
    </row>
    <row r="323" ht="56.25" spans="35:52">
      <c r="AI323" s="352">
        <v>11</v>
      </c>
      <c r="AJ323" s="353">
        <v>30</v>
      </c>
      <c r="AK323" s="355" t="s">
        <v>3387</v>
      </c>
      <c r="AL323" s="352" t="s">
        <v>5342</v>
      </c>
      <c r="AM323" s="354">
        <v>25238.67</v>
      </c>
      <c r="AP323" s="889" t="s">
        <v>710</v>
      </c>
      <c r="AQ323" s="353">
        <v>30</v>
      </c>
      <c r="AR323" s="355" t="s">
        <v>3655</v>
      </c>
      <c r="AS323" s="352" t="s">
        <v>5343</v>
      </c>
      <c r="AT323" s="354">
        <v>24946.67</v>
      </c>
      <c r="AW323" s="95"/>
      <c r="AZ323" s="95"/>
    </row>
    <row r="324" ht="56.25" spans="35:52">
      <c r="AI324" s="352">
        <v>11</v>
      </c>
      <c r="AJ324" s="353">
        <v>30</v>
      </c>
      <c r="AK324" s="355" t="s">
        <v>3387</v>
      </c>
      <c r="AL324" s="352" t="s">
        <v>5344</v>
      </c>
      <c r="AM324" s="354">
        <v>25243.67</v>
      </c>
      <c r="AP324" s="889" t="s">
        <v>710</v>
      </c>
      <c r="AQ324" s="353">
        <v>30</v>
      </c>
      <c r="AR324" s="355" t="s">
        <v>3655</v>
      </c>
      <c r="AS324" s="352" t="s">
        <v>5345</v>
      </c>
      <c r="AT324" s="354">
        <v>24892.67</v>
      </c>
      <c r="AW324" s="95"/>
      <c r="AZ324" s="95"/>
    </row>
    <row r="325" ht="56.25" spans="35:52">
      <c r="AI325" s="352">
        <v>11</v>
      </c>
      <c r="AJ325" s="353">
        <v>30</v>
      </c>
      <c r="AK325" s="355" t="s">
        <v>3387</v>
      </c>
      <c r="AL325" s="352" t="s">
        <v>5346</v>
      </c>
      <c r="AM325" s="354">
        <v>25320.67</v>
      </c>
      <c r="AP325" s="889" t="s">
        <v>710</v>
      </c>
      <c r="AQ325" s="353">
        <v>30</v>
      </c>
      <c r="AR325" s="355" t="s">
        <v>3655</v>
      </c>
      <c r="AS325" s="352" t="s">
        <v>5347</v>
      </c>
      <c r="AT325" s="354">
        <v>24845.67</v>
      </c>
      <c r="AW325" s="95"/>
      <c r="AZ325" s="95"/>
    </row>
    <row r="326" ht="56.25" spans="35:52">
      <c r="AI326" s="352">
        <v>11</v>
      </c>
      <c r="AJ326" s="353">
        <v>30</v>
      </c>
      <c r="AK326" s="355" t="s">
        <v>3387</v>
      </c>
      <c r="AL326" s="352" t="s">
        <v>5348</v>
      </c>
      <c r="AM326" s="354">
        <v>25443.67</v>
      </c>
      <c r="AP326" s="889" t="s">
        <v>710</v>
      </c>
      <c r="AQ326" s="353">
        <v>30</v>
      </c>
      <c r="AR326" s="355" t="s">
        <v>3655</v>
      </c>
      <c r="AS326" s="352" t="s">
        <v>5349</v>
      </c>
      <c r="AT326" s="354">
        <v>25087.67</v>
      </c>
      <c r="AW326" s="95"/>
      <c r="AZ326" s="95"/>
    </row>
    <row r="327" ht="56.25" spans="35:52">
      <c r="AI327" s="352">
        <v>11</v>
      </c>
      <c r="AJ327" s="353">
        <v>30</v>
      </c>
      <c r="AK327" s="355" t="s">
        <v>3387</v>
      </c>
      <c r="AL327" s="352" t="s">
        <v>5350</v>
      </c>
      <c r="AM327" s="354">
        <v>25251.67</v>
      </c>
      <c r="AP327" s="889" t="s">
        <v>710</v>
      </c>
      <c r="AQ327" s="353">
        <v>30</v>
      </c>
      <c r="AR327" s="355" t="s">
        <v>3655</v>
      </c>
      <c r="AS327" s="352" t="s">
        <v>5351</v>
      </c>
      <c r="AT327" s="354">
        <v>24861.67</v>
      </c>
      <c r="AW327" s="95"/>
      <c r="AZ327" s="95"/>
    </row>
    <row r="328" ht="56.25" spans="35:52">
      <c r="AI328" s="352">
        <v>11</v>
      </c>
      <c r="AJ328" s="353">
        <v>30</v>
      </c>
      <c r="AK328" s="355" t="s">
        <v>3387</v>
      </c>
      <c r="AL328" s="352" t="s">
        <v>5352</v>
      </c>
      <c r="AM328" s="354">
        <v>24905.67</v>
      </c>
      <c r="AP328" s="889" t="s">
        <v>710</v>
      </c>
      <c r="AQ328" s="353">
        <v>30</v>
      </c>
      <c r="AR328" s="355" t="s">
        <v>3655</v>
      </c>
      <c r="AS328" s="352" t="s">
        <v>5353</v>
      </c>
      <c r="AT328" s="354">
        <v>25244.67</v>
      </c>
      <c r="AW328" s="95"/>
      <c r="AZ328" s="95"/>
    </row>
    <row r="329" ht="56.25" spans="35:52">
      <c r="AI329" s="352">
        <v>11</v>
      </c>
      <c r="AJ329" s="353">
        <v>30</v>
      </c>
      <c r="AK329" s="355" t="s">
        <v>3387</v>
      </c>
      <c r="AL329" s="352" t="s">
        <v>5354</v>
      </c>
      <c r="AM329" s="354">
        <v>25460.67</v>
      </c>
      <c r="AP329" s="889" t="s">
        <v>710</v>
      </c>
      <c r="AQ329" s="353">
        <v>30</v>
      </c>
      <c r="AR329" s="355" t="s">
        <v>3655</v>
      </c>
      <c r="AS329" s="352" t="s">
        <v>5355</v>
      </c>
      <c r="AT329" s="354">
        <v>25251.67</v>
      </c>
      <c r="AW329" s="95"/>
      <c r="AZ329" s="95"/>
    </row>
    <row r="330" ht="56.25" spans="35:52">
      <c r="AI330" s="352">
        <v>11</v>
      </c>
      <c r="AJ330" s="353">
        <v>30</v>
      </c>
      <c r="AK330" s="355" t="s">
        <v>3387</v>
      </c>
      <c r="AL330" s="352" t="s">
        <v>5356</v>
      </c>
      <c r="AM330" s="354">
        <v>25224.67</v>
      </c>
      <c r="AP330" s="889" t="s">
        <v>710</v>
      </c>
      <c r="AQ330" s="353">
        <v>30</v>
      </c>
      <c r="AR330" s="355" t="s">
        <v>3655</v>
      </c>
      <c r="AS330" s="352" t="s">
        <v>5357</v>
      </c>
      <c r="AT330" s="354">
        <v>25309.67</v>
      </c>
      <c r="AW330" s="95"/>
      <c r="AZ330" s="95"/>
    </row>
    <row r="331" ht="56.25" spans="35:52">
      <c r="AI331" s="352">
        <v>11</v>
      </c>
      <c r="AJ331" s="353">
        <v>30</v>
      </c>
      <c r="AK331" s="355" t="s">
        <v>3387</v>
      </c>
      <c r="AL331" s="352" t="s">
        <v>5358</v>
      </c>
      <c r="AM331" s="354">
        <v>25364.67</v>
      </c>
      <c r="AP331" s="889" t="s">
        <v>710</v>
      </c>
      <c r="AQ331" s="353">
        <v>30</v>
      </c>
      <c r="AR331" s="355" t="s">
        <v>3655</v>
      </c>
      <c r="AS331" s="352" t="s">
        <v>5359</v>
      </c>
      <c r="AT331" s="354">
        <v>24930.67</v>
      </c>
      <c r="AW331" s="95"/>
      <c r="AZ331" s="95"/>
    </row>
    <row r="332" ht="56.25" spans="35:52">
      <c r="AI332" s="352">
        <v>11</v>
      </c>
      <c r="AJ332" s="353">
        <v>30</v>
      </c>
      <c r="AK332" s="355" t="s">
        <v>3387</v>
      </c>
      <c r="AL332" s="352" t="s">
        <v>5360</v>
      </c>
      <c r="AM332" s="354">
        <v>25316.67</v>
      </c>
      <c r="AP332" s="889" t="s">
        <v>710</v>
      </c>
      <c r="AQ332" s="353">
        <v>30</v>
      </c>
      <c r="AR332" s="355" t="s">
        <v>3655</v>
      </c>
      <c r="AS332" s="352" t="s">
        <v>5361</v>
      </c>
      <c r="AT332" s="354">
        <v>25409.67</v>
      </c>
      <c r="AW332" s="95"/>
      <c r="AZ332" s="95"/>
    </row>
    <row r="333" ht="56.25" spans="35:52">
      <c r="AI333" s="352">
        <v>11</v>
      </c>
      <c r="AJ333" s="353">
        <v>30</v>
      </c>
      <c r="AK333" s="355" t="s">
        <v>3387</v>
      </c>
      <c r="AL333" s="352" t="s">
        <v>5362</v>
      </c>
      <c r="AM333" s="354">
        <v>25460.67</v>
      </c>
      <c r="AP333" s="889" t="s">
        <v>710</v>
      </c>
      <c r="AQ333" s="353">
        <v>30</v>
      </c>
      <c r="AR333" s="355" t="s">
        <v>3655</v>
      </c>
      <c r="AS333" s="352" t="s">
        <v>5363</v>
      </c>
      <c r="AT333" s="354">
        <v>25129.67</v>
      </c>
      <c r="AW333" s="95"/>
      <c r="AZ333" s="95"/>
    </row>
    <row r="334" ht="56.25" spans="35:52">
      <c r="AI334" s="352">
        <v>11</v>
      </c>
      <c r="AJ334" s="353">
        <v>30</v>
      </c>
      <c r="AK334" s="355" t="s">
        <v>3387</v>
      </c>
      <c r="AL334" s="352" t="s">
        <v>5364</v>
      </c>
      <c r="AM334" s="354">
        <v>25460.67</v>
      </c>
      <c r="AP334" s="889" t="s">
        <v>710</v>
      </c>
      <c r="AQ334" s="353">
        <v>30</v>
      </c>
      <c r="AR334" s="355" t="s">
        <v>3655</v>
      </c>
      <c r="AS334" s="352" t="s">
        <v>5365</v>
      </c>
      <c r="AT334" s="354">
        <v>25109.67</v>
      </c>
      <c r="AW334" s="95"/>
      <c r="AZ334" s="95"/>
    </row>
    <row r="335" ht="56.25" spans="35:52">
      <c r="AI335" s="352">
        <v>11</v>
      </c>
      <c r="AJ335" s="353">
        <v>30</v>
      </c>
      <c r="AK335" s="355" t="s">
        <v>3387</v>
      </c>
      <c r="AL335" s="352" t="s">
        <v>5366</v>
      </c>
      <c r="AM335" s="354">
        <v>25424.67</v>
      </c>
      <c r="AP335" s="889" t="s">
        <v>710</v>
      </c>
      <c r="AQ335" s="353">
        <v>30</v>
      </c>
      <c r="AR335" s="355" t="s">
        <v>3655</v>
      </c>
      <c r="AS335" s="352" t="s">
        <v>5367</v>
      </c>
      <c r="AT335" s="354">
        <v>25409.67</v>
      </c>
      <c r="AW335" s="95"/>
      <c r="AZ335" s="95"/>
    </row>
    <row r="336" ht="56.25" spans="35:52">
      <c r="AI336" s="352">
        <v>11</v>
      </c>
      <c r="AJ336" s="353">
        <v>30</v>
      </c>
      <c r="AK336" s="355" t="s">
        <v>3387</v>
      </c>
      <c r="AL336" s="352" t="s">
        <v>5368</v>
      </c>
      <c r="AM336" s="354">
        <v>25369.67</v>
      </c>
      <c r="AP336" s="889" t="s">
        <v>710</v>
      </c>
      <c r="AQ336" s="353">
        <v>30</v>
      </c>
      <c r="AR336" s="355" t="s">
        <v>3655</v>
      </c>
      <c r="AS336" s="352" t="s">
        <v>5369</v>
      </c>
      <c r="AT336" s="354">
        <v>25159.67</v>
      </c>
      <c r="AW336" s="95"/>
      <c r="AZ336" s="95"/>
    </row>
    <row r="337" ht="56.25" spans="35:52">
      <c r="AI337" s="352">
        <v>11</v>
      </c>
      <c r="AJ337" s="353">
        <v>30</v>
      </c>
      <c r="AK337" s="355" t="s">
        <v>3387</v>
      </c>
      <c r="AL337" s="352" t="s">
        <v>5370</v>
      </c>
      <c r="AM337" s="354">
        <v>25424.67</v>
      </c>
      <c r="AP337" s="889" t="s">
        <v>710</v>
      </c>
      <c r="AQ337" s="353">
        <v>30</v>
      </c>
      <c r="AR337" s="355" t="s">
        <v>3655</v>
      </c>
      <c r="AS337" s="352" t="s">
        <v>5371</v>
      </c>
      <c r="AT337" s="354">
        <v>25409.67</v>
      </c>
      <c r="AW337" s="95"/>
      <c r="AZ337" s="95"/>
    </row>
    <row r="338" ht="56.25" spans="35:52">
      <c r="AI338" s="352">
        <v>11</v>
      </c>
      <c r="AJ338" s="353">
        <v>30</v>
      </c>
      <c r="AK338" s="355" t="s">
        <v>3387</v>
      </c>
      <c r="AL338" s="352" t="s">
        <v>5372</v>
      </c>
      <c r="AM338" s="354">
        <v>25460.67</v>
      </c>
      <c r="AP338" s="889" t="s">
        <v>710</v>
      </c>
      <c r="AQ338" s="353">
        <v>30</v>
      </c>
      <c r="AR338" s="355" t="s">
        <v>3655</v>
      </c>
      <c r="AS338" s="352" t="s">
        <v>5373</v>
      </c>
      <c r="AT338" s="354">
        <v>25409.67</v>
      </c>
      <c r="AW338" s="95"/>
      <c r="AZ338" s="95"/>
    </row>
    <row r="339" ht="56.25" spans="35:52">
      <c r="AI339" s="352">
        <v>11</v>
      </c>
      <c r="AJ339" s="353">
        <v>30</v>
      </c>
      <c r="AK339" s="355" t="s">
        <v>3387</v>
      </c>
      <c r="AL339" s="352" t="s">
        <v>5374</v>
      </c>
      <c r="AM339" s="354">
        <v>25424.67</v>
      </c>
      <c r="AP339" s="889" t="s">
        <v>710</v>
      </c>
      <c r="AQ339" s="353">
        <v>30</v>
      </c>
      <c r="AR339" s="355" t="s">
        <v>3655</v>
      </c>
      <c r="AS339" s="352" t="s">
        <v>5375</v>
      </c>
      <c r="AT339" s="354">
        <v>25397.67</v>
      </c>
      <c r="AW339" s="95"/>
      <c r="AZ339" s="95"/>
    </row>
    <row r="340" ht="56.25" spans="35:52">
      <c r="AI340" s="352">
        <v>11</v>
      </c>
      <c r="AJ340" s="353">
        <v>30</v>
      </c>
      <c r="AK340" s="355" t="s">
        <v>3387</v>
      </c>
      <c r="AL340" s="352" t="s">
        <v>5376</v>
      </c>
      <c r="AM340" s="354">
        <v>25460.67</v>
      </c>
      <c r="AP340" s="889" t="s">
        <v>710</v>
      </c>
      <c r="AQ340" s="353">
        <v>30</v>
      </c>
      <c r="AR340" s="355" t="s">
        <v>3655</v>
      </c>
      <c r="AS340" s="352" t="s">
        <v>5377</v>
      </c>
      <c r="AT340" s="354">
        <v>25409.67</v>
      </c>
      <c r="AW340" s="95"/>
      <c r="AZ340" s="95"/>
    </row>
    <row r="341" ht="56.25" spans="35:52">
      <c r="AI341" s="352">
        <v>11</v>
      </c>
      <c r="AJ341" s="353">
        <v>30</v>
      </c>
      <c r="AK341" s="355" t="s">
        <v>3387</v>
      </c>
      <c r="AL341" s="352" t="s">
        <v>5378</v>
      </c>
      <c r="AM341" s="354">
        <v>25460.67</v>
      </c>
      <c r="AP341" s="352">
        <v>10</v>
      </c>
      <c r="AQ341" s="353">
        <v>31</v>
      </c>
      <c r="AR341" s="355" t="s">
        <v>5379</v>
      </c>
      <c r="AS341" s="352" t="s">
        <v>5380</v>
      </c>
      <c r="AT341" s="354">
        <v>24796.67</v>
      </c>
      <c r="AW341" s="95"/>
      <c r="AZ341" s="95"/>
    </row>
    <row r="342" ht="56.25" spans="35:52">
      <c r="AI342" s="352">
        <v>11</v>
      </c>
      <c r="AJ342" s="353">
        <v>30</v>
      </c>
      <c r="AK342" s="355" t="s">
        <v>3387</v>
      </c>
      <c r="AL342" s="352" t="s">
        <v>5381</v>
      </c>
      <c r="AM342" s="354">
        <v>25774.67</v>
      </c>
      <c r="AP342" s="352">
        <v>10</v>
      </c>
      <c r="AQ342" s="353">
        <v>31</v>
      </c>
      <c r="AR342" s="355" t="s">
        <v>5379</v>
      </c>
      <c r="AS342" s="352" t="s">
        <v>5382</v>
      </c>
      <c r="AT342" s="354">
        <v>5171.33</v>
      </c>
      <c r="AW342" s="95"/>
      <c r="AZ342" s="95"/>
    </row>
    <row r="343" ht="56.25" spans="35:57">
      <c r="AI343" s="352">
        <v>11</v>
      </c>
      <c r="AJ343" s="353">
        <v>30</v>
      </c>
      <c r="AK343" s="355" t="s">
        <v>3387</v>
      </c>
      <c r="AL343" s="352" t="s">
        <v>5383</v>
      </c>
      <c r="AM343" s="354">
        <v>25774.67</v>
      </c>
      <c r="AP343" s="352">
        <v>10</v>
      </c>
      <c r="AQ343" s="353">
        <v>31</v>
      </c>
      <c r="AR343" s="355" t="s">
        <v>5379</v>
      </c>
      <c r="AS343" s="352" t="s">
        <v>5384</v>
      </c>
      <c r="AT343" s="354">
        <v>5162.33</v>
      </c>
      <c r="AW343" s="95"/>
      <c r="BE343" s="95"/>
    </row>
    <row r="344" ht="56.25" spans="35:57">
      <c r="AI344" s="352">
        <v>12</v>
      </c>
      <c r="AJ344" s="353">
        <v>31</v>
      </c>
      <c r="AK344" s="355" t="s">
        <v>3534</v>
      </c>
      <c r="AL344" s="352" t="s">
        <v>5385</v>
      </c>
      <c r="AM344" s="354">
        <v>3030.3</v>
      </c>
      <c r="AP344" s="352">
        <v>10</v>
      </c>
      <c r="AQ344" s="353">
        <v>31</v>
      </c>
      <c r="AR344" s="355" t="s">
        <v>5379</v>
      </c>
      <c r="AS344" s="352" t="s">
        <v>5386</v>
      </c>
      <c r="AT344" s="354">
        <v>5177.33</v>
      </c>
      <c r="AW344" s="95"/>
      <c r="BE344" s="95"/>
    </row>
    <row r="345" ht="56.25" spans="35:57">
      <c r="AI345" s="352">
        <v>12</v>
      </c>
      <c r="AJ345" s="353">
        <v>31</v>
      </c>
      <c r="AK345" s="355" t="s">
        <v>3534</v>
      </c>
      <c r="AL345" s="352" t="s">
        <v>5387</v>
      </c>
      <c r="AM345" s="354">
        <v>5166.33</v>
      </c>
      <c r="AP345" s="352">
        <v>10</v>
      </c>
      <c r="AQ345" s="353">
        <v>31</v>
      </c>
      <c r="AR345" s="355" t="s">
        <v>5379</v>
      </c>
      <c r="AS345" s="352" t="s">
        <v>5388</v>
      </c>
      <c r="AT345" s="354">
        <v>5176.33</v>
      </c>
      <c r="AW345" s="95"/>
      <c r="BE345" s="95"/>
    </row>
    <row r="346" ht="56.25" spans="35:57">
      <c r="AI346" s="352">
        <v>12</v>
      </c>
      <c r="AJ346" s="353">
        <v>31</v>
      </c>
      <c r="AK346" s="355" t="s">
        <v>3534</v>
      </c>
      <c r="AL346" s="352" t="s">
        <v>5389</v>
      </c>
      <c r="AM346" s="354">
        <v>24765.67</v>
      </c>
      <c r="AP346" s="352">
        <v>10</v>
      </c>
      <c r="AQ346" s="353">
        <v>31</v>
      </c>
      <c r="AR346" s="355" t="s">
        <v>5379</v>
      </c>
      <c r="AS346" s="352" t="s">
        <v>5390</v>
      </c>
      <c r="AT346" s="354">
        <v>5171.33</v>
      </c>
      <c r="AW346" s="95"/>
      <c r="BE346" s="95"/>
    </row>
    <row r="347" ht="56.25" spans="35:57">
      <c r="AI347" s="352">
        <v>12</v>
      </c>
      <c r="AJ347" s="353">
        <v>31</v>
      </c>
      <c r="AK347" s="355" t="s">
        <v>3534</v>
      </c>
      <c r="AL347" s="352" t="s">
        <v>5391</v>
      </c>
      <c r="AM347" s="354">
        <v>5121.33</v>
      </c>
      <c r="AP347" s="352">
        <v>10</v>
      </c>
      <c r="AQ347" s="353">
        <v>31</v>
      </c>
      <c r="AR347" s="355" t="s">
        <v>5379</v>
      </c>
      <c r="AS347" s="352" t="s">
        <v>5392</v>
      </c>
      <c r="AT347" s="354">
        <v>24997.67</v>
      </c>
      <c r="AW347" s="95"/>
      <c r="BE347" s="95"/>
    </row>
    <row r="348" ht="56.25" spans="35:57">
      <c r="AI348" s="352">
        <v>12</v>
      </c>
      <c r="AJ348" s="353">
        <v>31</v>
      </c>
      <c r="AK348" s="355" t="s">
        <v>3534</v>
      </c>
      <c r="AL348" s="352" t="s">
        <v>5393</v>
      </c>
      <c r="AM348" s="354">
        <v>5129.33</v>
      </c>
      <c r="AP348" s="352">
        <v>10</v>
      </c>
      <c r="AQ348" s="353">
        <v>31</v>
      </c>
      <c r="AR348" s="355" t="s">
        <v>5379</v>
      </c>
      <c r="AS348" s="352" t="s">
        <v>5394</v>
      </c>
      <c r="AT348" s="354">
        <v>24790.67</v>
      </c>
      <c r="BE348" s="95"/>
    </row>
    <row r="349" ht="56.25" spans="35:57">
      <c r="AI349" s="352">
        <v>12</v>
      </c>
      <c r="AJ349" s="353">
        <v>31</v>
      </c>
      <c r="AK349" s="355" t="s">
        <v>3534</v>
      </c>
      <c r="AL349" s="352" t="s">
        <v>5395</v>
      </c>
      <c r="AM349" s="354">
        <v>25279.67</v>
      </c>
      <c r="AP349" s="352">
        <v>10</v>
      </c>
      <c r="AQ349" s="353">
        <v>31</v>
      </c>
      <c r="AR349" s="355" t="s">
        <v>5379</v>
      </c>
      <c r="AS349" s="352" t="s">
        <v>5396</v>
      </c>
      <c r="AT349" s="354">
        <v>5207.33</v>
      </c>
      <c r="BE349" s="95"/>
    </row>
    <row r="350" ht="56.25" spans="35:57">
      <c r="AI350" s="352">
        <v>12</v>
      </c>
      <c r="AJ350" s="353">
        <v>31</v>
      </c>
      <c r="AK350" s="355" t="s">
        <v>3534</v>
      </c>
      <c r="AL350" s="352" t="s">
        <v>5397</v>
      </c>
      <c r="AM350" s="354">
        <v>25569.67</v>
      </c>
      <c r="AP350" s="352">
        <v>10</v>
      </c>
      <c r="AQ350" s="353">
        <v>31</v>
      </c>
      <c r="AR350" s="355" t="s">
        <v>5379</v>
      </c>
      <c r="AS350" s="352" t="s">
        <v>5398</v>
      </c>
      <c r="AT350" s="354">
        <v>24902.67</v>
      </c>
      <c r="BE350" s="95"/>
    </row>
    <row r="351" ht="56.25" spans="35:57">
      <c r="AI351" s="352">
        <v>12</v>
      </c>
      <c r="AJ351" s="353">
        <v>31</v>
      </c>
      <c r="AK351" s="355" t="s">
        <v>3534</v>
      </c>
      <c r="AL351" s="352" t="s">
        <v>5399</v>
      </c>
      <c r="AM351" s="354">
        <v>25742.67</v>
      </c>
      <c r="AP351" s="352">
        <v>10</v>
      </c>
      <c r="AQ351" s="353">
        <v>31</v>
      </c>
      <c r="AR351" s="355" t="s">
        <v>5379</v>
      </c>
      <c r="AS351" s="352" t="s">
        <v>5400</v>
      </c>
      <c r="AT351" s="354">
        <v>24849.67</v>
      </c>
      <c r="BE351" s="95"/>
    </row>
    <row r="352" ht="56.25" spans="35:57">
      <c r="AI352" s="352">
        <v>12</v>
      </c>
      <c r="AJ352" s="353">
        <v>31</v>
      </c>
      <c r="AK352" s="355" t="s">
        <v>3534</v>
      </c>
      <c r="AL352" s="352" t="s">
        <v>5401</v>
      </c>
      <c r="AM352" s="354">
        <v>25317.67</v>
      </c>
      <c r="AP352" s="352">
        <v>10</v>
      </c>
      <c r="AQ352" s="353">
        <v>31</v>
      </c>
      <c r="AR352" s="355" t="s">
        <v>5379</v>
      </c>
      <c r="AS352" s="352" t="s">
        <v>5402</v>
      </c>
      <c r="AT352" s="354">
        <v>24843.67</v>
      </c>
      <c r="BE352" s="95"/>
    </row>
    <row r="353" ht="56.25" spans="35:57">
      <c r="AI353" s="352">
        <v>12</v>
      </c>
      <c r="AJ353" s="353">
        <v>31</v>
      </c>
      <c r="AK353" s="355" t="s">
        <v>3534</v>
      </c>
      <c r="AL353" s="352" t="s">
        <v>5403</v>
      </c>
      <c r="AM353" s="354">
        <v>25444.67</v>
      </c>
      <c r="AP353" s="352">
        <v>10</v>
      </c>
      <c r="AQ353" s="353">
        <v>31</v>
      </c>
      <c r="AR353" s="355" t="s">
        <v>5379</v>
      </c>
      <c r="AS353" s="352" t="s">
        <v>5404</v>
      </c>
      <c r="AT353" s="354">
        <v>24849.67</v>
      </c>
      <c r="BE353" s="95"/>
    </row>
    <row r="354" ht="56.25" spans="35:57">
      <c r="AI354" s="352">
        <v>12</v>
      </c>
      <c r="AJ354" s="353">
        <v>31</v>
      </c>
      <c r="AK354" s="355" t="s">
        <v>3534</v>
      </c>
      <c r="AL354" s="352" t="s">
        <v>5405</v>
      </c>
      <c r="AM354" s="354">
        <v>5113.33</v>
      </c>
      <c r="AP354" s="352">
        <v>10</v>
      </c>
      <c r="AQ354" s="353">
        <v>31</v>
      </c>
      <c r="AR354" s="355" t="s">
        <v>5379</v>
      </c>
      <c r="AS354" s="352" t="s">
        <v>5406</v>
      </c>
      <c r="AT354" s="354">
        <v>25048.67</v>
      </c>
      <c r="BE354" s="95"/>
    </row>
    <row r="355" ht="56.25" spans="35:57">
      <c r="AI355" s="352">
        <v>12</v>
      </c>
      <c r="AJ355" s="353">
        <v>31</v>
      </c>
      <c r="AK355" s="355" t="s">
        <v>3534</v>
      </c>
      <c r="AL355" s="352" t="s">
        <v>5407</v>
      </c>
      <c r="AM355" s="354">
        <v>25238.67</v>
      </c>
      <c r="AP355" s="352">
        <v>10</v>
      </c>
      <c r="AQ355" s="353">
        <v>31</v>
      </c>
      <c r="AR355" s="355" t="s">
        <v>5379</v>
      </c>
      <c r="AS355" s="352" t="s">
        <v>5408</v>
      </c>
      <c r="AT355" s="354">
        <v>24812.67</v>
      </c>
      <c r="BE355" s="95"/>
    </row>
    <row r="356" ht="56.25" spans="35:57">
      <c r="AI356" s="352">
        <v>12</v>
      </c>
      <c r="AJ356" s="353">
        <v>31</v>
      </c>
      <c r="AK356" s="355" t="s">
        <v>3534</v>
      </c>
      <c r="AL356" s="352" t="s">
        <v>5409</v>
      </c>
      <c r="AM356" s="354">
        <v>25243.67</v>
      </c>
      <c r="AP356" s="352">
        <v>10</v>
      </c>
      <c r="AQ356" s="353">
        <v>31</v>
      </c>
      <c r="AR356" s="355" t="s">
        <v>5379</v>
      </c>
      <c r="AS356" s="352" t="s">
        <v>5410</v>
      </c>
      <c r="AT356" s="354">
        <v>24946.67</v>
      </c>
      <c r="BE356" s="95"/>
    </row>
    <row r="357" ht="56.25" spans="35:57">
      <c r="AI357" s="352">
        <v>12</v>
      </c>
      <c r="AJ357" s="353">
        <v>31</v>
      </c>
      <c r="AK357" s="355" t="s">
        <v>3534</v>
      </c>
      <c r="AL357" s="352" t="s">
        <v>5411</v>
      </c>
      <c r="AM357" s="354">
        <v>25320.67</v>
      </c>
      <c r="AP357" s="352">
        <v>10</v>
      </c>
      <c r="AQ357" s="353">
        <v>31</v>
      </c>
      <c r="AR357" s="355" t="s">
        <v>5379</v>
      </c>
      <c r="AS357" s="352" t="s">
        <v>5412</v>
      </c>
      <c r="AT357" s="354">
        <v>24892.67</v>
      </c>
      <c r="BE357" s="95"/>
    </row>
    <row r="358" ht="56.25" spans="35:57">
      <c r="AI358" s="352">
        <v>12</v>
      </c>
      <c r="AJ358" s="353">
        <v>31</v>
      </c>
      <c r="AK358" s="355" t="s">
        <v>3534</v>
      </c>
      <c r="AL358" s="352" t="s">
        <v>5413</v>
      </c>
      <c r="AM358" s="354">
        <v>25443.67</v>
      </c>
      <c r="AP358" s="352">
        <v>10</v>
      </c>
      <c r="AQ358" s="353">
        <v>31</v>
      </c>
      <c r="AR358" s="355" t="s">
        <v>5379</v>
      </c>
      <c r="AS358" s="352" t="s">
        <v>5414</v>
      </c>
      <c r="AT358" s="354">
        <v>24845.67</v>
      </c>
      <c r="BE358" s="95"/>
    </row>
    <row r="359" ht="56.25" spans="35:57">
      <c r="AI359" s="352">
        <v>12</v>
      </c>
      <c r="AJ359" s="353">
        <v>31</v>
      </c>
      <c r="AK359" s="355" t="s">
        <v>3534</v>
      </c>
      <c r="AL359" s="352" t="s">
        <v>5415</v>
      </c>
      <c r="AM359" s="354">
        <v>25251.67</v>
      </c>
      <c r="AP359" s="352">
        <v>10</v>
      </c>
      <c r="AQ359" s="353">
        <v>31</v>
      </c>
      <c r="AR359" s="355" t="s">
        <v>5379</v>
      </c>
      <c r="AS359" s="352" t="s">
        <v>5416</v>
      </c>
      <c r="AT359" s="354">
        <v>25087.67</v>
      </c>
      <c r="BE359" s="95"/>
    </row>
    <row r="360" ht="56.25" spans="35:57">
      <c r="AI360" s="352">
        <v>12</v>
      </c>
      <c r="AJ360" s="353">
        <v>31</v>
      </c>
      <c r="AK360" s="355" t="s">
        <v>3534</v>
      </c>
      <c r="AL360" s="352" t="s">
        <v>5417</v>
      </c>
      <c r="AM360" s="354">
        <v>24905.67</v>
      </c>
      <c r="AP360" s="352">
        <v>10</v>
      </c>
      <c r="AQ360" s="353">
        <v>31</v>
      </c>
      <c r="AR360" s="355" t="s">
        <v>5379</v>
      </c>
      <c r="AS360" s="352" t="s">
        <v>5418</v>
      </c>
      <c r="AT360" s="354">
        <v>24861.67</v>
      </c>
      <c r="BE360" s="95"/>
    </row>
    <row r="361" ht="56.25" spans="35:57">
      <c r="AI361" s="352">
        <v>12</v>
      </c>
      <c r="AJ361" s="353">
        <v>31</v>
      </c>
      <c r="AK361" s="355" t="s">
        <v>3534</v>
      </c>
      <c r="AL361" s="352" t="s">
        <v>5419</v>
      </c>
      <c r="AM361" s="354">
        <v>25460.67</v>
      </c>
      <c r="AP361" s="352">
        <v>10</v>
      </c>
      <c r="AQ361" s="353">
        <v>31</v>
      </c>
      <c r="AR361" s="355" t="s">
        <v>5379</v>
      </c>
      <c r="AS361" s="352" t="s">
        <v>5420</v>
      </c>
      <c r="AT361" s="354">
        <v>25244.67</v>
      </c>
      <c r="BE361" s="95"/>
    </row>
    <row r="362" ht="56.25" spans="35:57">
      <c r="AI362" s="352">
        <v>12</v>
      </c>
      <c r="AJ362" s="353">
        <v>31</v>
      </c>
      <c r="AK362" s="355" t="s">
        <v>3534</v>
      </c>
      <c r="AL362" s="352" t="s">
        <v>5421</v>
      </c>
      <c r="AM362" s="354">
        <v>25224.67</v>
      </c>
      <c r="AP362" s="352">
        <v>10</v>
      </c>
      <c r="AQ362" s="353">
        <v>31</v>
      </c>
      <c r="AR362" s="355" t="s">
        <v>5379</v>
      </c>
      <c r="AS362" s="352" t="s">
        <v>5422</v>
      </c>
      <c r="AT362" s="354">
        <v>25251.67</v>
      </c>
      <c r="BE362" s="95"/>
    </row>
    <row r="363" ht="56.25" spans="35:57">
      <c r="AI363" s="352">
        <v>12</v>
      </c>
      <c r="AJ363" s="353">
        <v>31</v>
      </c>
      <c r="AK363" s="355" t="s">
        <v>3534</v>
      </c>
      <c r="AL363" s="352" t="s">
        <v>5423</v>
      </c>
      <c r="AM363" s="354">
        <v>25364.67</v>
      </c>
      <c r="AP363" s="352">
        <v>10</v>
      </c>
      <c r="AQ363" s="353">
        <v>31</v>
      </c>
      <c r="AR363" s="355" t="s">
        <v>5379</v>
      </c>
      <c r="AS363" s="352" t="s">
        <v>5424</v>
      </c>
      <c r="AT363" s="354">
        <v>25309.67</v>
      </c>
      <c r="BE363" s="95"/>
    </row>
    <row r="364" ht="56.25" spans="35:57">
      <c r="AI364" s="352">
        <v>12</v>
      </c>
      <c r="AJ364" s="353">
        <v>31</v>
      </c>
      <c r="AK364" s="355" t="s">
        <v>3534</v>
      </c>
      <c r="AL364" s="352" t="s">
        <v>5425</v>
      </c>
      <c r="AM364" s="354">
        <v>25316.67</v>
      </c>
      <c r="AP364" s="352">
        <v>10</v>
      </c>
      <c r="AQ364" s="353">
        <v>31</v>
      </c>
      <c r="AR364" s="355" t="s">
        <v>5379</v>
      </c>
      <c r="AS364" s="352" t="s">
        <v>5426</v>
      </c>
      <c r="AT364" s="354">
        <v>24930.67</v>
      </c>
      <c r="BE364" s="95"/>
    </row>
    <row r="365" ht="56.25" spans="35:57">
      <c r="AI365" s="352">
        <v>12</v>
      </c>
      <c r="AJ365" s="353">
        <v>31</v>
      </c>
      <c r="AK365" s="355" t="s">
        <v>3534</v>
      </c>
      <c r="AL365" s="352" t="s">
        <v>5427</v>
      </c>
      <c r="AM365" s="354">
        <v>25460.67</v>
      </c>
      <c r="AP365" s="352">
        <v>10</v>
      </c>
      <c r="AQ365" s="353">
        <v>31</v>
      </c>
      <c r="AR365" s="355" t="s">
        <v>5379</v>
      </c>
      <c r="AS365" s="352" t="s">
        <v>5428</v>
      </c>
      <c r="AT365" s="354">
        <v>25409.67</v>
      </c>
      <c r="BE365" s="95"/>
    </row>
    <row r="366" ht="56.25" spans="35:57">
      <c r="AI366" s="352">
        <v>12</v>
      </c>
      <c r="AJ366" s="353">
        <v>31</v>
      </c>
      <c r="AK366" s="355" t="s">
        <v>3534</v>
      </c>
      <c r="AL366" s="352" t="s">
        <v>5429</v>
      </c>
      <c r="AM366" s="354">
        <v>25460.67</v>
      </c>
      <c r="AP366" s="352">
        <v>10</v>
      </c>
      <c r="AQ366" s="353">
        <v>31</v>
      </c>
      <c r="AR366" s="355" t="s">
        <v>5379</v>
      </c>
      <c r="AS366" s="352" t="s">
        <v>5430</v>
      </c>
      <c r="AT366" s="354">
        <v>25129.67</v>
      </c>
      <c r="BE366" s="95"/>
    </row>
    <row r="367" ht="56.25" spans="35:57">
      <c r="AI367" s="352">
        <v>12</v>
      </c>
      <c r="AJ367" s="353">
        <v>31</v>
      </c>
      <c r="AK367" s="355" t="s">
        <v>3534</v>
      </c>
      <c r="AL367" s="352" t="s">
        <v>5431</v>
      </c>
      <c r="AM367" s="354">
        <v>25424.67</v>
      </c>
      <c r="AP367" s="352">
        <v>10</v>
      </c>
      <c r="AQ367" s="353">
        <v>31</v>
      </c>
      <c r="AR367" s="355" t="s">
        <v>5379</v>
      </c>
      <c r="AS367" s="352" t="s">
        <v>5432</v>
      </c>
      <c r="AT367" s="354">
        <v>25109.67</v>
      </c>
      <c r="BE367" s="95"/>
    </row>
    <row r="368" ht="56.25" spans="35:57">
      <c r="AI368" s="352">
        <v>12</v>
      </c>
      <c r="AJ368" s="353">
        <v>31</v>
      </c>
      <c r="AK368" s="355" t="s">
        <v>3534</v>
      </c>
      <c r="AL368" s="352" t="s">
        <v>5433</v>
      </c>
      <c r="AM368" s="354">
        <v>25369.67</v>
      </c>
      <c r="AP368" s="352">
        <v>10</v>
      </c>
      <c r="AQ368" s="353">
        <v>31</v>
      </c>
      <c r="AR368" s="355" t="s">
        <v>5379</v>
      </c>
      <c r="AS368" s="352" t="s">
        <v>5434</v>
      </c>
      <c r="AT368" s="354">
        <v>25409.67</v>
      </c>
      <c r="BE368" s="95"/>
    </row>
    <row r="369" ht="56.25" spans="35:57">
      <c r="AI369" s="352">
        <v>12</v>
      </c>
      <c r="AJ369" s="353">
        <v>31</v>
      </c>
      <c r="AK369" s="355" t="s">
        <v>3534</v>
      </c>
      <c r="AL369" s="352" t="s">
        <v>5435</v>
      </c>
      <c r="AM369" s="354">
        <v>25424.67</v>
      </c>
      <c r="AP369" s="352">
        <v>10</v>
      </c>
      <c r="AQ369" s="353">
        <v>31</v>
      </c>
      <c r="AR369" s="355" t="s">
        <v>5379</v>
      </c>
      <c r="AS369" s="352" t="s">
        <v>5436</v>
      </c>
      <c r="AT369" s="354">
        <v>25409.67</v>
      </c>
      <c r="BE369" s="95"/>
    </row>
    <row r="370" ht="56.25" spans="35:57">
      <c r="AI370" s="352">
        <v>12</v>
      </c>
      <c r="AJ370" s="353">
        <v>31</v>
      </c>
      <c r="AK370" s="355" t="s">
        <v>3534</v>
      </c>
      <c r="AL370" s="352" t="s">
        <v>5437</v>
      </c>
      <c r="AM370" s="354">
        <v>25460.67</v>
      </c>
      <c r="AP370" s="352">
        <v>10</v>
      </c>
      <c r="AQ370" s="353">
        <v>31</v>
      </c>
      <c r="AR370" s="355" t="s">
        <v>5379</v>
      </c>
      <c r="AS370" s="352" t="s">
        <v>5438</v>
      </c>
      <c r="AT370" s="354">
        <v>25159.67</v>
      </c>
      <c r="BE370" s="95"/>
    </row>
    <row r="371" ht="56.25" spans="35:57">
      <c r="AI371" s="352">
        <v>12</v>
      </c>
      <c r="AJ371" s="353">
        <v>31</v>
      </c>
      <c r="AK371" s="355" t="s">
        <v>3534</v>
      </c>
      <c r="AL371" s="352" t="s">
        <v>5439</v>
      </c>
      <c r="AM371" s="354">
        <v>25424.67</v>
      </c>
      <c r="AP371" s="352">
        <v>10</v>
      </c>
      <c r="AQ371" s="353">
        <v>31</v>
      </c>
      <c r="AR371" s="355" t="s">
        <v>5379</v>
      </c>
      <c r="AS371" s="352" t="s">
        <v>5440</v>
      </c>
      <c r="AT371" s="354">
        <v>25409.67</v>
      </c>
      <c r="BE371" s="95"/>
    </row>
    <row r="372" ht="56.25" spans="35:57">
      <c r="AI372" s="352">
        <v>12</v>
      </c>
      <c r="AJ372" s="353">
        <v>31</v>
      </c>
      <c r="AK372" s="355" t="s">
        <v>3534</v>
      </c>
      <c r="AL372" s="352" t="s">
        <v>5441</v>
      </c>
      <c r="AM372" s="354">
        <v>25460.67</v>
      </c>
      <c r="AP372" s="352">
        <v>10</v>
      </c>
      <c r="AQ372" s="353">
        <v>31</v>
      </c>
      <c r="AR372" s="355" t="s">
        <v>5379</v>
      </c>
      <c r="AS372" s="352" t="s">
        <v>5442</v>
      </c>
      <c r="AT372" s="354">
        <v>25409.67</v>
      </c>
      <c r="BE372" s="95"/>
    </row>
    <row r="373" ht="56.25" spans="35:57">
      <c r="AI373" s="352">
        <v>12</v>
      </c>
      <c r="AJ373" s="353">
        <v>31</v>
      </c>
      <c r="AK373" s="355" t="s">
        <v>3534</v>
      </c>
      <c r="AL373" s="352" t="s">
        <v>5443</v>
      </c>
      <c r="AM373" s="354">
        <v>25460.67</v>
      </c>
      <c r="AP373" s="352">
        <v>10</v>
      </c>
      <c r="AQ373" s="353">
        <v>31</v>
      </c>
      <c r="AR373" s="355" t="s">
        <v>5379</v>
      </c>
      <c r="AS373" s="352" t="s">
        <v>5444</v>
      </c>
      <c r="AT373" s="354">
        <v>25397.67</v>
      </c>
      <c r="BE373" s="95"/>
    </row>
    <row r="374" ht="56.25" spans="35:57">
      <c r="AI374" s="352">
        <v>12</v>
      </c>
      <c r="AJ374" s="353">
        <v>31</v>
      </c>
      <c r="AK374" s="355" t="s">
        <v>3534</v>
      </c>
      <c r="AL374" s="352" t="s">
        <v>5445</v>
      </c>
      <c r="AM374" s="354">
        <v>24775.67</v>
      </c>
      <c r="AP374" s="352">
        <v>10</v>
      </c>
      <c r="AQ374" s="353">
        <v>31</v>
      </c>
      <c r="AR374" s="355" t="s">
        <v>5379</v>
      </c>
      <c r="AS374" s="352" t="s">
        <v>5446</v>
      </c>
      <c r="AT374" s="354">
        <v>25409.67</v>
      </c>
      <c r="BE374" s="95"/>
    </row>
    <row r="375" ht="56.25" spans="35:57">
      <c r="AI375" s="352">
        <v>12</v>
      </c>
      <c r="AJ375" s="353">
        <v>31</v>
      </c>
      <c r="AK375" s="355" t="s">
        <v>3534</v>
      </c>
      <c r="AL375" s="352" t="s">
        <v>5447</v>
      </c>
      <c r="AM375" s="354">
        <v>25774.67</v>
      </c>
      <c r="AP375" s="352">
        <v>10</v>
      </c>
      <c r="AQ375" s="353">
        <v>31</v>
      </c>
      <c r="AR375" s="355" t="s">
        <v>5379</v>
      </c>
      <c r="AS375" s="352" t="s">
        <v>5448</v>
      </c>
      <c r="AT375" s="354">
        <v>25774.67</v>
      </c>
      <c r="BE375" s="95"/>
    </row>
    <row r="376" ht="56.25" spans="35:57">
      <c r="AI376" s="352">
        <v>12</v>
      </c>
      <c r="AJ376" s="353">
        <v>31</v>
      </c>
      <c r="AK376" s="355" t="s">
        <v>3534</v>
      </c>
      <c r="AL376" s="352" t="s">
        <v>5449</v>
      </c>
      <c r="AM376" s="354">
        <v>25774.67</v>
      </c>
      <c r="AP376" s="352">
        <v>11</v>
      </c>
      <c r="AQ376" s="353">
        <v>30</v>
      </c>
      <c r="AR376" s="355" t="s">
        <v>5450</v>
      </c>
      <c r="AS376" s="352" t="s">
        <v>5451</v>
      </c>
      <c r="AT376" s="354">
        <v>24796.67</v>
      </c>
      <c r="BE376" s="95"/>
    </row>
    <row r="377" ht="56.25" spans="35:59">
      <c r="AI377" s="352">
        <v>12</v>
      </c>
      <c r="AJ377" s="353">
        <v>31</v>
      </c>
      <c r="AK377" s="355" t="s">
        <v>3534</v>
      </c>
      <c r="AL377" s="352" t="s">
        <v>5452</v>
      </c>
      <c r="AM377" s="354">
        <v>25774.67</v>
      </c>
      <c r="AP377" s="352">
        <v>11</v>
      </c>
      <c r="AQ377" s="353">
        <v>30</v>
      </c>
      <c r="AR377" s="355" t="s">
        <v>5450</v>
      </c>
      <c r="AS377" s="352" t="s">
        <v>5453</v>
      </c>
      <c r="AT377" s="354">
        <v>5171.33</v>
      </c>
      <c r="BE377" s="95"/>
      <c r="BG377" s="95"/>
    </row>
    <row r="378" ht="20" customHeight="1" spans="35:59">
      <c r="AI378" s="365" t="s">
        <v>389</v>
      </c>
      <c r="AJ378" s="366"/>
      <c r="AK378" s="366"/>
      <c r="AL378" s="367"/>
      <c r="AM378" s="368">
        <f>SUM(AM24:AM377)</f>
        <v>8064003.74999998</v>
      </c>
      <c r="AP378" s="352">
        <v>11</v>
      </c>
      <c r="AQ378" s="353">
        <v>30</v>
      </c>
      <c r="AR378" s="355" t="s">
        <v>5450</v>
      </c>
      <c r="AS378" s="352" t="s">
        <v>5454</v>
      </c>
      <c r="AT378" s="354">
        <v>5162.33</v>
      </c>
      <c r="BG378" s="95"/>
    </row>
    <row r="379" ht="56.25" spans="42:59">
      <c r="AP379" s="352">
        <v>11</v>
      </c>
      <c r="AQ379" s="353">
        <v>30</v>
      </c>
      <c r="AR379" s="355" t="s">
        <v>5450</v>
      </c>
      <c r="AS379" s="352" t="s">
        <v>5455</v>
      </c>
      <c r="AT379" s="354">
        <v>5177.33</v>
      </c>
      <c r="BG379" s="95"/>
    </row>
    <row r="380" ht="56.25" spans="42:59">
      <c r="AP380" s="352">
        <v>11</v>
      </c>
      <c r="AQ380" s="353">
        <v>30</v>
      </c>
      <c r="AR380" s="355" t="s">
        <v>5450</v>
      </c>
      <c r="AS380" s="352" t="s">
        <v>5456</v>
      </c>
      <c r="AT380" s="354">
        <v>5176.33</v>
      </c>
      <c r="BG380" s="95"/>
    </row>
    <row r="381" ht="56.25" spans="42:59">
      <c r="AP381" s="352">
        <v>11</v>
      </c>
      <c r="AQ381" s="353">
        <v>30</v>
      </c>
      <c r="AR381" s="355" t="s">
        <v>5450</v>
      </c>
      <c r="AS381" s="352" t="s">
        <v>5457</v>
      </c>
      <c r="AT381" s="354">
        <v>5171.33</v>
      </c>
      <c r="BG381" s="95"/>
    </row>
    <row r="382" ht="56.25" spans="42:59">
      <c r="AP382" s="352">
        <v>11</v>
      </c>
      <c r="AQ382" s="353">
        <v>30</v>
      </c>
      <c r="AR382" s="355" t="s">
        <v>5450</v>
      </c>
      <c r="AS382" s="352" t="s">
        <v>5458</v>
      </c>
      <c r="AT382" s="354">
        <v>24997.67</v>
      </c>
      <c r="BG382" s="95"/>
    </row>
    <row r="383" ht="56.25" spans="42:59">
      <c r="AP383" s="352">
        <v>11</v>
      </c>
      <c r="AQ383" s="353">
        <v>30</v>
      </c>
      <c r="AR383" s="355" t="s">
        <v>5450</v>
      </c>
      <c r="AS383" s="352" t="s">
        <v>5459</v>
      </c>
      <c r="AT383" s="354">
        <v>24790.67</v>
      </c>
      <c r="BG383" s="95"/>
    </row>
    <row r="384" ht="56.25" spans="42:59">
      <c r="AP384" s="352">
        <v>11</v>
      </c>
      <c r="AQ384" s="353">
        <v>30</v>
      </c>
      <c r="AR384" s="355" t="s">
        <v>5450</v>
      </c>
      <c r="AS384" s="352" t="s">
        <v>5460</v>
      </c>
      <c r="AT384" s="354">
        <v>5207.33</v>
      </c>
      <c r="BG384" s="95"/>
    </row>
    <row r="385" ht="56.25" spans="42:59">
      <c r="AP385" s="352">
        <v>11</v>
      </c>
      <c r="AQ385" s="353">
        <v>30</v>
      </c>
      <c r="AR385" s="355" t="s">
        <v>5450</v>
      </c>
      <c r="AS385" s="352" t="s">
        <v>5461</v>
      </c>
      <c r="AT385" s="354">
        <v>24902.67</v>
      </c>
      <c r="BG385" s="95"/>
    </row>
    <row r="386" ht="56.25" spans="42:59">
      <c r="AP386" s="352">
        <v>11</v>
      </c>
      <c r="AQ386" s="353">
        <v>30</v>
      </c>
      <c r="AR386" s="355" t="s">
        <v>5450</v>
      </c>
      <c r="AS386" s="352" t="s">
        <v>5462</v>
      </c>
      <c r="AT386" s="354">
        <v>24849.67</v>
      </c>
      <c r="BG386" s="95"/>
    </row>
    <row r="387" ht="56.25" spans="42:59">
      <c r="AP387" s="352">
        <v>11</v>
      </c>
      <c r="AQ387" s="353">
        <v>30</v>
      </c>
      <c r="AR387" s="355" t="s">
        <v>5450</v>
      </c>
      <c r="AS387" s="352" t="s">
        <v>5463</v>
      </c>
      <c r="AT387" s="354">
        <v>24843.67</v>
      </c>
      <c r="BG387" s="95"/>
    </row>
    <row r="388" ht="56.25" spans="42:59">
      <c r="AP388" s="352">
        <v>11</v>
      </c>
      <c r="AQ388" s="353">
        <v>30</v>
      </c>
      <c r="AR388" s="355" t="s">
        <v>5450</v>
      </c>
      <c r="AS388" s="352" t="s">
        <v>5464</v>
      </c>
      <c r="AT388" s="354">
        <v>24849.67</v>
      </c>
      <c r="BG388" s="95"/>
    </row>
    <row r="389" ht="56.25" spans="42:59">
      <c r="AP389" s="352">
        <v>11</v>
      </c>
      <c r="AQ389" s="353">
        <v>30</v>
      </c>
      <c r="AR389" s="355" t="s">
        <v>5450</v>
      </c>
      <c r="AS389" s="352" t="s">
        <v>5465</v>
      </c>
      <c r="AT389" s="354">
        <v>25048.67</v>
      </c>
      <c r="BG389" s="95"/>
    </row>
    <row r="390" ht="56.25" spans="42:59">
      <c r="AP390" s="352">
        <v>11</v>
      </c>
      <c r="AQ390" s="353">
        <v>30</v>
      </c>
      <c r="AR390" s="355" t="s">
        <v>5450</v>
      </c>
      <c r="AS390" s="352" t="s">
        <v>5466</v>
      </c>
      <c r="AT390" s="354">
        <v>24812.67</v>
      </c>
      <c r="BG390" s="95"/>
    </row>
    <row r="391" ht="56.25" spans="42:59">
      <c r="AP391" s="352">
        <v>11</v>
      </c>
      <c r="AQ391" s="353">
        <v>30</v>
      </c>
      <c r="AR391" s="355" t="s">
        <v>5450</v>
      </c>
      <c r="AS391" s="352" t="s">
        <v>5467</v>
      </c>
      <c r="AT391" s="354">
        <v>24946.67</v>
      </c>
      <c r="BG391" s="95"/>
    </row>
    <row r="392" ht="56.25" spans="42:59">
      <c r="AP392" s="352">
        <v>11</v>
      </c>
      <c r="AQ392" s="353">
        <v>30</v>
      </c>
      <c r="AR392" s="355" t="s">
        <v>5450</v>
      </c>
      <c r="AS392" s="352" t="s">
        <v>5468</v>
      </c>
      <c r="AT392" s="354">
        <v>24892.67</v>
      </c>
      <c r="BG392" s="95"/>
    </row>
    <row r="393" ht="56.25" spans="42:59">
      <c r="AP393" s="352">
        <v>11</v>
      </c>
      <c r="AQ393" s="353">
        <v>30</v>
      </c>
      <c r="AR393" s="355" t="s">
        <v>5450</v>
      </c>
      <c r="AS393" s="352" t="s">
        <v>5469</v>
      </c>
      <c r="AT393" s="354">
        <v>24845.67</v>
      </c>
      <c r="BG393" s="95"/>
    </row>
    <row r="394" ht="56.25" spans="42:59">
      <c r="AP394" s="352">
        <v>11</v>
      </c>
      <c r="AQ394" s="353">
        <v>30</v>
      </c>
      <c r="AR394" s="355" t="s">
        <v>5450</v>
      </c>
      <c r="AS394" s="352" t="s">
        <v>5470</v>
      </c>
      <c r="AT394" s="354">
        <v>25087.67</v>
      </c>
      <c r="BG394" s="95"/>
    </row>
    <row r="395" ht="56.25" spans="42:59">
      <c r="AP395" s="352">
        <v>11</v>
      </c>
      <c r="AQ395" s="353">
        <v>30</v>
      </c>
      <c r="AR395" s="355" t="s">
        <v>5450</v>
      </c>
      <c r="AS395" s="352" t="s">
        <v>5471</v>
      </c>
      <c r="AT395" s="354">
        <v>24861.67</v>
      </c>
      <c r="BG395" s="95"/>
    </row>
    <row r="396" ht="56.25" spans="42:59">
      <c r="AP396" s="352">
        <v>11</v>
      </c>
      <c r="AQ396" s="353">
        <v>30</v>
      </c>
      <c r="AR396" s="355" t="s">
        <v>5450</v>
      </c>
      <c r="AS396" s="352" t="s">
        <v>5472</v>
      </c>
      <c r="AT396" s="354">
        <v>25244.67</v>
      </c>
      <c r="BG396" s="95"/>
    </row>
    <row r="397" ht="56.25" spans="42:59">
      <c r="AP397" s="352">
        <v>11</v>
      </c>
      <c r="AQ397" s="353">
        <v>30</v>
      </c>
      <c r="AR397" s="355" t="s">
        <v>5450</v>
      </c>
      <c r="AS397" s="352" t="s">
        <v>5473</v>
      </c>
      <c r="AT397" s="354">
        <v>25251.67</v>
      </c>
      <c r="BG397" s="95"/>
    </row>
    <row r="398" ht="56.25" spans="42:59">
      <c r="AP398" s="352">
        <v>11</v>
      </c>
      <c r="AQ398" s="353">
        <v>30</v>
      </c>
      <c r="AR398" s="355" t="s">
        <v>5450</v>
      </c>
      <c r="AS398" s="352" t="s">
        <v>5474</v>
      </c>
      <c r="AT398" s="354">
        <v>25309.67</v>
      </c>
      <c r="BG398" s="95"/>
    </row>
    <row r="399" ht="56.25" spans="42:59">
      <c r="AP399" s="352">
        <v>11</v>
      </c>
      <c r="AQ399" s="353">
        <v>30</v>
      </c>
      <c r="AR399" s="355" t="s">
        <v>5450</v>
      </c>
      <c r="AS399" s="352" t="s">
        <v>5475</v>
      </c>
      <c r="AT399" s="354">
        <v>24930.67</v>
      </c>
      <c r="BG399" s="95"/>
    </row>
    <row r="400" ht="56.25" spans="42:59">
      <c r="AP400" s="352">
        <v>11</v>
      </c>
      <c r="AQ400" s="353">
        <v>30</v>
      </c>
      <c r="AR400" s="355" t="s">
        <v>5450</v>
      </c>
      <c r="AS400" s="352" t="s">
        <v>5476</v>
      </c>
      <c r="AT400" s="354">
        <v>25409.67</v>
      </c>
      <c r="BG400" s="95"/>
    </row>
    <row r="401" ht="56.25" spans="42:59">
      <c r="AP401" s="352">
        <v>11</v>
      </c>
      <c r="AQ401" s="353">
        <v>30</v>
      </c>
      <c r="AR401" s="355" t="s">
        <v>5450</v>
      </c>
      <c r="AS401" s="352" t="s">
        <v>5477</v>
      </c>
      <c r="AT401" s="354">
        <v>25129.67</v>
      </c>
      <c r="BG401" s="95"/>
    </row>
    <row r="402" ht="56.25" spans="42:59">
      <c r="AP402" s="352">
        <v>11</v>
      </c>
      <c r="AQ402" s="353">
        <v>30</v>
      </c>
      <c r="AR402" s="355" t="s">
        <v>5450</v>
      </c>
      <c r="AS402" s="352" t="s">
        <v>5478</v>
      </c>
      <c r="AT402" s="354">
        <v>25109.67</v>
      </c>
      <c r="BG402" s="95"/>
    </row>
    <row r="403" ht="56.25" spans="42:59">
      <c r="AP403" s="352">
        <v>11</v>
      </c>
      <c r="AQ403" s="353">
        <v>30</v>
      </c>
      <c r="AR403" s="355" t="s">
        <v>5450</v>
      </c>
      <c r="AS403" s="352" t="s">
        <v>5479</v>
      </c>
      <c r="AT403" s="354">
        <v>25409.67</v>
      </c>
      <c r="BG403" s="95"/>
    </row>
    <row r="404" ht="56.25" spans="42:59">
      <c r="AP404" s="352">
        <v>11</v>
      </c>
      <c r="AQ404" s="353">
        <v>30</v>
      </c>
      <c r="AR404" s="355" t="s">
        <v>5450</v>
      </c>
      <c r="AS404" s="352" t="s">
        <v>5480</v>
      </c>
      <c r="AT404" s="354">
        <v>25409.67</v>
      </c>
      <c r="BG404" s="95"/>
    </row>
    <row r="405" ht="56.25" spans="42:59">
      <c r="AP405" s="352">
        <v>11</v>
      </c>
      <c r="AQ405" s="353">
        <v>30</v>
      </c>
      <c r="AR405" s="355" t="s">
        <v>5450</v>
      </c>
      <c r="AS405" s="352" t="s">
        <v>5481</v>
      </c>
      <c r="AT405" s="354">
        <v>25159.67</v>
      </c>
      <c r="BG405" s="95"/>
    </row>
    <row r="406" ht="56.25" spans="42:59">
      <c r="AP406" s="352">
        <v>11</v>
      </c>
      <c r="AQ406" s="353">
        <v>30</v>
      </c>
      <c r="AR406" s="355" t="s">
        <v>5450</v>
      </c>
      <c r="AS406" s="352" t="s">
        <v>5482</v>
      </c>
      <c r="AT406" s="354">
        <v>25409.67</v>
      </c>
      <c r="BG406" s="95"/>
    </row>
    <row r="407" ht="56.25" spans="42:59">
      <c r="AP407" s="352">
        <v>11</v>
      </c>
      <c r="AQ407" s="353">
        <v>30</v>
      </c>
      <c r="AR407" s="355" t="s">
        <v>5450</v>
      </c>
      <c r="AS407" s="352" t="s">
        <v>5483</v>
      </c>
      <c r="AT407" s="354">
        <v>25409.67</v>
      </c>
      <c r="BG407" s="95"/>
    </row>
    <row r="408" ht="56.25" spans="42:59">
      <c r="AP408" s="352">
        <v>11</v>
      </c>
      <c r="AQ408" s="353">
        <v>30</v>
      </c>
      <c r="AR408" s="355" t="s">
        <v>5450</v>
      </c>
      <c r="AS408" s="352" t="s">
        <v>5484</v>
      </c>
      <c r="AT408" s="354">
        <v>25397.67</v>
      </c>
      <c r="BG408" s="95"/>
    </row>
    <row r="409" ht="56.25" spans="42:59">
      <c r="AP409" s="352">
        <v>11</v>
      </c>
      <c r="AQ409" s="353">
        <v>30</v>
      </c>
      <c r="AR409" s="355" t="s">
        <v>5450</v>
      </c>
      <c r="AS409" s="352" t="s">
        <v>5485</v>
      </c>
      <c r="AT409" s="354">
        <v>25409.67</v>
      </c>
      <c r="BG409" s="95"/>
    </row>
    <row r="410" ht="56.25" spans="42:59">
      <c r="AP410" s="352">
        <v>11</v>
      </c>
      <c r="AQ410" s="353">
        <v>30</v>
      </c>
      <c r="AR410" s="355" t="s">
        <v>5450</v>
      </c>
      <c r="AS410" s="352" t="s">
        <v>5486</v>
      </c>
      <c r="AT410" s="354">
        <v>25774.67</v>
      </c>
      <c r="BG410" s="95"/>
    </row>
    <row r="411" ht="56.25" spans="42:59">
      <c r="AP411" s="352">
        <v>12</v>
      </c>
      <c r="AQ411" s="353">
        <v>31</v>
      </c>
      <c r="AR411" s="355" t="s">
        <v>5487</v>
      </c>
      <c r="AS411" s="352" t="s">
        <v>5488</v>
      </c>
      <c r="AT411" s="354">
        <v>24796.67</v>
      </c>
      <c r="BG411" s="95"/>
    </row>
    <row r="412" ht="56.25" spans="42:59">
      <c r="AP412" s="352">
        <v>12</v>
      </c>
      <c r="AQ412" s="353">
        <v>31</v>
      </c>
      <c r="AR412" s="355" t="s">
        <v>5487</v>
      </c>
      <c r="AS412" s="352" t="s">
        <v>5489</v>
      </c>
      <c r="AT412" s="354">
        <v>5171.33</v>
      </c>
      <c r="BD412" s="95"/>
      <c r="BG412" s="95"/>
    </row>
    <row r="413" ht="56.25" spans="42:59">
      <c r="AP413" s="352">
        <v>12</v>
      </c>
      <c r="AQ413" s="353">
        <v>31</v>
      </c>
      <c r="AR413" s="355" t="s">
        <v>5487</v>
      </c>
      <c r="AS413" s="352" t="s">
        <v>5490</v>
      </c>
      <c r="AT413" s="354">
        <v>5162.33</v>
      </c>
      <c r="BD413" s="95"/>
      <c r="BG413" s="95"/>
    </row>
    <row r="414" ht="56.25" spans="42:59">
      <c r="AP414" s="352">
        <v>12</v>
      </c>
      <c r="AQ414" s="353">
        <v>31</v>
      </c>
      <c r="AR414" s="355" t="s">
        <v>5487</v>
      </c>
      <c r="AS414" s="352" t="s">
        <v>5491</v>
      </c>
      <c r="AT414" s="354">
        <v>5177.33</v>
      </c>
      <c r="BG414" s="95"/>
    </row>
    <row r="415" ht="56.25" spans="42:59">
      <c r="AP415" s="352">
        <v>12</v>
      </c>
      <c r="AQ415" s="353">
        <v>31</v>
      </c>
      <c r="AR415" s="355" t="s">
        <v>5487</v>
      </c>
      <c r="AS415" s="352" t="s">
        <v>5492</v>
      </c>
      <c r="AT415" s="354">
        <v>5176.33</v>
      </c>
      <c r="BG415" s="95"/>
    </row>
    <row r="416" ht="56.25" spans="42:59">
      <c r="AP416" s="352">
        <v>12</v>
      </c>
      <c r="AQ416" s="353">
        <v>31</v>
      </c>
      <c r="AR416" s="355" t="s">
        <v>5487</v>
      </c>
      <c r="AS416" s="352" t="s">
        <v>5493</v>
      </c>
      <c r="AT416" s="354">
        <v>5171.33</v>
      </c>
      <c r="BG416" s="95"/>
    </row>
    <row r="417" ht="56.25" spans="42:59">
      <c r="AP417" s="352">
        <v>12</v>
      </c>
      <c r="AQ417" s="353">
        <v>31</v>
      </c>
      <c r="AR417" s="355" t="s">
        <v>5487</v>
      </c>
      <c r="AS417" s="352" t="s">
        <v>5494</v>
      </c>
      <c r="AT417" s="354">
        <v>24997.67</v>
      </c>
      <c r="BG417" s="95"/>
    </row>
    <row r="418" ht="56.25" spans="12:59">
      <c r="L418" s="245"/>
      <c r="M418" s="245"/>
      <c r="N418" s="245"/>
      <c r="O418" s="245"/>
      <c r="P418" s="247" t="s">
        <v>389</v>
      </c>
      <c r="Q418" s="245">
        <f>SUM(Q24:Q284)</f>
        <v>2924978.8</v>
      </c>
      <c r="AP418" s="352">
        <v>12</v>
      </c>
      <c r="AQ418" s="353">
        <v>31</v>
      </c>
      <c r="AR418" s="355" t="s">
        <v>5487</v>
      </c>
      <c r="AS418" s="352" t="s">
        <v>5495</v>
      </c>
      <c r="AT418" s="354">
        <v>5207.33</v>
      </c>
      <c r="BG418" s="95"/>
    </row>
    <row r="419" ht="56.25" spans="42:59">
      <c r="AP419" s="352">
        <v>12</v>
      </c>
      <c r="AQ419" s="353">
        <v>31</v>
      </c>
      <c r="AR419" s="355" t="s">
        <v>5487</v>
      </c>
      <c r="AS419" s="352" t="s">
        <v>5496</v>
      </c>
      <c r="AT419" s="354">
        <v>24902.67</v>
      </c>
      <c r="BG419" s="95"/>
    </row>
    <row r="420" ht="56.25" spans="42:59">
      <c r="AP420" s="352">
        <v>12</v>
      </c>
      <c r="AQ420" s="353">
        <v>31</v>
      </c>
      <c r="AR420" s="355" t="s">
        <v>5487</v>
      </c>
      <c r="AS420" s="352" t="s">
        <v>5497</v>
      </c>
      <c r="AT420" s="354">
        <v>24849.67</v>
      </c>
      <c r="BG420" s="95"/>
    </row>
    <row r="421" ht="56.25" spans="42:59">
      <c r="AP421" s="352">
        <v>12</v>
      </c>
      <c r="AQ421" s="353">
        <v>31</v>
      </c>
      <c r="AR421" s="355" t="s">
        <v>5487</v>
      </c>
      <c r="AS421" s="352" t="s">
        <v>5498</v>
      </c>
      <c r="AT421" s="354">
        <v>24843.67</v>
      </c>
      <c r="BG421" s="95"/>
    </row>
    <row r="422" ht="56.25" spans="42:59">
      <c r="AP422" s="352">
        <v>12</v>
      </c>
      <c r="AQ422" s="353">
        <v>31</v>
      </c>
      <c r="AR422" s="355" t="s">
        <v>5487</v>
      </c>
      <c r="AS422" s="352" t="s">
        <v>5499</v>
      </c>
      <c r="AT422" s="354">
        <v>24849.67</v>
      </c>
      <c r="BG422" s="95"/>
    </row>
    <row r="423" ht="56.25" spans="42:59">
      <c r="AP423" s="352">
        <v>12</v>
      </c>
      <c r="AQ423" s="353">
        <v>31</v>
      </c>
      <c r="AR423" s="355" t="s">
        <v>5487</v>
      </c>
      <c r="AS423" s="352" t="s">
        <v>5500</v>
      </c>
      <c r="AT423" s="354">
        <v>25048.67</v>
      </c>
      <c r="BG423" s="95"/>
    </row>
    <row r="424" ht="56.25" spans="42:59">
      <c r="AP424" s="352">
        <v>12</v>
      </c>
      <c r="AQ424" s="353">
        <v>31</v>
      </c>
      <c r="AR424" s="355" t="s">
        <v>5487</v>
      </c>
      <c r="AS424" s="352" t="s">
        <v>5501</v>
      </c>
      <c r="AT424" s="354">
        <v>24812.67</v>
      </c>
      <c r="BG424" s="95"/>
    </row>
    <row r="425" ht="56.25" spans="42:59">
      <c r="AP425" s="352">
        <v>12</v>
      </c>
      <c r="AQ425" s="353">
        <v>31</v>
      </c>
      <c r="AR425" s="355" t="s">
        <v>5487</v>
      </c>
      <c r="AS425" s="352" t="s">
        <v>5502</v>
      </c>
      <c r="AT425" s="354">
        <v>24946.67</v>
      </c>
      <c r="BG425" s="95"/>
    </row>
    <row r="426" ht="56.25" spans="42:59">
      <c r="AP426" s="352">
        <v>12</v>
      </c>
      <c r="AQ426" s="353">
        <v>31</v>
      </c>
      <c r="AR426" s="355" t="s">
        <v>5487</v>
      </c>
      <c r="AS426" s="352" t="s">
        <v>5503</v>
      </c>
      <c r="AT426" s="354">
        <v>24892.67</v>
      </c>
      <c r="BG426" s="95"/>
    </row>
    <row r="427" ht="56.25" spans="42:59">
      <c r="AP427" s="352">
        <v>12</v>
      </c>
      <c r="AQ427" s="353">
        <v>31</v>
      </c>
      <c r="AR427" s="355" t="s">
        <v>5487</v>
      </c>
      <c r="AS427" s="352" t="s">
        <v>5504</v>
      </c>
      <c r="AT427" s="354">
        <v>24845.67</v>
      </c>
      <c r="BG427" s="95"/>
    </row>
    <row r="428" ht="56.25" spans="42:59">
      <c r="AP428" s="352">
        <v>12</v>
      </c>
      <c r="AQ428" s="353">
        <v>31</v>
      </c>
      <c r="AR428" s="355" t="s">
        <v>5487</v>
      </c>
      <c r="AS428" s="352" t="s">
        <v>5505</v>
      </c>
      <c r="AT428" s="354">
        <v>25087.67</v>
      </c>
      <c r="BG428" s="95"/>
    </row>
    <row r="429" ht="56.25" spans="42:59">
      <c r="AP429" s="352">
        <v>12</v>
      </c>
      <c r="AQ429" s="353">
        <v>31</v>
      </c>
      <c r="AR429" s="355" t="s">
        <v>5487</v>
      </c>
      <c r="AS429" s="352" t="s">
        <v>5506</v>
      </c>
      <c r="AT429" s="354">
        <v>24861.67</v>
      </c>
      <c r="BG429" s="95"/>
    </row>
    <row r="430" ht="56.25" spans="42:59">
      <c r="AP430" s="352">
        <v>12</v>
      </c>
      <c r="AQ430" s="353">
        <v>31</v>
      </c>
      <c r="AR430" s="355" t="s">
        <v>5487</v>
      </c>
      <c r="AS430" s="352" t="s">
        <v>5507</v>
      </c>
      <c r="AT430" s="354">
        <v>25244.67</v>
      </c>
      <c r="BG430" s="95"/>
    </row>
    <row r="431" ht="56.25" spans="42:59">
      <c r="AP431" s="352">
        <v>12</v>
      </c>
      <c r="AQ431" s="353">
        <v>31</v>
      </c>
      <c r="AR431" s="355" t="s">
        <v>5487</v>
      </c>
      <c r="AS431" s="352" t="s">
        <v>5508</v>
      </c>
      <c r="AT431" s="354">
        <v>25251.67</v>
      </c>
      <c r="BG431" s="95"/>
    </row>
    <row r="432" ht="56.25" spans="42:59">
      <c r="AP432" s="352">
        <v>12</v>
      </c>
      <c r="AQ432" s="353">
        <v>31</v>
      </c>
      <c r="AR432" s="355" t="s">
        <v>5487</v>
      </c>
      <c r="AS432" s="352" t="s">
        <v>5509</v>
      </c>
      <c r="AT432" s="354">
        <v>25309.67</v>
      </c>
      <c r="BG432" s="95"/>
    </row>
    <row r="433" ht="56.25" spans="42:59">
      <c r="AP433" s="352">
        <v>12</v>
      </c>
      <c r="AQ433" s="353">
        <v>31</v>
      </c>
      <c r="AR433" s="355" t="s">
        <v>5487</v>
      </c>
      <c r="AS433" s="352" t="s">
        <v>5510</v>
      </c>
      <c r="AT433" s="354">
        <v>24930.67</v>
      </c>
      <c r="BG433" s="95"/>
    </row>
    <row r="434" ht="56.25" spans="42:59">
      <c r="AP434" s="352">
        <v>12</v>
      </c>
      <c r="AQ434" s="353">
        <v>31</v>
      </c>
      <c r="AR434" s="355" t="s">
        <v>5487</v>
      </c>
      <c r="AS434" s="352" t="s">
        <v>5511</v>
      </c>
      <c r="AT434" s="354">
        <v>25409.67</v>
      </c>
      <c r="BG434" s="95"/>
    </row>
    <row r="435" ht="56.25" spans="42:59">
      <c r="AP435" s="352">
        <v>12</v>
      </c>
      <c r="AQ435" s="353">
        <v>31</v>
      </c>
      <c r="AR435" s="355" t="s">
        <v>5487</v>
      </c>
      <c r="AS435" s="352" t="s">
        <v>5512</v>
      </c>
      <c r="AT435" s="354">
        <v>25129.67</v>
      </c>
      <c r="BG435" s="95"/>
    </row>
    <row r="436" ht="56.25" spans="42:59">
      <c r="AP436" s="352">
        <v>12</v>
      </c>
      <c r="AQ436" s="353">
        <v>31</v>
      </c>
      <c r="AR436" s="355" t="s">
        <v>5487</v>
      </c>
      <c r="AS436" s="352" t="s">
        <v>5513</v>
      </c>
      <c r="AT436" s="354">
        <v>25109.67</v>
      </c>
      <c r="BG436" s="95"/>
    </row>
    <row r="437" ht="56.25" spans="42:59">
      <c r="AP437" s="352">
        <v>12</v>
      </c>
      <c r="AQ437" s="353">
        <v>31</v>
      </c>
      <c r="AR437" s="355" t="s">
        <v>5487</v>
      </c>
      <c r="AS437" s="352" t="s">
        <v>5514</v>
      </c>
      <c r="AT437" s="354">
        <v>25409.67</v>
      </c>
      <c r="BG437" s="95"/>
    </row>
    <row r="438" ht="56.25" spans="42:59">
      <c r="AP438" s="352">
        <v>12</v>
      </c>
      <c r="AQ438" s="353">
        <v>31</v>
      </c>
      <c r="AR438" s="355" t="s">
        <v>5487</v>
      </c>
      <c r="AS438" s="352" t="s">
        <v>5515</v>
      </c>
      <c r="AT438" s="354">
        <v>25409.67</v>
      </c>
      <c r="BG438" s="95"/>
    </row>
    <row r="439" ht="56.25" spans="42:59">
      <c r="AP439" s="352">
        <v>12</v>
      </c>
      <c r="AQ439" s="353">
        <v>31</v>
      </c>
      <c r="AR439" s="355" t="s">
        <v>5487</v>
      </c>
      <c r="AS439" s="352" t="s">
        <v>5516</v>
      </c>
      <c r="AT439" s="354">
        <v>25159.67</v>
      </c>
      <c r="BG439" s="95"/>
    </row>
    <row r="440" ht="56.25" spans="42:59">
      <c r="AP440" s="352">
        <v>12</v>
      </c>
      <c r="AQ440" s="353">
        <v>31</v>
      </c>
      <c r="AR440" s="355" t="s">
        <v>5487</v>
      </c>
      <c r="AS440" s="352" t="s">
        <v>5517</v>
      </c>
      <c r="AT440" s="354">
        <v>25409.67</v>
      </c>
      <c r="BG440" s="95"/>
    </row>
    <row r="441" ht="56.25" spans="42:59">
      <c r="AP441" s="352">
        <v>12</v>
      </c>
      <c r="AQ441" s="353">
        <v>31</v>
      </c>
      <c r="AR441" s="355" t="s">
        <v>5487</v>
      </c>
      <c r="AS441" s="352" t="s">
        <v>5518</v>
      </c>
      <c r="AT441" s="354">
        <v>25409.67</v>
      </c>
      <c r="BG441" s="95"/>
    </row>
    <row r="442" ht="56.25" spans="42:59">
      <c r="AP442" s="352">
        <v>12</v>
      </c>
      <c r="AQ442" s="353">
        <v>31</v>
      </c>
      <c r="AR442" s="355" t="s">
        <v>5487</v>
      </c>
      <c r="AS442" s="352" t="s">
        <v>5519</v>
      </c>
      <c r="AT442" s="354">
        <v>25397.67</v>
      </c>
      <c r="BG442" s="95"/>
    </row>
    <row r="443" ht="56.25" spans="42:59">
      <c r="AP443" s="352">
        <v>12</v>
      </c>
      <c r="AQ443" s="353">
        <v>31</v>
      </c>
      <c r="AR443" s="355" t="s">
        <v>5487</v>
      </c>
      <c r="AS443" s="352" t="s">
        <v>5520</v>
      </c>
      <c r="AT443" s="354">
        <v>25409.67</v>
      </c>
      <c r="BG443" s="95"/>
    </row>
    <row r="444" ht="56.25" spans="42:59">
      <c r="AP444" s="352">
        <v>12</v>
      </c>
      <c r="AQ444" s="353">
        <v>31</v>
      </c>
      <c r="AR444" s="355" t="s">
        <v>5487</v>
      </c>
      <c r="AS444" s="352" t="s">
        <v>5521</v>
      </c>
      <c r="AT444" s="354">
        <v>25774.67</v>
      </c>
      <c r="BG444" s="95"/>
    </row>
    <row r="445" spans="42:59">
      <c r="AP445" s="365" t="s">
        <v>389</v>
      </c>
      <c r="AQ445" s="366"/>
      <c r="AR445" s="366"/>
      <c r="AS445" s="367"/>
      <c r="AT445" s="368">
        <f>SUM(AT1:AT444)</f>
        <v>8817221.28999998</v>
      </c>
      <c r="BG445" s="95"/>
    </row>
    <row r="446" spans="59:59">
      <c r="BG446" s="95"/>
    </row>
    <row r="447" spans="59:59">
      <c r="BG447" s="95"/>
    </row>
  </sheetData>
  <mergeCells count="83">
    <mergeCell ref="A1:H1"/>
    <mergeCell ref="B3:E3"/>
    <mergeCell ref="G3:H3"/>
    <mergeCell ref="A4:H4"/>
    <mergeCell ref="A5:D5"/>
    <mergeCell ref="E5:H5"/>
    <mergeCell ref="C14:H14"/>
    <mergeCell ref="C16:H16"/>
    <mergeCell ref="F17:G17"/>
    <mergeCell ref="F18:G18"/>
    <mergeCell ref="A19:G19"/>
    <mergeCell ref="L21:Q21"/>
    <mergeCell ref="L22:M22"/>
    <mergeCell ref="U22:V22"/>
    <mergeCell ref="AB22:AC22"/>
    <mergeCell ref="AI22:AJ22"/>
    <mergeCell ref="AP22:AQ22"/>
    <mergeCell ref="U98:V98"/>
    <mergeCell ref="AB264:AE264"/>
    <mergeCell ref="AI378:AL378"/>
    <mergeCell ref="AP445:AS445"/>
    <mergeCell ref="N22:N23"/>
    <mergeCell ref="N28:N29"/>
    <mergeCell ref="N34:N35"/>
    <mergeCell ref="N40:N46"/>
    <mergeCell ref="N48:N51"/>
    <mergeCell ref="N56:N57"/>
    <mergeCell ref="N60:N61"/>
    <mergeCell ref="N62:N63"/>
    <mergeCell ref="N64:N66"/>
    <mergeCell ref="N70:N72"/>
    <mergeCell ref="N73:N74"/>
    <mergeCell ref="N76:N79"/>
    <mergeCell ref="N80:N81"/>
    <mergeCell ref="N87:N90"/>
    <mergeCell ref="N92:N94"/>
    <mergeCell ref="N95:N96"/>
    <mergeCell ref="N97:N111"/>
    <mergeCell ref="N112:N113"/>
    <mergeCell ref="N114:N124"/>
    <mergeCell ref="N126:N127"/>
    <mergeCell ref="N129:N131"/>
    <mergeCell ref="N137:N140"/>
    <mergeCell ref="N141:N144"/>
    <mergeCell ref="N164:N165"/>
    <mergeCell ref="N181:N182"/>
    <mergeCell ref="N185:N187"/>
    <mergeCell ref="N191:N193"/>
    <mergeCell ref="N195:N196"/>
    <mergeCell ref="N198:N200"/>
    <mergeCell ref="N204:N205"/>
    <mergeCell ref="N207:N208"/>
    <mergeCell ref="N211:N221"/>
    <mergeCell ref="N226:N233"/>
    <mergeCell ref="N234:N238"/>
    <mergeCell ref="N239:N242"/>
    <mergeCell ref="N244:N246"/>
    <mergeCell ref="N248:N249"/>
    <mergeCell ref="N253:N255"/>
    <mergeCell ref="N256:N257"/>
    <mergeCell ref="N262:N263"/>
    <mergeCell ref="N264:N267"/>
    <mergeCell ref="N271:N276"/>
    <mergeCell ref="N278:N279"/>
    <mergeCell ref="N281:N284"/>
    <mergeCell ref="O22:O23"/>
    <mergeCell ref="P22:P23"/>
    <mergeCell ref="Q22:Q23"/>
    <mergeCell ref="W22:W23"/>
    <mergeCell ref="W98:W99"/>
    <mergeCell ref="X22:X23"/>
    <mergeCell ref="X98:X99"/>
    <mergeCell ref="Y22:Y23"/>
    <mergeCell ref="Y98:Y99"/>
    <mergeCell ref="AD22:AD23"/>
    <mergeCell ref="AE22:AE23"/>
    <mergeCell ref="AF22:AF23"/>
    <mergeCell ref="AK22:AK23"/>
    <mergeCell ref="AL22:AL23"/>
    <mergeCell ref="AM22:AM23"/>
    <mergeCell ref="AR22:AR23"/>
    <mergeCell ref="AS22:AS23"/>
    <mergeCell ref="AT22:AT23"/>
  </mergeCells>
  <pageMargins left="0.699305555555556" right="0.699305555555556" top="0.75" bottom="0.75" header="0.3" footer="0.3"/>
  <pageSetup paperSize="9" scale="73"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5"/>
  <sheetViews>
    <sheetView showGridLines="0" zoomScale="85" zoomScaleNormal="85" workbookViewId="0">
      <selection activeCell="G27" sqref="G27"/>
    </sheetView>
  </sheetViews>
  <sheetFormatPr defaultColWidth="9" defaultRowHeight="14.25"/>
  <cols>
    <col min="1" max="1" width="18.625" style="2" customWidth="1"/>
    <col min="2" max="2" width="24.7" style="2" customWidth="1"/>
    <col min="3" max="3" width="18.625" style="3" customWidth="1"/>
    <col min="4" max="5" width="18.625" style="2" customWidth="1"/>
    <col min="6" max="6" width="35.375" style="4" customWidth="1"/>
    <col min="7" max="7" width="18.625" style="3" customWidth="1"/>
    <col min="8" max="8" width="18.625" style="2" customWidth="1"/>
    <col min="9" max="9" width="10.9" style="2" customWidth="1"/>
    <col min="10" max="16384" width="9" style="2"/>
  </cols>
  <sheetData>
    <row r="1" ht="40.5" customHeight="1" spans="1:8">
      <c r="A1" s="5" t="s">
        <v>5522</v>
      </c>
      <c r="B1" s="5"/>
      <c r="C1" s="5"/>
      <c r="D1" s="5"/>
      <c r="E1" s="5"/>
      <c r="F1" s="5"/>
      <c r="G1" s="5"/>
      <c r="H1" s="5"/>
    </row>
    <row r="2" ht="23.25" customHeight="1" spans="1:8">
      <c r="A2" s="6" t="s">
        <v>647</v>
      </c>
      <c r="B2" s="6"/>
      <c r="C2" s="7"/>
      <c r="D2" s="6"/>
      <c r="E2" s="6"/>
      <c r="F2" s="8"/>
      <c r="G2" s="7"/>
      <c r="H2" s="6"/>
    </row>
    <row r="3" ht="27.95" customHeight="1" spans="1:8">
      <c r="A3" s="124" t="s">
        <v>648</v>
      </c>
      <c r="B3" s="11" t="s">
        <v>5523</v>
      </c>
      <c r="C3" s="11"/>
      <c r="D3" s="11"/>
      <c r="E3" s="11"/>
      <c r="F3" s="12" t="s">
        <v>650</v>
      </c>
      <c r="G3" s="11" t="s">
        <v>174</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4" t="s">
        <v>7</v>
      </c>
      <c r="G6" s="23" t="s">
        <v>664</v>
      </c>
      <c r="H6" s="22" t="s">
        <v>13</v>
      </c>
    </row>
    <row r="7" ht="27.95" customHeight="1" spans="1:11">
      <c r="A7" s="25">
        <v>43374</v>
      </c>
      <c r="B7" s="127" t="s">
        <v>5524</v>
      </c>
      <c r="C7" s="27">
        <v>21358.66</v>
      </c>
      <c r="D7" s="28"/>
      <c r="E7" s="25">
        <v>44420</v>
      </c>
      <c r="F7" s="29" t="s">
        <v>5525</v>
      </c>
      <c r="G7" s="30">
        <v>11200</v>
      </c>
      <c r="H7" s="49"/>
      <c r="J7" s="46" t="s">
        <v>14</v>
      </c>
      <c r="K7" s="47">
        <f>B11</f>
        <v>21358.66</v>
      </c>
    </row>
    <row r="8" ht="27.95" customHeight="1" spans="1:11">
      <c r="A8" s="25"/>
      <c r="B8" s="127"/>
      <c r="C8" s="27"/>
      <c r="D8" s="28"/>
      <c r="E8" s="25" t="s">
        <v>2085</v>
      </c>
      <c r="F8" s="343" t="s">
        <v>5526</v>
      </c>
      <c r="G8" s="30">
        <v>9934.06</v>
      </c>
      <c r="H8" s="171"/>
      <c r="J8" s="46" t="s">
        <v>669</v>
      </c>
      <c r="K8" s="47">
        <f>SUM(C11)</f>
        <v>0</v>
      </c>
    </row>
    <row r="9" ht="30" customHeight="1" spans="1:11">
      <c r="A9" s="25"/>
      <c r="B9" s="25"/>
      <c r="C9" s="25"/>
      <c r="D9" s="25"/>
      <c r="E9" s="25"/>
      <c r="F9" s="29"/>
      <c r="G9" s="30"/>
      <c r="H9" s="49"/>
      <c r="J9" s="46" t="s">
        <v>16</v>
      </c>
      <c r="K9" s="47">
        <f>B12</f>
        <v>21134.06</v>
      </c>
    </row>
    <row r="10" ht="30" customHeight="1" spans="1:11">
      <c r="A10" s="25"/>
      <c r="B10" s="25"/>
      <c r="C10" s="127"/>
      <c r="D10" s="127"/>
      <c r="E10" s="25"/>
      <c r="F10" s="343"/>
      <c r="G10" s="30"/>
      <c r="H10" s="171"/>
      <c r="J10" s="46" t="s">
        <v>17</v>
      </c>
      <c r="K10" s="47">
        <f>B13</f>
        <v>224.600000000002</v>
      </c>
    </row>
    <row r="11" ht="27.95" customHeight="1" spans="1:17">
      <c r="A11" s="31" t="s">
        <v>697</v>
      </c>
      <c r="B11" s="32">
        <f>SUM(C7:C7)</f>
        <v>21358.66</v>
      </c>
      <c r="C11" s="33"/>
      <c r="D11" s="34"/>
      <c r="E11" s="34"/>
      <c r="F11" s="34"/>
      <c r="G11" s="34"/>
      <c r="H11" s="35"/>
      <c r="Q11" s="2" t="s">
        <v>1425</v>
      </c>
    </row>
    <row r="12" ht="27.95" customHeight="1" spans="1:8">
      <c r="A12" s="36" t="s">
        <v>699</v>
      </c>
      <c r="B12" s="37">
        <f>SUM(G7:G10)</f>
        <v>21134.06</v>
      </c>
      <c r="C12" s="38"/>
      <c r="D12" s="39"/>
      <c r="E12" s="39"/>
      <c r="F12" s="39"/>
      <c r="G12" s="39"/>
      <c r="H12" s="40"/>
    </row>
    <row r="13" ht="27.95" customHeight="1" spans="1:8">
      <c r="A13" s="36" t="s">
        <v>701</v>
      </c>
      <c r="B13" s="32">
        <f>B11-B12</f>
        <v>224.600000000002</v>
      </c>
      <c r="C13" s="33"/>
      <c r="D13" s="34"/>
      <c r="E13" s="34"/>
      <c r="F13" s="34"/>
      <c r="G13" s="34"/>
      <c r="H13" s="35"/>
    </row>
    <row r="14" ht="22.5" customHeight="1" spans="1:8">
      <c r="A14" s="41"/>
      <c r="B14" s="41"/>
      <c r="C14" s="42"/>
      <c r="D14" s="41"/>
      <c r="E14" s="41"/>
      <c r="F14" s="6" t="s">
        <v>703</v>
      </c>
      <c r="G14" s="6"/>
      <c r="H14" s="6"/>
    </row>
    <row r="15" spans="1:8">
      <c r="A15" s="41"/>
      <c r="B15" s="43"/>
      <c r="C15" s="42"/>
      <c r="D15" s="41"/>
      <c r="E15" s="41"/>
      <c r="F15" s="41" t="s">
        <v>705</v>
      </c>
      <c r="G15" s="41"/>
      <c r="H15" s="41"/>
    </row>
    <row r="16" spans="1:8">
      <c r="A16" s="44" t="s">
        <v>707</v>
      </c>
      <c r="B16" s="44"/>
      <c r="C16" s="44"/>
      <c r="D16" s="44"/>
      <c r="E16" s="44"/>
      <c r="F16" s="44"/>
      <c r="G16" s="44"/>
      <c r="H16" s="44"/>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row r="25" spans="1:8">
      <c r="A25" s="41"/>
      <c r="B25" s="41"/>
      <c r="C25" s="42"/>
      <c r="D25" s="41"/>
      <c r="E25" s="41"/>
      <c r="F25" s="45"/>
      <c r="G25" s="42"/>
      <c r="H25" s="41"/>
    </row>
  </sheetData>
  <mergeCells count="12">
    <mergeCell ref="A1:H1"/>
    <mergeCell ref="B3:E3"/>
    <mergeCell ref="G3:H3"/>
    <mergeCell ref="A4:H4"/>
    <mergeCell ref="A5:D5"/>
    <mergeCell ref="E5:H5"/>
    <mergeCell ref="C11:H11"/>
    <mergeCell ref="C12:H12"/>
    <mergeCell ref="C13:H13"/>
    <mergeCell ref="F14:G14"/>
    <mergeCell ref="F15:G15"/>
    <mergeCell ref="A16:G16"/>
  </mergeCells>
  <pageMargins left="0.984027777777778" right="0.984027777777778" top="0.984027777777778" bottom="0.984027777777778" header="0.511805555555556" footer="0.511805555555556"/>
  <pageSetup paperSize="9" scale="67" orientation="landscape"/>
  <headerFooter/>
  <rowBreaks count="1" manualBreakCount="1">
    <brk id="9" max="16383" man="1"/>
  </row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S742"/>
  <sheetViews>
    <sheetView showGridLines="0" zoomScale="85" zoomScaleNormal="85" topLeftCell="A3" workbookViewId="0">
      <selection activeCell="F27" sqref="F27:G27"/>
    </sheetView>
  </sheetViews>
  <sheetFormatPr defaultColWidth="9" defaultRowHeight="13.5"/>
  <cols>
    <col min="1" max="1" width="23.675" style="41" customWidth="1"/>
    <col min="2" max="2" width="30.5916666666667" style="41" customWidth="1"/>
    <col min="3" max="3" width="21.4666666666667" style="42" customWidth="1"/>
    <col min="4" max="4" width="18.625" style="41" customWidth="1"/>
    <col min="5" max="5" width="23.2333333333333" style="41" customWidth="1"/>
    <col min="6" max="6" width="41.6083333333333" style="41" customWidth="1"/>
    <col min="7" max="7" width="20.8833333333333" style="42" customWidth="1"/>
    <col min="8" max="8" width="18.625" style="41" customWidth="1"/>
    <col min="9" max="9" width="4.7" style="41" customWidth="1"/>
    <col min="10" max="10" width="11.0583333333333" style="41" customWidth="1"/>
    <col min="11" max="11" width="18.625" style="41" customWidth="1"/>
    <col min="12" max="12" width="22.5" style="249" customWidth="1"/>
    <col min="13" max="13" width="16.5" style="249" customWidth="1"/>
    <col min="14" max="14" width="26" style="249" customWidth="1"/>
    <col min="15" max="15" width="13.875" style="249" customWidth="1"/>
    <col min="16" max="16" width="21.5" style="249" customWidth="1"/>
    <col min="17" max="17" width="4.5" style="41" customWidth="1"/>
    <col min="18" max="19" width="3.25" style="41" customWidth="1"/>
    <col min="20" max="20" width="20.5" style="41" customWidth="1"/>
    <col min="21" max="21" width="14.375" style="41" customWidth="1"/>
    <col min="22" max="22" width="34.625" style="41" customWidth="1"/>
    <col min="23" max="23" width="19.125" style="41" customWidth="1"/>
    <col min="24" max="24" width="15.75" style="41" customWidth="1"/>
    <col min="25" max="25" width="9.25" style="41" customWidth="1"/>
    <col min="26" max="26" width="5" style="41" customWidth="1"/>
    <col min="27" max="28" width="9" style="41"/>
    <col min="29" max="29" width="30.375" style="41" customWidth="1"/>
    <col min="30" max="30" width="15.5" style="41" customWidth="1"/>
    <col min="31" max="31" width="16.5" style="41" customWidth="1"/>
    <col min="32" max="35" width="9" style="41"/>
    <col min="36" max="36" width="27.375" style="41" customWidth="1"/>
    <col min="37" max="37" width="11.5" style="41"/>
    <col min="38" max="44" width="9" style="41"/>
    <col min="45" max="45" width="11.5" style="41"/>
    <col min="46" max="16384" width="9" style="41"/>
  </cols>
  <sheetData>
    <row r="1" ht="39.75" customHeight="1" spans="1:11">
      <c r="A1" s="5" t="s">
        <v>5527</v>
      </c>
      <c r="B1" s="5"/>
      <c r="C1" s="5"/>
      <c r="D1" s="5"/>
      <c r="E1" s="5"/>
      <c r="F1" s="5"/>
      <c r="G1" s="5"/>
      <c r="H1" s="5"/>
      <c r="I1" s="134"/>
      <c r="J1" s="134"/>
      <c r="K1" s="134"/>
    </row>
    <row r="2" ht="23.25" customHeight="1" spans="1:16">
      <c r="A2" s="6" t="s">
        <v>647</v>
      </c>
      <c r="B2" s="6"/>
      <c r="C2" s="7"/>
      <c r="D2" s="6"/>
      <c r="E2" s="6"/>
      <c r="F2" s="6"/>
      <c r="G2" s="7"/>
      <c r="H2" s="6"/>
      <c r="I2" s="6"/>
      <c r="J2" s="6"/>
      <c r="K2" s="6"/>
      <c r="L2" s="83" t="s">
        <v>5528</v>
      </c>
      <c r="M2" s="84"/>
      <c r="N2" s="84"/>
      <c r="O2" s="84"/>
      <c r="P2" s="84"/>
    </row>
    <row r="3" s="248" customFormat="1" ht="27.95" customHeight="1" spans="1:45">
      <c r="A3" s="9" t="s">
        <v>648</v>
      </c>
      <c r="B3" s="250" t="s">
        <v>5529</v>
      </c>
      <c r="C3" s="250"/>
      <c r="D3" s="250"/>
      <c r="E3" s="250"/>
      <c r="F3" s="12" t="s">
        <v>650</v>
      </c>
      <c r="G3" s="250" t="s">
        <v>5530</v>
      </c>
      <c r="H3" s="251"/>
      <c r="I3" s="134"/>
      <c r="J3" s="134"/>
      <c r="K3" s="134"/>
      <c r="L3" s="282" t="s">
        <v>1953</v>
      </c>
      <c r="M3" s="282" t="s">
        <v>5531</v>
      </c>
      <c r="N3" s="282" t="s">
        <v>655</v>
      </c>
      <c r="O3" s="282" t="s">
        <v>654</v>
      </c>
      <c r="P3" s="283" t="s">
        <v>656</v>
      </c>
      <c r="R3" s="83" t="s">
        <v>5532</v>
      </c>
      <c r="S3" s="84"/>
      <c r="T3" s="84"/>
      <c r="U3" s="84"/>
      <c r="V3" s="84"/>
      <c r="W3" s="84"/>
      <c r="X3" s="41"/>
      <c r="Y3" s="83" t="s">
        <v>5533</v>
      </c>
      <c r="Z3" s="84"/>
      <c r="AA3" s="84"/>
      <c r="AB3" s="84"/>
      <c r="AC3" s="84"/>
      <c r="AD3" s="84"/>
      <c r="AF3" s="83" t="s">
        <v>5534</v>
      </c>
      <c r="AG3" s="84"/>
      <c r="AH3" s="84"/>
      <c r="AI3" s="84"/>
      <c r="AJ3" s="84"/>
      <c r="AK3" s="84"/>
      <c r="AN3" s="83" t="s">
        <v>5535</v>
      </c>
      <c r="AO3" s="84"/>
      <c r="AP3" s="84"/>
      <c r="AQ3" s="84"/>
      <c r="AR3" s="84"/>
      <c r="AS3" s="84"/>
    </row>
    <row r="4" ht="27.95" customHeight="1" spans="1:45">
      <c r="A4" s="252" t="s">
        <v>652</v>
      </c>
      <c r="B4" s="253"/>
      <c r="C4" s="253"/>
      <c r="D4" s="253"/>
      <c r="E4" s="253"/>
      <c r="F4" s="253"/>
      <c r="G4" s="253"/>
      <c r="H4" s="254"/>
      <c r="I4" s="134"/>
      <c r="J4" s="134"/>
      <c r="K4" s="134"/>
      <c r="L4" s="284" t="s">
        <v>5536</v>
      </c>
      <c r="M4" s="284" t="s">
        <v>2112</v>
      </c>
      <c r="N4" s="284" t="s">
        <v>5537</v>
      </c>
      <c r="O4" s="284" t="s">
        <v>5538</v>
      </c>
      <c r="P4" s="285">
        <v>5404</v>
      </c>
      <c r="R4" s="177" t="s">
        <v>1516</v>
      </c>
      <c r="S4" s="177"/>
      <c r="T4" s="177" t="s">
        <v>1953</v>
      </c>
      <c r="U4" s="177" t="s">
        <v>654</v>
      </c>
      <c r="V4" s="177" t="s">
        <v>7</v>
      </c>
      <c r="W4" s="177" t="s">
        <v>664</v>
      </c>
      <c r="X4" s="291"/>
      <c r="Y4" s="177" t="s">
        <v>1682</v>
      </c>
      <c r="Z4" s="177"/>
      <c r="AA4" s="177" t="s">
        <v>1953</v>
      </c>
      <c r="AB4" s="177" t="s">
        <v>654</v>
      </c>
      <c r="AC4" s="177" t="s">
        <v>7</v>
      </c>
      <c r="AD4" s="177" t="s">
        <v>664</v>
      </c>
      <c r="AF4" s="85" t="s">
        <v>653</v>
      </c>
      <c r="AG4" s="85"/>
      <c r="AH4" s="85" t="s">
        <v>1953</v>
      </c>
      <c r="AI4" s="85" t="s">
        <v>654</v>
      </c>
      <c r="AJ4" s="85" t="s">
        <v>655</v>
      </c>
      <c r="AK4" s="85" t="s">
        <v>664</v>
      </c>
      <c r="AN4" s="85" t="s">
        <v>756</v>
      </c>
      <c r="AO4" s="85"/>
      <c r="AP4" s="85" t="s">
        <v>1953</v>
      </c>
      <c r="AQ4" s="85" t="s">
        <v>654</v>
      </c>
      <c r="AR4" s="85" t="s">
        <v>655</v>
      </c>
      <c r="AS4" s="85" t="s">
        <v>656</v>
      </c>
    </row>
    <row r="5" ht="27.95" customHeight="1" spans="1:45">
      <c r="A5" s="255" t="s">
        <v>657</v>
      </c>
      <c r="B5" s="255"/>
      <c r="C5" s="255"/>
      <c r="D5" s="255"/>
      <c r="E5" s="255" t="s">
        <v>658</v>
      </c>
      <c r="F5" s="256"/>
      <c r="G5" s="256"/>
      <c r="H5" s="251"/>
      <c r="I5" s="134"/>
      <c r="J5" s="134"/>
      <c r="K5" s="134"/>
      <c r="L5" s="286"/>
      <c r="M5" s="286"/>
      <c r="N5" s="284" t="s">
        <v>5539</v>
      </c>
      <c r="O5" s="284" t="s">
        <v>1036</v>
      </c>
      <c r="P5" s="285">
        <v>1815</v>
      </c>
      <c r="R5" s="177" t="s">
        <v>659</v>
      </c>
      <c r="S5" s="177" t="s">
        <v>660</v>
      </c>
      <c r="T5" s="177" t="s">
        <v>1953</v>
      </c>
      <c r="U5" s="177" t="s">
        <v>654</v>
      </c>
      <c r="V5" s="177" t="s">
        <v>655</v>
      </c>
      <c r="W5" s="177" t="s">
        <v>661</v>
      </c>
      <c r="X5" s="42"/>
      <c r="Y5" s="177" t="s">
        <v>659</v>
      </c>
      <c r="Z5" s="177" t="s">
        <v>660</v>
      </c>
      <c r="AA5" s="177" t="s">
        <v>1953</v>
      </c>
      <c r="AB5" s="177" t="s">
        <v>654</v>
      </c>
      <c r="AC5" s="177" t="s">
        <v>655</v>
      </c>
      <c r="AD5" s="177" t="s">
        <v>661</v>
      </c>
      <c r="AF5" s="85" t="s">
        <v>659</v>
      </c>
      <c r="AG5" s="85" t="s">
        <v>660</v>
      </c>
      <c r="AH5" s="85" t="s">
        <v>1953</v>
      </c>
      <c r="AI5" s="85" t="s">
        <v>654</v>
      </c>
      <c r="AJ5" s="85" t="s">
        <v>655</v>
      </c>
      <c r="AK5" s="85" t="s">
        <v>661</v>
      </c>
      <c r="AN5" s="85" t="s">
        <v>659</v>
      </c>
      <c r="AO5" s="85" t="s">
        <v>660</v>
      </c>
      <c r="AP5" s="85" t="s">
        <v>1953</v>
      </c>
      <c r="AQ5" s="85" t="s">
        <v>654</v>
      </c>
      <c r="AR5" s="85" t="s">
        <v>655</v>
      </c>
      <c r="AS5" s="85" t="s">
        <v>661</v>
      </c>
    </row>
    <row r="6" ht="27.95" customHeight="1" spans="1:45">
      <c r="A6" s="22" t="s">
        <v>6</v>
      </c>
      <c r="B6" s="22" t="s">
        <v>5</v>
      </c>
      <c r="C6" s="23" t="s">
        <v>662</v>
      </c>
      <c r="D6" s="22" t="s">
        <v>13</v>
      </c>
      <c r="E6" s="22" t="s">
        <v>663</v>
      </c>
      <c r="F6" s="22" t="s">
        <v>7</v>
      </c>
      <c r="G6" s="23" t="s">
        <v>664</v>
      </c>
      <c r="H6" s="22" t="s">
        <v>13</v>
      </c>
      <c r="I6" s="134"/>
      <c r="J6" s="134"/>
      <c r="K6" s="134"/>
      <c r="L6" s="286"/>
      <c r="M6" s="286"/>
      <c r="N6" s="284" t="s">
        <v>5540</v>
      </c>
      <c r="O6" s="284" t="s">
        <v>2985</v>
      </c>
      <c r="P6" s="285">
        <v>11444</v>
      </c>
      <c r="R6" s="292" t="s">
        <v>665</v>
      </c>
      <c r="S6" s="293">
        <v>21</v>
      </c>
      <c r="T6" s="292" t="s">
        <v>5541</v>
      </c>
      <c r="U6" s="292" t="s">
        <v>5542</v>
      </c>
      <c r="V6" s="292" t="s">
        <v>5543</v>
      </c>
      <c r="W6" s="294">
        <v>8700</v>
      </c>
      <c r="Y6" s="305" t="s">
        <v>665</v>
      </c>
      <c r="Z6" s="306">
        <v>15</v>
      </c>
      <c r="AA6" s="305" t="s">
        <v>5541</v>
      </c>
      <c r="AB6" s="305" t="s">
        <v>2744</v>
      </c>
      <c r="AC6" s="305" t="s">
        <v>5544</v>
      </c>
      <c r="AD6" s="140">
        <v>9300</v>
      </c>
      <c r="AF6" s="144" t="s">
        <v>665</v>
      </c>
      <c r="AG6" s="146">
        <v>20</v>
      </c>
      <c r="AH6" s="144" t="s">
        <v>5545</v>
      </c>
      <c r="AI6" s="144" t="s">
        <v>5546</v>
      </c>
      <c r="AJ6" s="144" t="s">
        <v>5547</v>
      </c>
      <c r="AK6" s="145">
        <v>25800</v>
      </c>
      <c r="AN6" s="144" t="s">
        <v>665</v>
      </c>
      <c r="AO6" s="144" t="s">
        <v>677</v>
      </c>
      <c r="AP6" s="144" t="s">
        <v>5548</v>
      </c>
      <c r="AQ6" s="144" t="s">
        <v>5549</v>
      </c>
      <c r="AR6" s="144" t="s">
        <v>5550</v>
      </c>
      <c r="AS6" s="157">
        <v>900</v>
      </c>
    </row>
    <row r="7" ht="27.95" customHeight="1" spans="1:45">
      <c r="A7" s="257">
        <v>41214</v>
      </c>
      <c r="B7" s="258" t="s">
        <v>99</v>
      </c>
      <c r="C7" s="68">
        <v>1000000</v>
      </c>
      <c r="D7" s="259"/>
      <c r="E7" s="260">
        <v>42064</v>
      </c>
      <c r="F7" s="261" t="s">
        <v>5551</v>
      </c>
      <c r="G7" s="262">
        <v>4000</v>
      </c>
      <c r="H7" s="259"/>
      <c r="I7" s="134"/>
      <c r="J7" s="46" t="s">
        <v>14</v>
      </c>
      <c r="K7" s="47">
        <f>B24</f>
        <v>16000000</v>
      </c>
      <c r="L7" s="286"/>
      <c r="M7" s="284" t="s">
        <v>2140</v>
      </c>
      <c r="N7" s="284" t="s">
        <v>5552</v>
      </c>
      <c r="O7" s="284" t="s">
        <v>5538</v>
      </c>
      <c r="P7" s="285">
        <v>6400</v>
      </c>
      <c r="R7" s="292" t="s">
        <v>665</v>
      </c>
      <c r="S7" s="293">
        <v>21</v>
      </c>
      <c r="T7" s="292" t="s">
        <v>5541</v>
      </c>
      <c r="U7" s="292" t="s">
        <v>5553</v>
      </c>
      <c r="V7" s="292" t="s">
        <v>5544</v>
      </c>
      <c r="W7" s="294">
        <v>9500</v>
      </c>
      <c r="Y7" s="305" t="s">
        <v>665</v>
      </c>
      <c r="Z7" s="306">
        <v>19</v>
      </c>
      <c r="AA7" s="305" t="s">
        <v>5554</v>
      </c>
      <c r="AB7" s="305" t="s">
        <v>5555</v>
      </c>
      <c r="AC7" s="305" t="s">
        <v>5556</v>
      </c>
      <c r="AD7" s="140">
        <v>48000</v>
      </c>
      <c r="AF7" s="144" t="s">
        <v>665</v>
      </c>
      <c r="AG7" s="146">
        <v>20</v>
      </c>
      <c r="AH7" s="144" t="s">
        <v>5545</v>
      </c>
      <c r="AI7" s="144" t="s">
        <v>5546</v>
      </c>
      <c r="AJ7" s="144" t="s">
        <v>5547</v>
      </c>
      <c r="AK7" s="157">
        <v>160</v>
      </c>
      <c r="AN7" s="144" t="s">
        <v>665</v>
      </c>
      <c r="AO7" s="146">
        <v>24</v>
      </c>
      <c r="AP7" s="144" t="s">
        <v>5557</v>
      </c>
      <c r="AQ7" s="144" t="s">
        <v>5558</v>
      </c>
      <c r="AR7" s="144" t="s">
        <v>5559</v>
      </c>
      <c r="AS7" s="145">
        <v>49536</v>
      </c>
    </row>
    <row r="8" ht="27.95" customHeight="1" spans="1:45">
      <c r="A8" s="260">
        <v>41609</v>
      </c>
      <c r="B8" s="258" t="s">
        <v>99</v>
      </c>
      <c r="C8" s="68">
        <v>1000000</v>
      </c>
      <c r="D8" s="259"/>
      <c r="E8" s="257">
        <v>42064</v>
      </c>
      <c r="F8" s="261" t="s">
        <v>5560</v>
      </c>
      <c r="G8" s="262">
        <v>29900</v>
      </c>
      <c r="H8" s="259"/>
      <c r="I8" s="134"/>
      <c r="J8" s="46" t="s">
        <v>669</v>
      </c>
      <c r="K8" s="47">
        <f>SUM(G20)</f>
        <v>0</v>
      </c>
      <c r="L8" s="286"/>
      <c r="M8" s="286"/>
      <c r="N8" s="284" t="s">
        <v>5561</v>
      </c>
      <c r="O8" s="284" t="s">
        <v>5562</v>
      </c>
      <c r="P8" s="285">
        <v>2000</v>
      </c>
      <c r="R8" s="292" t="s">
        <v>665</v>
      </c>
      <c r="S8" s="293">
        <v>22</v>
      </c>
      <c r="T8" s="292" t="s">
        <v>5541</v>
      </c>
      <c r="U8" s="292" t="s">
        <v>5563</v>
      </c>
      <c r="V8" s="292" t="s">
        <v>5564</v>
      </c>
      <c r="W8" s="294">
        <v>3275.59</v>
      </c>
      <c r="X8" s="295"/>
      <c r="Y8" s="305" t="s">
        <v>665</v>
      </c>
      <c r="Z8" s="306">
        <v>20</v>
      </c>
      <c r="AA8" s="305" t="s">
        <v>5554</v>
      </c>
      <c r="AB8" s="305" t="s">
        <v>5565</v>
      </c>
      <c r="AC8" s="305" t="s">
        <v>5566</v>
      </c>
      <c r="AD8" s="140">
        <v>6000</v>
      </c>
      <c r="AF8" s="144" t="s">
        <v>665</v>
      </c>
      <c r="AG8" s="146">
        <v>25</v>
      </c>
      <c r="AH8" s="144" t="s">
        <v>5567</v>
      </c>
      <c r="AI8" s="144" t="s">
        <v>5568</v>
      </c>
      <c r="AJ8" s="144" t="s">
        <v>5569</v>
      </c>
      <c r="AK8" s="145">
        <v>4539.67</v>
      </c>
      <c r="AN8" s="144" t="s">
        <v>665</v>
      </c>
      <c r="AO8" s="146">
        <v>31</v>
      </c>
      <c r="AP8" s="144" t="s">
        <v>5570</v>
      </c>
      <c r="AQ8" s="144" t="s">
        <v>2261</v>
      </c>
      <c r="AR8" s="144" t="s">
        <v>5571</v>
      </c>
      <c r="AS8" s="157">
        <v>500</v>
      </c>
    </row>
    <row r="9" s="79" customFormat="1" ht="27.95" customHeight="1" spans="1:45">
      <c r="A9" s="257">
        <v>42064</v>
      </c>
      <c r="B9" s="258" t="s">
        <v>99</v>
      </c>
      <c r="C9" s="68">
        <v>1000000</v>
      </c>
      <c r="D9" s="259"/>
      <c r="E9" s="260" t="s">
        <v>5572</v>
      </c>
      <c r="F9" s="261" t="s">
        <v>5573</v>
      </c>
      <c r="G9" s="262">
        <f>P732</f>
        <v>5672011.15</v>
      </c>
      <c r="H9" s="259"/>
      <c r="I9" s="134"/>
      <c r="J9" s="46" t="s">
        <v>16</v>
      </c>
      <c r="K9" s="47">
        <f>B25</f>
        <v>16000000</v>
      </c>
      <c r="L9" s="286"/>
      <c r="M9" s="284" t="s">
        <v>5574</v>
      </c>
      <c r="N9" s="284" t="s">
        <v>5575</v>
      </c>
      <c r="O9" s="284" t="s">
        <v>5576</v>
      </c>
      <c r="P9" s="285">
        <v>4533</v>
      </c>
      <c r="R9" s="292" t="s">
        <v>665</v>
      </c>
      <c r="S9" s="293">
        <v>29</v>
      </c>
      <c r="T9" s="292" t="s">
        <v>5577</v>
      </c>
      <c r="U9" s="292" t="s">
        <v>5578</v>
      </c>
      <c r="V9" s="292" t="s">
        <v>5579</v>
      </c>
      <c r="W9" s="296">
        <v>19170</v>
      </c>
      <c r="X9" s="41"/>
      <c r="Y9" s="305" t="s">
        <v>677</v>
      </c>
      <c r="Z9" s="305" t="s">
        <v>729</v>
      </c>
      <c r="AA9" s="305" t="s">
        <v>5580</v>
      </c>
      <c r="AB9" s="305" t="s">
        <v>5581</v>
      </c>
      <c r="AC9" s="305" t="s">
        <v>5582</v>
      </c>
      <c r="AD9" s="140">
        <v>60422.19</v>
      </c>
      <c r="AF9" s="144" t="s">
        <v>676</v>
      </c>
      <c r="AG9" s="144" t="s">
        <v>677</v>
      </c>
      <c r="AH9" s="144" t="s">
        <v>5557</v>
      </c>
      <c r="AI9" s="144" t="s">
        <v>3051</v>
      </c>
      <c r="AJ9" s="144" t="s">
        <v>5583</v>
      </c>
      <c r="AK9" s="145">
        <v>3780</v>
      </c>
      <c r="AN9" s="144" t="s">
        <v>665</v>
      </c>
      <c r="AO9" s="146">
        <v>31</v>
      </c>
      <c r="AP9" s="144" t="s">
        <v>5584</v>
      </c>
      <c r="AQ9" s="144" t="s">
        <v>2261</v>
      </c>
      <c r="AR9" s="144" t="s">
        <v>5585</v>
      </c>
      <c r="AS9" s="157">
        <v>500</v>
      </c>
    </row>
    <row r="10" ht="27.95" customHeight="1" spans="1:45">
      <c r="A10" s="260">
        <v>42339</v>
      </c>
      <c r="B10" s="258" t="s">
        <v>99</v>
      </c>
      <c r="C10" s="68">
        <v>1000000</v>
      </c>
      <c r="D10" s="259"/>
      <c r="E10" s="65" t="s">
        <v>1661</v>
      </c>
      <c r="F10" s="66" t="s">
        <v>5586</v>
      </c>
      <c r="G10" s="263">
        <v>709561.86</v>
      </c>
      <c r="H10" s="66"/>
      <c r="I10" s="134"/>
      <c r="J10" s="46" t="s">
        <v>17</v>
      </c>
      <c r="K10" s="47">
        <f>B26</f>
        <v>0</v>
      </c>
      <c r="L10" s="286"/>
      <c r="M10" s="284" t="s">
        <v>2178</v>
      </c>
      <c r="N10" s="284" t="s">
        <v>5587</v>
      </c>
      <c r="O10" s="284" t="s">
        <v>1153</v>
      </c>
      <c r="P10" s="285">
        <v>2532</v>
      </c>
      <c r="R10" s="292" t="s">
        <v>665</v>
      </c>
      <c r="S10" s="293">
        <v>31</v>
      </c>
      <c r="T10" s="292" t="s">
        <v>5557</v>
      </c>
      <c r="U10" s="292" t="s">
        <v>2163</v>
      </c>
      <c r="V10" s="292" t="s">
        <v>5588</v>
      </c>
      <c r="W10" s="294">
        <v>500</v>
      </c>
      <c r="Y10" s="305" t="s">
        <v>677</v>
      </c>
      <c r="Z10" s="305" t="s">
        <v>729</v>
      </c>
      <c r="AA10" s="305" t="s">
        <v>5580</v>
      </c>
      <c r="AB10" s="305" t="s">
        <v>5589</v>
      </c>
      <c r="AC10" s="305" t="s">
        <v>5590</v>
      </c>
      <c r="AD10" s="140">
        <v>31018.05</v>
      </c>
      <c r="AF10" s="144" t="s">
        <v>676</v>
      </c>
      <c r="AG10" s="144" t="s">
        <v>716</v>
      </c>
      <c r="AH10" s="144" t="s">
        <v>5536</v>
      </c>
      <c r="AI10" s="144" t="s">
        <v>5591</v>
      </c>
      <c r="AJ10" s="144" t="s">
        <v>5561</v>
      </c>
      <c r="AK10" s="145">
        <v>7360</v>
      </c>
      <c r="AN10" s="144" t="s">
        <v>665</v>
      </c>
      <c r="AO10" s="146">
        <v>31</v>
      </c>
      <c r="AP10" s="144" t="s">
        <v>5592</v>
      </c>
      <c r="AQ10" s="144" t="s">
        <v>2261</v>
      </c>
      <c r="AR10" s="144" t="s">
        <v>5593</v>
      </c>
      <c r="AS10" s="157">
        <v>500</v>
      </c>
    </row>
    <row r="11" s="79" customFormat="1" ht="27.95" customHeight="1" spans="1:45">
      <c r="A11" s="257">
        <v>42758</v>
      </c>
      <c r="B11" s="258" t="s">
        <v>99</v>
      </c>
      <c r="C11" s="264">
        <v>1000000</v>
      </c>
      <c r="D11" s="265"/>
      <c r="E11" s="260" t="s">
        <v>1516</v>
      </c>
      <c r="F11" s="261" t="s">
        <v>5573</v>
      </c>
      <c r="G11" s="262">
        <v>696306.85</v>
      </c>
      <c r="H11" s="259"/>
      <c r="I11" s="134"/>
      <c r="J11" s="134"/>
      <c r="K11" s="134"/>
      <c r="L11" s="286"/>
      <c r="M11" s="286"/>
      <c r="N11" s="284" t="s">
        <v>5594</v>
      </c>
      <c r="O11" s="284" t="s">
        <v>5595</v>
      </c>
      <c r="P11" s="285">
        <v>2639.15</v>
      </c>
      <c r="R11" s="292" t="s">
        <v>676</v>
      </c>
      <c r="S11" s="292" t="s">
        <v>676</v>
      </c>
      <c r="T11" s="292" t="s">
        <v>5596</v>
      </c>
      <c r="U11" s="292" t="s">
        <v>5597</v>
      </c>
      <c r="V11" s="292" t="s">
        <v>5598</v>
      </c>
      <c r="W11" s="296">
        <v>9995</v>
      </c>
      <c r="X11" s="41"/>
      <c r="Y11" s="305" t="s">
        <v>677</v>
      </c>
      <c r="Z11" s="305" t="s">
        <v>710</v>
      </c>
      <c r="AA11" s="305" t="s">
        <v>5599</v>
      </c>
      <c r="AB11" s="305" t="s">
        <v>1171</v>
      </c>
      <c r="AC11" s="305" t="s">
        <v>5600</v>
      </c>
      <c r="AD11" s="140">
        <v>2200</v>
      </c>
      <c r="AF11" s="144" t="s">
        <v>676</v>
      </c>
      <c r="AG11" s="144" t="s">
        <v>721</v>
      </c>
      <c r="AH11" s="144" t="s">
        <v>5601</v>
      </c>
      <c r="AI11" s="144" t="s">
        <v>2336</v>
      </c>
      <c r="AJ11" s="144" t="s">
        <v>5602</v>
      </c>
      <c r="AK11" s="145">
        <v>11000</v>
      </c>
      <c r="AN11" s="144" t="s">
        <v>676</v>
      </c>
      <c r="AO11" s="146">
        <v>17</v>
      </c>
      <c r="AP11" s="144" t="s">
        <v>5592</v>
      </c>
      <c r="AQ11" s="144" t="s">
        <v>5603</v>
      </c>
      <c r="AR11" s="144" t="s">
        <v>5604</v>
      </c>
      <c r="AS11" s="145">
        <v>15201.08</v>
      </c>
    </row>
    <row r="12" ht="27.95" customHeight="1" spans="1:45">
      <c r="A12" s="260">
        <v>43191</v>
      </c>
      <c r="B12" s="258" t="s">
        <v>99</v>
      </c>
      <c r="C12" s="68">
        <v>1000000</v>
      </c>
      <c r="D12" s="259"/>
      <c r="E12" s="61" t="s">
        <v>1516</v>
      </c>
      <c r="F12" s="66" t="s">
        <v>5586</v>
      </c>
      <c r="G12" s="266">
        <v>692497.79</v>
      </c>
      <c r="H12" s="66"/>
      <c r="I12" s="134"/>
      <c r="J12" s="134"/>
      <c r="K12" s="134"/>
      <c r="L12" s="286"/>
      <c r="M12" s="286"/>
      <c r="N12" s="284" t="s">
        <v>5605</v>
      </c>
      <c r="O12" s="284" t="s">
        <v>5606</v>
      </c>
      <c r="P12" s="285">
        <v>1000</v>
      </c>
      <c r="R12" s="292" t="s">
        <v>676</v>
      </c>
      <c r="S12" s="293">
        <v>13</v>
      </c>
      <c r="T12" s="297" t="s">
        <v>5607</v>
      </c>
      <c r="U12" s="292" t="s">
        <v>5608</v>
      </c>
      <c r="V12" s="292" t="s">
        <v>5609</v>
      </c>
      <c r="W12" s="296">
        <v>856.98</v>
      </c>
      <c r="Y12" s="305" t="s">
        <v>677</v>
      </c>
      <c r="Z12" s="306">
        <v>10</v>
      </c>
      <c r="AA12" s="305" t="s">
        <v>5610</v>
      </c>
      <c r="AB12" s="305" t="s">
        <v>5611</v>
      </c>
      <c r="AC12" s="305" t="s">
        <v>5612</v>
      </c>
      <c r="AD12" s="140">
        <v>23899.18</v>
      </c>
      <c r="AF12" s="144" t="s">
        <v>676</v>
      </c>
      <c r="AG12" s="144" t="s">
        <v>721</v>
      </c>
      <c r="AH12" s="144" t="s">
        <v>5601</v>
      </c>
      <c r="AI12" s="144" t="s">
        <v>5613</v>
      </c>
      <c r="AJ12" s="144" t="s">
        <v>5614</v>
      </c>
      <c r="AK12" s="145">
        <v>1000</v>
      </c>
      <c r="AN12" s="144" t="s">
        <v>676</v>
      </c>
      <c r="AO12" s="146">
        <v>28</v>
      </c>
      <c r="AP12" s="144" t="s">
        <v>5615</v>
      </c>
      <c r="AQ12" s="144" t="s">
        <v>3135</v>
      </c>
      <c r="AR12" s="144" t="s">
        <v>5616</v>
      </c>
      <c r="AS12" s="157">
        <v>65.63</v>
      </c>
    </row>
    <row r="13" s="107" customFormat="1" ht="27.95" customHeight="1" spans="1:45">
      <c r="A13" s="108">
        <v>43465</v>
      </c>
      <c r="B13" s="258" t="s">
        <v>99</v>
      </c>
      <c r="C13" s="27">
        <v>2000000</v>
      </c>
      <c r="D13" s="28"/>
      <c r="E13" s="260" t="s">
        <v>1682</v>
      </c>
      <c r="F13" s="261" t="s">
        <v>5573</v>
      </c>
      <c r="G13" s="266">
        <v>878352.97</v>
      </c>
      <c r="H13" s="259"/>
      <c r="I13" s="134"/>
      <c r="J13" s="134"/>
      <c r="K13" s="134"/>
      <c r="L13" s="286"/>
      <c r="M13" s="284" t="s">
        <v>2208</v>
      </c>
      <c r="N13" s="284" t="s">
        <v>5617</v>
      </c>
      <c r="O13" s="284" t="s">
        <v>2985</v>
      </c>
      <c r="P13" s="285">
        <v>-4400</v>
      </c>
      <c r="R13" s="292" t="s">
        <v>676</v>
      </c>
      <c r="S13" s="293">
        <v>13</v>
      </c>
      <c r="T13" s="297" t="s">
        <v>5607</v>
      </c>
      <c r="U13" s="292" t="s">
        <v>5608</v>
      </c>
      <c r="V13" s="292" t="s">
        <v>5618</v>
      </c>
      <c r="W13" s="294">
        <v>10</v>
      </c>
      <c r="X13" s="41"/>
      <c r="Y13" s="305" t="s">
        <v>716</v>
      </c>
      <c r="Z13" s="306">
        <v>19</v>
      </c>
      <c r="AA13" s="307" t="s">
        <v>5577</v>
      </c>
      <c r="AB13" s="305" t="s">
        <v>5619</v>
      </c>
      <c r="AC13" s="305" t="s">
        <v>5620</v>
      </c>
      <c r="AD13" s="140">
        <v>36951.61</v>
      </c>
      <c r="AF13" s="144" t="s">
        <v>676</v>
      </c>
      <c r="AG13" s="144" t="s">
        <v>729</v>
      </c>
      <c r="AH13" s="144" t="s">
        <v>5577</v>
      </c>
      <c r="AI13" s="144" t="s">
        <v>5621</v>
      </c>
      <c r="AJ13" s="144" t="s">
        <v>5622</v>
      </c>
      <c r="AK13" s="145">
        <v>8700</v>
      </c>
      <c r="AN13" s="144" t="s">
        <v>676</v>
      </c>
      <c r="AO13" s="146">
        <v>28</v>
      </c>
      <c r="AP13" s="144" t="s">
        <v>5570</v>
      </c>
      <c r="AQ13" s="144" t="s">
        <v>2335</v>
      </c>
      <c r="AR13" s="144" t="s">
        <v>5571</v>
      </c>
      <c r="AS13" s="157">
        <v>500</v>
      </c>
    </row>
    <row r="14" s="107" customFormat="1" ht="27.95" customHeight="1" spans="1:45">
      <c r="A14" s="25">
        <v>43830</v>
      </c>
      <c r="B14" s="258" t="s">
        <v>99</v>
      </c>
      <c r="C14" s="27">
        <v>2000000</v>
      </c>
      <c r="D14" s="28"/>
      <c r="E14" s="61" t="s">
        <v>1682</v>
      </c>
      <c r="F14" s="267" t="s">
        <v>5586</v>
      </c>
      <c r="G14" s="263">
        <v>1313896.13</v>
      </c>
      <c r="H14" s="66"/>
      <c r="I14" s="287"/>
      <c r="J14" s="287"/>
      <c r="K14" s="287"/>
      <c r="L14" s="286"/>
      <c r="M14" s="284" t="s">
        <v>5623</v>
      </c>
      <c r="N14" s="284" t="s">
        <v>5624</v>
      </c>
      <c r="O14" s="284" t="s">
        <v>5595</v>
      </c>
      <c r="P14" s="285">
        <v>1390</v>
      </c>
      <c r="R14" s="292" t="s">
        <v>676</v>
      </c>
      <c r="S14" s="293">
        <v>13</v>
      </c>
      <c r="T14" s="292" t="s">
        <v>5625</v>
      </c>
      <c r="U14" s="292" t="s">
        <v>1147</v>
      </c>
      <c r="V14" s="292" t="s">
        <v>5626</v>
      </c>
      <c r="W14" s="294">
        <v>8800</v>
      </c>
      <c r="X14" s="41"/>
      <c r="Y14" s="305" t="s">
        <v>716</v>
      </c>
      <c r="Z14" s="306">
        <v>26</v>
      </c>
      <c r="AA14" s="305" t="s">
        <v>5584</v>
      </c>
      <c r="AB14" s="305" t="s">
        <v>2401</v>
      </c>
      <c r="AC14" s="305" t="s">
        <v>5627</v>
      </c>
      <c r="AD14" s="140">
        <v>2000</v>
      </c>
      <c r="AF14" s="144" t="s">
        <v>676</v>
      </c>
      <c r="AG14" s="146">
        <v>20</v>
      </c>
      <c r="AH14" s="144" t="s">
        <v>5584</v>
      </c>
      <c r="AI14" s="144" t="s">
        <v>2414</v>
      </c>
      <c r="AJ14" s="144" t="s">
        <v>5628</v>
      </c>
      <c r="AK14" s="157">
        <v>500</v>
      </c>
      <c r="AN14" s="144" t="s">
        <v>676</v>
      </c>
      <c r="AO14" s="146">
        <v>28</v>
      </c>
      <c r="AP14" s="144" t="s">
        <v>5584</v>
      </c>
      <c r="AQ14" s="144" t="s">
        <v>2335</v>
      </c>
      <c r="AR14" s="144" t="s">
        <v>5585</v>
      </c>
      <c r="AS14" s="157">
        <v>500</v>
      </c>
    </row>
    <row r="15" s="107" customFormat="1" ht="27.95" customHeight="1" spans="1:45">
      <c r="A15" s="25">
        <v>44186</v>
      </c>
      <c r="B15" s="258" t="s">
        <v>99</v>
      </c>
      <c r="C15" s="27">
        <v>2000000</v>
      </c>
      <c r="D15" s="28"/>
      <c r="E15" s="61" t="s">
        <v>653</v>
      </c>
      <c r="F15" s="261" t="s">
        <v>5573</v>
      </c>
      <c r="G15" s="268">
        <v>2433113.14</v>
      </c>
      <c r="H15" s="66"/>
      <c r="I15" s="134"/>
      <c r="J15" s="134"/>
      <c r="K15" s="134"/>
      <c r="L15" s="286"/>
      <c r="M15" s="284" t="s">
        <v>5629</v>
      </c>
      <c r="N15" s="284" t="s">
        <v>5630</v>
      </c>
      <c r="O15" s="284" t="s">
        <v>1153</v>
      </c>
      <c r="P15" s="285">
        <v>800</v>
      </c>
      <c r="R15" s="292" t="s">
        <v>676</v>
      </c>
      <c r="S15" s="293">
        <v>21</v>
      </c>
      <c r="T15" s="292" t="s">
        <v>5601</v>
      </c>
      <c r="U15" s="292" t="s">
        <v>5631</v>
      </c>
      <c r="V15" s="292" t="s">
        <v>5632</v>
      </c>
      <c r="W15" s="294">
        <v>25040</v>
      </c>
      <c r="X15" s="41"/>
      <c r="Y15" s="305" t="s">
        <v>716</v>
      </c>
      <c r="Z15" s="306">
        <v>26</v>
      </c>
      <c r="AA15" s="305" t="s">
        <v>5633</v>
      </c>
      <c r="AB15" s="305" t="s">
        <v>5634</v>
      </c>
      <c r="AC15" s="305" t="s">
        <v>2721</v>
      </c>
      <c r="AD15" s="140">
        <v>25875</v>
      </c>
      <c r="AF15" s="144" t="s">
        <v>676</v>
      </c>
      <c r="AG15" s="146">
        <v>20</v>
      </c>
      <c r="AH15" s="144" t="s">
        <v>5570</v>
      </c>
      <c r="AI15" s="144" t="s">
        <v>2414</v>
      </c>
      <c r="AJ15" s="144" t="s">
        <v>5635</v>
      </c>
      <c r="AK15" s="157">
        <v>500</v>
      </c>
      <c r="AN15" s="144" t="s">
        <v>676</v>
      </c>
      <c r="AO15" s="146">
        <v>28</v>
      </c>
      <c r="AP15" s="144" t="s">
        <v>5592</v>
      </c>
      <c r="AQ15" s="144" t="s">
        <v>2335</v>
      </c>
      <c r="AR15" s="144" t="s">
        <v>5593</v>
      </c>
      <c r="AS15" s="157">
        <v>500</v>
      </c>
    </row>
    <row r="16" s="107" customFormat="1" ht="27.95" customHeight="1" spans="1:45">
      <c r="A16" s="25">
        <v>44542</v>
      </c>
      <c r="B16" s="258" t="s">
        <v>99</v>
      </c>
      <c r="C16" s="27">
        <v>2000000</v>
      </c>
      <c r="D16" s="259"/>
      <c r="E16" s="61" t="s">
        <v>653</v>
      </c>
      <c r="F16" s="66" t="s">
        <v>5636</v>
      </c>
      <c r="G16" s="262">
        <v>1570360.11</v>
      </c>
      <c r="H16" s="66"/>
      <c r="I16" s="134"/>
      <c r="J16" s="134"/>
      <c r="K16" s="134"/>
      <c r="L16" s="286"/>
      <c r="M16" s="284" t="s">
        <v>5637</v>
      </c>
      <c r="N16" s="284" t="s">
        <v>5638</v>
      </c>
      <c r="O16" s="284" t="s">
        <v>1192</v>
      </c>
      <c r="P16" s="285">
        <v>1171</v>
      </c>
      <c r="R16" s="292" t="s">
        <v>676</v>
      </c>
      <c r="S16" s="293">
        <v>22</v>
      </c>
      <c r="T16" s="292" t="s">
        <v>5545</v>
      </c>
      <c r="U16" s="292" t="s">
        <v>5639</v>
      </c>
      <c r="V16" s="292" t="s">
        <v>5640</v>
      </c>
      <c r="W16" s="294">
        <v>2360</v>
      </c>
      <c r="X16" s="41"/>
      <c r="Y16" s="305" t="s">
        <v>716</v>
      </c>
      <c r="Z16" s="306">
        <v>27</v>
      </c>
      <c r="AA16" s="305" t="s">
        <v>5596</v>
      </c>
      <c r="AB16" s="305" t="s">
        <v>5641</v>
      </c>
      <c r="AC16" s="305" t="s">
        <v>5598</v>
      </c>
      <c r="AD16" s="140">
        <v>11000</v>
      </c>
      <c r="AF16" s="144" t="s">
        <v>691</v>
      </c>
      <c r="AG16" s="144" t="s">
        <v>665</v>
      </c>
      <c r="AH16" s="144" t="s">
        <v>5548</v>
      </c>
      <c r="AI16" s="144" t="s">
        <v>2246</v>
      </c>
      <c r="AJ16" s="144" t="s">
        <v>5642</v>
      </c>
      <c r="AK16" s="145">
        <v>11750</v>
      </c>
      <c r="AN16" s="144" t="s">
        <v>691</v>
      </c>
      <c r="AO16" s="146">
        <v>17</v>
      </c>
      <c r="AP16" s="144" t="s">
        <v>5570</v>
      </c>
      <c r="AQ16" s="144" t="s">
        <v>2390</v>
      </c>
      <c r="AR16" s="144" t="s">
        <v>5571</v>
      </c>
      <c r="AS16" s="157">
        <v>500</v>
      </c>
    </row>
    <row r="17" s="107" customFormat="1" ht="27.95" customHeight="1" spans="1:45">
      <c r="A17" s="25">
        <v>44907</v>
      </c>
      <c r="B17" s="258" t="s">
        <v>99</v>
      </c>
      <c r="C17" s="27">
        <v>2000000</v>
      </c>
      <c r="D17" s="259"/>
      <c r="E17" s="269" t="s">
        <v>756</v>
      </c>
      <c r="F17" s="66" t="s">
        <v>5586</v>
      </c>
      <c r="G17" s="262">
        <v>699582.08</v>
      </c>
      <c r="H17" s="66"/>
      <c r="I17" s="287"/>
      <c r="J17" s="287"/>
      <c r="K17" s="287"/>
      <c r="L17" s="286"/>
      <c r="M17" s="286"/>
      <c r="N17" s="286"/>
      <c r="O17" s="288" t="s">
        <v>5538</v>
      </c>
      <c r="P17" s="289">
        <v>1230</v>
      </c>
      <c r="R17" s="292" t="s">
        <v>676</v>
      </c>
      <c r="S17" s="293">
        <v>28</v>
      </c>
      <c r="T17" s="292" t="s">
        <v>5643</v>
      </c>
      <c r="U17" s="292" t="s">
        <v>5644</v>
      </c>
      <c r="V17" s="292" t="s">
        <v>5645</v>
      </c>
      <c r="W17" s="296">
        <v>2250</v>
      </c>
      <c r="X17" s="41"/>
      <c r="Y17" s="305" t="s">
        <v>708</v>
      </c>
      <c r="Z17" s="305" t="s">
        <v>676</v>
      </c>
      <c r="AA17" s="305" t="s">
        <v>5584</v>
      </c>
      <c r="AB17" s="305" t="s">
        <v>5646</v>
      </c>
      <c r="AC17" s="305" t="s">
        <v>5647</v>
      </c>
      <c r="AD17" s="140">
        <v>1310.31</v>
      </c>
      <c r="AF17" s="144" t="s">
        <v>691</v>
      </c>
      <c r="AG17" s="144" t="s">
        <v>665</v>
      </c>
      <c r="AH17" s="144" t="s">
        <v>5554</v>
      </c>
      <c r="AI17" s="144" t="s">
        <v>3410</v>
      </c>
      <c r="AJ17" s="144" t="s">
        <v>5648</v>
      </c>
      <c r="AK17" s="145">
        <v>20000</v>
      </c>
      <c r="AN17" s="144" t="s">
        <v>691</v>
      </c>
      <c r="AO17" s="146">
        <v>17</v>
      </c>
      <c r="AP17" s="144" t="s">
        <v>5584</v>
      </c>
      <c r="AQ17" s="144" t="s">
        <v>2390</v>
      </c>
      <c r="AR17" s="144" t="s">
        <v>5585</v>
      </c>
      <c r="AS17" s="157">
        <v>500</v>
      </c>
    </row>
    <row r="18" s="107" customFormat="1" ht="27.95" customHeight="1" spans="1:45">
      <c r="A18" s="260"/>
      <c r="B18" s="258"/>
      <c r="C18" s="68"/>
      <c r="D18" s="259"/>
      <c r="E18" s="61" t="s">
        <v>756</v>
      </c>
      <c r="F18" s="261" t="s">
        <v>5573</v>
      </c>
      <c r="G18" s="263">
        <v>98744.71</v>
      </c>
      <c r="H18" s="66"/>
      <c r="I18" s="134"/>
      <c r="J18" s="134"/>
      <c r="K18" s="134"/>
      <c r="L18" s="286"/>
      <c r="M18" s="286"/>
      <c r="N18" s="286"/>
      <c r="O18" s="288" t="s">
        <v>1036</v>
      </c>
      <c r="P18" s="289">
        <v>5930</v>
      </c>
      <c r="R18" s="292" t="s">
        <v>676</v>
      </c>
      <c r="S18" s="293">
        <v>28</v>
      </c>
      <c r="T18" s="292" t="s">
        <v>5557</v>
      </c>
      <c r="U18" s="292" t="s">
        <v>1965</v>
      </c>
      <c r="V18" s="292" t="s">
        <v>5588</v>
      </c>
      <c r="W18" s="294">
        <v>500</v>
      </c>
      <c r="X18" s="41"/>
      <c r="Y18" s="305" t="s">
        <v>708</v>
      </c>
      <c r="Z18" s="306">
        <v>22</v>
      </c>
      <c r="AA18" s="305" t="s">
        <v>5570</v>
      </c>
      <c r="AB18" s="305" t="s">
        <v>5649</v>
      </c>
      <c r="AC18" s="305" t="s">
        <v>5650</v>
      </c>
      <c r="AD18" s="140">
        <v>3100</v>
      </c>
      <c r="AF18" s="144" t="s">
        <v>691</v>
      </c>
      <c r="AG18" s="144" t="s">
        <v>676</v>
      </c>
      <c r="AH18" s="144" t="s">
        <v>5548</v>
      </c>
      <c r="AI18" s="144" t="s">
        <v>5651</v>
      </c>
      <c r="AJ18" s="144" t="s">
        <v>5642</v>
      </c>
      <c r="AK18" s="157">
        <v>965</v>
      </c>
      <c r="AN18" s="144" t="s">
        <v>691</v>
      </c>
      <c r="AO18" s="146">
        <v>17</v>
      </c>
      <c r="AP18" s="144" t="s">
        <v>5592</v>
      </c>
      <c r="AQ18" s="144" t="s">
        <v>2390</v>
      </c>
      <c r="AR18" s="144" t="s">
        <v>5593</v>
      </c>
      <c r="AS18" s="157">
        <v>500</v>
      </c>
    </row>
    <row r="19" s="107" customFormat="1" ht="27.95" customHeight="1" spans="1:45">
      <c r="A19" s="260"/>
      <c r="B19" s="258"/>
      <c r="C19" s="68"/>
      <c r="D19" s="259"/>
      <c r="E19" s="61" t="s">
        <v>756</v>
      </c>
      <c r="F19" s="66" t="s">
        <v>5652</v>
      </c>
      <c r="G19" s="262">
        <v>1201673.21</v>
      </c>
      <c r="H19" s="66"/>
      <c r="I19" s="134"/>
      <c r="J19" s="134"/>
      <c r="K19" s="134"/>
      <c r="L19" s="286"/>
      <c r="M19" s="286"/>
      <c r="N19" s="286"/>
      <c r="O19" s="288" t="s">
        <v>2624</v>
      </c>
      <c r="P19" s="289">
        <v>9380</v>
      </c>
      <c r="R19" s="292" t="s">
        <v>691</v>
      </c>
      <c r="S19" s="292" t="s">
        <v>665</v>
      </c>
      <c r="T19" s="292" t="s">
        <v>5541</v>
      </c>
      <c r="U19" s="292" t="s">
        <v>2910</v>
      </c>
      <c r="V19" s="292" t="s">
        <v>5653</v>
      </c>
      <c r="W19" s="294">
        <v>11554</v>
      </c>
      <c r="X19" s="41"/>
      <c r="Y19" s="305" t="s">
        <v>708</v>
      </c>
      <c r="Z19" s="306">
        <v>28</v>
      </c>
      <c r="AA19" s="305" t="s">
        <v>5654</v>
      </c>
      <c r="AB19" s="305" t="s">
        <v>5655</v>
      </c>
      <c r="AC19" s="305" t="s">
        <v>5656</v>
      </c>
      <c r="AD19" s="140">
        <v>10000</v>
      </c>
      <c r="AF19" s="144" t="s">
        <v>691</v>
      </c>
      <c r="AG19" s="144" t="s">
        <v>676</v>
      </c>
      <c r="AH19" s="144" t="s">
        <v>5548</v>
      </c>
      <c r="AI19" s="144" t="s">
        <v>1722</v>
      </c>
      <c r="AJ19" s="144" t="s">
        <v>5642</v>
      </c>
      <c r="AK19" s="157">
        <v>288</v>
      </c>
      <c r="AN19" s="144" t="s">
        <v>691</v>
      </c>
      <c r="AO19" s="146">
        <v>29</v>
      </c>
      <c r="AP19" s="144" t="s">
        <v>5592</v>
      </c>
      <c r="AQ19" s="144" t="s">
        <v>3642</v>
      </c>
      <c r="AR19" s="144" t="s">
        <v>5657</v>
      </c>
      <c r="AS19" s="157">
        <v>312</v>
      </c>
    </row>
    <row r="20" s="107" customFormat="1" ht="27.95" customHeight="1" spans="1:45">
      <c r="A20" s="260"/>
      <c r="B20" s="258"/>
      <c r="C20" s="68"/>
      <c r="D20" s="259"/>
      <c r="E20" s="68"/>
      <c r="F20" s="68"/>
      <c r="G20" s="68"/>
      <c r="H20" s="68"/>
      <c r="I20" s="134"/>
      <c r="J20" s="134"/>
      <c r="K20" s="134"/>
      <c r="L20" s="286"/>
      <c r="M20" s="286"/>
      <c r="N20" s="286"/>
      <c r="O20" s="288" t="s">
        <v>5658</v>
      </c>
      <c r="P20" s="289">
        <v>8000</v>
      </c>
      <c r="R20" s="292" t="s">
        <v>691</v>
      </c>
      <c r="S20" s="293">
        <v>21</v>
      </c>
      <c r="T20" s="292" t="s">
        <v>5654</v>
      </c>
      <c r="U20" s="292" t="s">
        <v>2242</v>
      </c>
      <c r="V20" s="292" t="s">
        <v>5659</v>
      </c>
      <c r="W20" s="294">
        <v>5000</v>
      </c>
      <c r="X20" s="41"/>
      <c r="Y20" s="305" t="s">
        <v>708</v>
      </c>
      <c r="Z20" s="306">
        <v>30</v>
      </c>
      <c r="AA20" s="305" t="s">
        <v>5660</v>
      </c>
      <c r="AB20" s="305" t="s">
        <v>5661</v>
      </c>
      <c r="AC20" s="305" t="s">
        <v>5662</v>
      </c>
      <c r="AD20" s="140">
        <v>3382</v>
      </c>
      <c r="AF20" s="144" t="s">
        <v>691</v>
      </c>
      <c r="AG20" s="146">
        <v>10</v>
      </c>
      <c r="AH20" s="144" t="s">
        <v>5663</v>
      </c>
      <c r="AI20" s="144" t="s">
        <v>2474</v>
      </c>
      <c r="AJ20" s="144" t="s">
        <v>5664</v>
      </c>
      <c r="AK20" s="145">
        <v>49400</v>
      </c>
      <c r="AN20" s="144" t="s">
        <v>691</v>
      </c>
      <c r="AO20" s="146">
        <v>29</v>
      </c>
      <c r="AP20" s="144" t="s">
        <v>5592</v>
      </c>
      <c r="AQ20" s="144" t="s">
        <v>3642</v>
      </c>
      <c r="AR20" s="144" t="s">
        <v>5657</v>
      </c>
      <c r="AS20" s="157">
        <v>130</v>
      </c>
    </row>
    <row r="21" s="107" customFormat="1" ht="27.95" customHeight="1" spans="1:45">
      <c r="A21" s="260"/>
      <c r="B21" s="258"/>
      <c r="C21" s="68"/>
      <c r="D21" s="259"/>
      <c r="E21" s="68"/>
      <c r="F21" s="68"/>
      <c r="G21" s="68"/>
      <c r="H21" s="68"/>
      <c r="I21" s="134"/>
      <c r="J21" s="134"/>
      <c r="K21" s="134"/>
      <c r="L21" s="284" t="s">
        <v>5665</v>
      </c>
      <c r="M21" s="290"/>
      <c r="N21" s="290"/>
      <c r="O21" s="290"/>
      <c r="P21" s="285">
        <v>61268.15</v>
      </c>
      <c r="R21" s="292" t="s">
        <v>691</v>
      </c>
      <c r="S21" s="293">
        <v>21</v>
      </c>
      <c r="T21" s="292" t="s">
        <v>5654</v>
      </c>
      <c r="U21" s="292" t="s">
        <v>5666</v>
      </c>
      <c r="V21" s="292" t="s">
        <v>5667</v>
      </c>
      <c r="W21" s="294">
        <v>6900</v>
      </c>
      <c r="X21" s="41"/>
      <c r="Y21" s="305" t="s">
        <v>721</v>
      </c>
      <c r="Z21" s="305" t="s">
        <v>665</v>
      </c>
      <c r="AA21" s="305" t="s">
        <v>5663</v>
      </c>
      <c r="AB21" s="305" t="s">
        <v>5668</v>
      </c>
      <c r="AC21" s="305" t="s">
        <v>5669</v>
      </c>
      <c r="AD21" s="215">
        <v>940</v>
      </c>
      <c r="AF21" s="144" t="s">
        <v>691</v>
      </c>
      <c r="AG21" s="146">
        <v>15</v>
      </c>
      <c r="AH21" s="144" t="s">
        <v>5567</v>
      </c>
      <c r="AI21" s="144" t="s">
        <v>5670</v>
      </c>
      <c r="AJ21" s="144" t="s">
        <v>5671</v>
      </c>
      <c r="AK21" s="145">
        <v>30000</v>
      </c>
      <c r="AN21" s="144" t="s">
        <v>691</v>
      </c>
      <c r="AO21" s="146">
        <v>31</v>
      </c>
      <c r="AP21" s="144" t="s">
        <v>5610</v>
      </c>
      <c r="AQ21" s="144" t="s">
        <v>5672</v>
      </c>
      <c r="AR21" s="144" t="s">
        <v>5673</v>
      </c>
      <c r="AS21" s="145">
        <v>17600</v>
      </c>
    </row>
    <row r="22" s="107" customFormat="1" ht="27.95" customHeight="1" spans="1:45">
      <c r="A22" s="260"/>
      <c r="B22" s="258"/>
      <c r="C22" s="68"/>
      <c r="D22" s="259"/>
      <c r="E22" s="260"/>
      <c r="F22" s="261"/>
      <c r="G22" s="264"/>
      <c r="H22" s="259"/>
      <c r="I22" s="134"/>
      <c r="J22" s="134"/>
      <c r="K22" s="134"/>
      <c r="L22" s="284" t="s">
        <v>5584</v>
      </c>
      <c r="M22" s="284" t="s">
        <v>2112</v>
      </c>
      <c r="N22" s="284" t="s">
        <v>5674</v>
      </c>
      <c r="O22" s="284" t="s">
        <v>1957</v>
      </c>
      <c r="P22" s="285">
        <v>31617</v>
      </c>
      <c r="R22" s="292" t="s">
        <v>691</v>
      </c>
      <c r="S22" s="293">
        <v>22</v>
      </c>
      <c r="T22" s="292" t="s">
        <v>5545</v>
      </c>
      <c r="U22" s="292" t="s">
        <v>5675</v>
      </c>
      <c r="V22" s="292" t="s">
        <v>5640</v>
      </c>
      <c r="W22" s="296">
        <v>1685</v>
      </c>
      <c r="X22" s="41"/>
      <c r="Y22" s="305" t="s">
        <v>721</v>
      </c>
      <c r="Z22" s="305" t="s">
        <v>665</v>
      </c>
      <c r="AA22" s="305" t="s">
        <v>5663</v>
      </c>
      <c r="AB22" s="305" t="s">
        <v>5676</v>
      </c>
      <c r="AC22" s="305" t="s">
        <v>5664</v>
      </c>
      <c r="AD22" s="140">
        <v>1200</v>
      </c>
      <c r="AF22" s="144" t="s">
        <v>691</v>
      </c>
      <c r="AG22" s="146">
        <v>15</v>
      </c>
      <c r="AH22" s="144" t="s">
        <v>5567</v>
      </c>
      <c r="AI22" s="144" t="s">
        <v>5677</v>
      </c>
      <c r="AJ22" s="144" t="s">
        <v>5569</v>
      </c>
      <c r="AK22" s="145">
        <v>2509.5</v>
      </c>
      <c r="AN22" s="144" t="s">
        <v>677</v>
      </c>
      <c r="AO22" s="146">
        <v>19</v>
      </c>
      <c r="AP22" s="144" t="s">
        <v>5570</v>
      </c>
      <c r="AQ22" s="144" t="s">
        <v>2570</v>
      </c>
      <c r="AR22" s="144" t="s">
        <v>5571</v>
      </c>
      <c r="AS22" s="157">
        <v>500</v>
      </c>
    </row>
    <row r="23" s="79" customFormat="1" ht="27.95" customHeight="1" spans="1:45">
      <c r="A23" s="260"/>
      <c r="B23" s="258"/>
      <c r="C23" s="68"/>
      <c r="D23" s="259"/>
      <c r="E23" s="260"/>
      <c r="F23" s="261"/>
      <c r="G23" s="264"/>
      <c r="H23" s="259"/>
      <c r="I23" s="134"/>
      <c r="J23" s="134"/>
      <c r="K23" s="134"/>
      <c r="L23" s="286"/>
      <c r="M23" s="286"/>
      <c r="N23" s="284" t="s">
        <v>5678</v>
      </c>
      <c r="O23" s="284" t="s">
        <v>5679</v>
      </c>
      <c r="P23" s="285">
        <v>760</v>
      </c>
      <c r="R23" s="298" t="s">
        <v>691</v>
      </c>
      <c r="S23" s="299">
        <v>25</v>
      </c>
      <c r="T23" s="298" t="s">
        <v>5654</v>
      </c>
      <c r="U23" s="298" t="s">
        <v>1987</v>
      </c>
      <c r="V23" s="298" t="s">
        <v>5680</v>
      </c>
      <c r="W23" s="300">
        <v>1600</v>
      </c>
      <c r="X23" s="41"/>
      <c r="Y23" s="305" t="s">
        <v>721</v>
      </c>
      <c r="Z23" s="305" t="s">
        <v>665</v>
      </c>
      <c r="AA23" s="305" t="s">
        <v>5663</v>
      </c>
      <c r="AB23" s="305" t="s">
        <v>5681</v>
      </c>
      <c r="AC23" s="305" t="s">
        <v>5669</v>
      </c>
      <c r="AD23" s="140">
        <v>2300</v>
      </c>
      <c r="AE23" s="107"/>
      <c r="AF23" s="144" t="s">
        <v>691</v>
      </c>
      <c r="AG23" s="146">
        <v>16</v>
      </c>
      <c r="AH23" s="144" t="s">
        <v>5570</v>
      </c>
      <c r="AI23" s="144" t="s">
        <v>2554</v>
      </c>
      <c r="AJ23" s="144" t="s">
        <v>5571</v>
      </c>
      <c r="AK23" s="157">
        <v>500</v>
      </c>
      <c r="AN23" s="144" t="s">
        <v>677</v>
      </c>
      <c r="AO23" s="146">
        <v>19</v>
      </c>
      <c r="AP23" s="144" t="s">
        <v>5584</v>
      </c>
      <c r="AQ23" s="144" t="s">
        <v>2570</v>
      </c>
      <c r="AR23" s="144" t="s">
        <v>5585</v>
      </c>
      <c r="AS23" s="157">
        <v>500</v>
      </c>
    </row>
    <row r="24" ht="27.95" customHeight="1" spans="1:45">
      <c r="A24" s="270" t="s">
        <v>697</v>
      </c>
      <c r="B24" s="271">
        <f>SUM(C7:C23)</f>
        <v>16000000</v>
      </c>
      <c r="C24" s="272"/>
      <c r="D24" s="272"/>
      <c r="E24" s="272"/>
      <c r="F24" s="272"/>
      <c r="G24" s="272"/>
      <c r="H24" s="272"/>
      <c r="I24" s="134"/>
      <c r="J24" s="134"/>
      <c r="K24" s="134"/>
      <c r="L24" s="286"/>
      <c r="M24" s="286"/>
      <c r="N24" s="284" t="s">
        <v>5682</v>
      </c>
      <c r="O24" s="284" t="s">
        <v>5683</v>
      </c>
      <c r="P24" s="285">
        <v>1248</v>
      </c>
      <c r="R24" s="292" t="s">
        <v>691</v>
      </c>
      <c r="S24" s="293">
        <v>28</v>
      </c>
      <c r="T24" s="292" t="s">
        <v>5607</v>
      </c>
      <c r="U24" s="292" t="s">
        <v>5684</v>
      </c>
      <c r="V24" s="292" t="s">
        <v>5609</v>
      </c>
      <c r="W24" s="294">
        <v>266</v>
      </c>
      <c r="Y24" s="305" t="s">
        <v>721</v>
      </c>
      <c r="Z24" s="306">
        <v>14</v>
      </c>
      <c r="AA24" s="305" t="s">
        <v>5654</v>
      </c>
      <c r="AB24" s="305" t="s">
        <v>1216</v>
      </c>
      <c r="AC24" s="305" t="s">
        <v>5685</v>
      </c>
      <c r="AD24" s="140">
        <v>1160</v>
      </c>
      <c r="AF24" s="144" t="s">
        <v>691</v>
      </c>
      <c r="AG24" s="146">
        <v>16</v>
      </c>
      <c r="AH24" s="144" t="s">
        <v>5584</v>
      </c>
      <c r="AI24" s="144" t="s">
        <v>2554</v>
      </c>
      <c r="AJ24" s="144" t="s">
        <v>5585</v>
      </c>
      <c r="AK24" s="157">
        <v>500</v>
      </c>
      <c r="AN24" s="144" t="s">
        <v>677</v>
      </c>
      <c r="AO24" s="146">
        <v>19</v>
      </c>
      <c r="AP24" s="144" t="s">
        <v>5592</v>
      </c>
      <c r="AQ24" s="144" t="s">
        <v>2570</v>
      </c>
      <c r="AR24" s="144" t="s">
        <v>5593</v>
      </c>
      <c r="AS24" s="157">
        <v>500</v>
      </c>
    </row>
    <row r="25" ht="27.95" customHeight="1" spans="1:45">
      <c r="A25" s="273" t="s">
        <v>699</v>
      </c>
      <c r="B25" s="274">
        <f>SUM(G7:G23)</f>
        <v>16000000</v>
      </c>
      <c r="C25" s="275"/>
      <c r="D25" s="275"/>
      <c r="E25" s="275"/>
      <c r="F25" s="275"/>
      <c r="G25" s="275"/>
      <c r="H25" s="275"/>
      <c r="I25" s="134"/>
      <c r="J25" s="134"/>
      <c r="K25" s="134"/>
      <c r="L25" s="286"/>
      <c r="M25" s="286"/>
      <c r="N25" s="284" t="s">
        <v>5686</v>
      </c>
      <c r="O25" s="284" t="s">
        <v>1174</v>
      </c>
      <c r="P25" s="285">
        <v>9500</v>
      </c>
      <c r="R25" s="292" t="s">
        <v>691</v>
      </c>
      <c r="S25" s="293">
        <v>29</v>
      </c>
      <c r="T25" s="292" t="s">
        <v>5596</v>
      </c>
      <c r="U25" s="292" t="s">
        <v>5687</v>
      </c>
      <c r="V25" s="292" t="s">
        <v>5598</v>
      </c>
      <c r="W25" s="301">
        <v>7000</v>
      </c>
      <c r="Y25" s="305" t="s">
        <v>721</v>
      </c>
      <c r="Z25" s="306">
        <v>15</v>
      </c>
      <c r="AA25" s="305" t="s">
        <v>5596</v>
      </c>
      <c r="AB25" s="305" t="s">
        <v>1957</v>
      </c>
      <c r="AC25" s="305" t="s">
        <v>5598</v>
      </c>
      <c r="AD25" s="140">
        <v>17005</v>
      </c>
      <c r="AF25" s="144" t="s">
        <v>691</v>
      </c>
      <c r="AG25" s="146">
        <v>17</v>
      </c>
      <c r="AH25" s="144" t="s">
        <v>5554</v>
      </c>
      <c r="AI25" s="144" t="s">
        <v>5688</v>
      </c>
      <c r="AJ25" s="144" t="s">
        <v>5689</v>
      </c>
      <c r="AK25" s="145">
        <v>1169.49</v>
      </c>
      <c r="AN25" s="144" t="s">
        <v>716</v>
      </c>
      <c r="AO25" s="146">
        <v>25</v>
      </c>
      <c r="AP25" s="144" t="s">
        <v>5570</v>
      </c>
      <c r="AQ25" s="144" t="s">
        <v>2876</v>
      </c>
      <c r="AR25" s="144" t="s">
        <v>5571</v>
      </c>
      <c r="AS25" s="157">
        <v>500</v>
      </c>
    </row>
    <row r="26" ht="27.95" customHeight="1" spans="1:45">
      <c r="A26" s="273" t="s">
        <v>701</v>
      </c>
      <c r="B26" s="271">
        <f>B24-B25</f>
        <v>0</v>
      </c>
      <c r="C26" s="272"/>
      <c r="D26" s="272"/>
      <c r="E26" s="272"/>
      <c r="F26" s="272"/>
      <c r="G26" s="272"/>
      <c r="H26" s="272"/>
      <c r="I26" s="134"/>
      <c r="J26" s="134"/>
      <c r="K26" s="134"/>
      <c r="L26" s="286"/>
      <c r="M26" s="286"/>
      <c r="N26" s="284" t="s">
        <v>5690</v>
      </c>
      <c r="O26" s="284" t="s">
        <v>5691</v>
      </c>
      <c r="P26" s="285">
        <v>21073</v>
      </c>
      <c r="R26" s="292" t="s">
        <v>691</v>
      </c>
      <c r="S26" s="293">
        <v>31</v>
      </c>
      <c r="T26" s="292" t="s">
        <v>5557</v>
      </c>
      <c r="U26" s="292" t="s">
        <v>2291</v>
      </c>
      <c r="V26" s="292" t="s">
        <v>5588</v>
      </c>
      <c r="W26" s="301">
        <v>500</v>
      </c>
      <c r="Y26" s="305" t="s">
        <v>721</v>
      </c>
      <c r="Z26" s="306">
        <v>23</v>
      </c>
      <c r="AA26" s="305" t="s">
        <v>5654</v>
      </c>
      <c r="AB26" s="305" t="s">
        <v>5692</v>
      </c>
      <c r="AC26" s="305" t="s">
        <v>5693</v>
      </c>
      <c r="AD26" s="140">
        <v>20000</v>
      </c>
      <c r="AF26" s="144" t="s">
        <v>691</v>
      </c>
      <c r="AG26" s="146">
        <v>24</v>
      </c>
      <c r="AH26" s="144" t="s">
        <v>5545</v>
      </c>
      <c r="AI26" s="144" t="s">
        <v>5694</v>
      </c>
      <c r="AJ26" s="144" t="s">
        <v>5547</v>
      </c>
      <c r="AK26" s="157">
        <v>355</v>
      </c>
      <c r="AN26" s="144" t="s">
        <v>716</v>
      </c>
      <c r="AO26" s="146">
        <v>25</v>
      </c>
      <c r="AP26" s="144" t="s">
        <v>5584</v>
      </c>
      <c r="AQ26" s="144" t="s">
        <v>2876</v>
      </c>
      <c r="AR26" s="144" t="s">
        <v>5585</v>
      </c>
      <c r="AS26" s="157">
        <v>500</v>
      </c>
    </row>
    <row r="27" ht="27.95" customHeight="1" spans="6:45">
      <c r="F27" s="81" t="s">
        <v>703</v>
      </c>
      <c r="G27" s="81"/>
      <c r="H27" s="6"/>
      <c r="I27" s="6"/>
      <c r="J27" s="6"/>
      <c r="K27" s="6"/>
      <c r="L27" s="286"/>
      <c r="M27" s="284" t="s">
        <v>2140</v>
      </c>
      <c r="N27" s="284" t="s">
        <v>5695</v>
      </c>
      <c r="O27" s="284" t="s">
        <v>5696</v>
      </c>
      <c r="P27" s="285">
        <v>2800</v>
      </c>
      <c r="R27" s="292" t="s">
        <v>677</v>
      </c>
      <c r="S27" s="293">
        <v>18</v>
      </c>
      <c r="T27" s="292" t="s">
        <v>5633</v>
      </c>
      <c r="U27" s="292" t="s">
        <v>5562</v>
      </c>
      <c r="V27" s="292" t="s">
        <v>5697</v>
      </c>
      <c r="W27" s="302">
        <v>9800</v>
      </c>
      <c r="Y27" s="305" t="s">
        <v>721</v>
      </c>
      <c r="Z27" s="306">
        <v>30</v>
      </c>
      <c r="AA27" s="305" t="s">
        <v>5596</v>
      </c>
      <c r="AB27" s="305" t="s">
        <v>5698</v>
      </c>
      <c r="AC27" s="305" t="s">
        <v>5699</v>
      </c>
      <c r="AD27" s="140">
        <v>4835.8</v>
      </c>
      <c r="AF27" s="144" t="s">
        <v>691</v>
      </c>
      <c r="AG27" s="146">
        <v>25</v>
      </c>
      <c r="AH27" s="144" t="s">
        <v>5541</v>
      </c>
      <c r="AI27" s="144" t="s">
        <v>3299</v>
      </c>
      <c r="AJ27" s="144" t="s">
        <v>5543</v>
      </c>
      <c r="AK27" s="145">
        <v>25000</v>
      </c>
      <c r="AN27" s="144" t="s">
        <v>716</v>
      </c>
      <c r="AO27" s="146">
        <v>25</v>
      </c>
      <c r="AP27" s="144" t="s">
        <v>5592</v>
      </c>
      <c r="AQ27" s="144" t="s">
        <v>2876</v>
      </c>
      <c r="AR27" s="144" t="s">
        <v>5593</v>
      </c>
      <c r="AS27" s="157">
        <v>500</v>
      </c>
    </row>
    <row r="28" ht="27.95" customHeight="1" spans="2:45">
      <c r="B28" s="43"/>
      <c r="F28" s="41" t="s">
        <v>705</v>
      </c>
      <c r="G28" s="41"/>
      <c r="L28" s="286"/>
      <c r="M28" s="286"/>
      <c r="N28" s="284" t="s">
        <v>5700</v>
      </c>
      <c r="O28" s="284" t="s">
        <v>5701</v>
      </c>
      <c r="P28" s="285">
        <v>9900</v>
      </c>
      <c r="R28" s="292" t="s">
        <v>677</v>
      </c>
      <c r="S28" s="293">
        <v>23</v>
      </c>
      <c r="T28" s="292" t="s">
        <v>5663</v>
      </c>
      <c r="U28" s="292" t="s">
        <v>5702</v>
      </c>
      <c r="V28" s="292" t="s">
        <v>5703</v>
      </c>
      <c r="W28" s="302">
        <v>4800</v>
      </c>
      <c r="Y28" s="305" t="s">
        <v>721</v>
      </c>
      <c r="Z28" s="306">
        <v>30</v>
      </c>
      <c r="AA28" s="305" t="s">
        <v>5596</v>
      </c>
      <c r="AB28" s="305" t="s">
        <v>5704</v>
      </c>
      <c r="AC28" s="305" t="s">
        <v>5705</v>
      </c>
      <c r="AD28" s="140">
        <v>1000</v>
      </c>
      <c r="AF28" s="144" t="s">
        <v>691</v>
      </c>
      <c r="AG28" s="146">
        <v>29</v>
      </c>
      <c r="AH28" s="144" t="s">
        <v>5554</v>
      </c>
      <c r="AI28" s="144" t="s">
        <v>5706</v>
      </c>
      <c r="AJ28" s="144" t="s">
        <v>5707</v>
      </c>
      <c r="AK28" s="145">
        <v>10500</v>
      </c>
      <c r="AN28" s="144" t="s">
        <v>708</v>
      </c>
      <c r="AO28" s="146">
        <v>30</v>
      </c>
      <c r="AP28" s="144" t="s">
        <v>5570</v>
      </c>
      <c r="AQ28" s="144" t="s">
        <v>3202</v>
      </c>
      <c r="AR28" s="144" t="s">
        <v>5571</v>
      </c>
      <c r="AS28" s="157">
        <v>500</v>
      </c>
    </row>
    <row r="29" ht="27.95" customHeight="1" spans="1:45">
      <c r="A29" s="44" t="s">
        <v>707</v>
      </c>
      <c r="B29" s="44"/>
      <c r="C29" s="44"/>
      <c r="D29" s="44"/>
      <c r="E29" s="44"/>
      <c r="F29" s="44"/>
      <c r="G29" s="44"/>
      <c r="H29" s="44"/>
      <c r="I29" s="44"/>
      <c r="J29" s="44"/>
      <c r="K29" s="44"/>
      <c r="L29" s="286"/>
      <c r="M29" s="286"/>
      <c r="N29" s="286"/>
      <c r="O29" s="288" t="s">
        <v>5708</v>
      </c>
      <c r="P29" s="289">
        <v>9990</v>
      </c>
      <c r="R29" s="292" t="s">
        <v>677</v>
      </c>
      <c r="S29" s="293">
        <v>30</v>
      </c>
      <c r="T29" s="292" t="s">
        <v>5663</v>
      </c>
      <c r="U29" s="292" t="s">
        <v>5709</v>
      </c>
      <c r="V29" s="292" t="s">
        <v>5710</v>
      </c>
      <c r="W29" s="301">
        <v>100</v>
      </c>
      <c r="Y29" s="305" t="s">
        <v>729</v>
      </c>
      <c r="Z29" s="306">
        <v>13</v>
      </c>
      <c r="AA29" s="305" t="s">
        <v>5654</v>
      </c>
      <c r="AB29" s="305" t="s">
        <v>5711</v>
      </c>
      <c r="AC29" s="305" t="s">
        <v>5712</v>
      </c>
      <c r="AD29" s="140">
        <v>6000</v>
      </c>
      <c r="AF29" s="144" t="s">
        <v>691</v>
      </c>
      <c r="AG29" s="146">
        <v>29</v>
      </c>
      <c r="AH29" s="144" t="s">
        <v>5554</v>
      </c>
      <c r="AI29" s="144" t="s">
        <v>5706</v>
      </c>
      <c r="AJ29" s="144" t="s">
        <v>5707</v>
      </c>
      <c r="AK29" s="145">
        <v>3500</v>
      </c>
      <c r="AN29" s="144" t="s">
        <v>708</v>
      </c>
      <c r="AO29" s="146">
        <v>30</v>
      </c>
      <c r="AP29" s="144" t="s">
        <v>5592</v>
      </c>
      <c r="AQ29" s="144" t="s">
        <v>3202</v>
      </c>
      <c r="AR29" s="144" t="s">
        <v>5593</v>
      </c>
      <c r="AS29" s="157">
        <v>500</v>
      </c>
    </row>
    <row r="30" ht="27.95" customHeight="1" spans="1:45">
      <c r="A30" s="44"/>
      <c r="B30" s="44"/>
      <c r="C30" s="44"/>
      <c r="D30" s="44"/>
      <c r="E30" s="44"/>
      <c r="F30" s="44"/>
      <c r="G30" s="44"/>
      <c r="H30" s="44"/>
      <c r="I30" s="44"/>
      <c r="J30" s="44"/>
      <c r="K30" s="44"/>
      <c r="L30" s="286"/>
      <c r="M30" s="286"/>
      <c r="N30" s="286"/>
      <c r="O30" s="288" t="s">
        <v>5713</v>
      </c>
      <c r="P30" s="289">
        <v>9900</v>
      </c>
      <c r="R30" s="292" t="s">
        <v>677</v>
      </c>
      <c r="S30" s="293">
        <v>30</v>
      </c>
      <c r="T30" s="292" t="s">
        <v>5557</v>
      </c>
      <c r="U30" s="292" t="s">
        <v>2334</v>
      </c>
      <c r="V30" s="292" t="s">
        <v>5588</v>
      </c>
      <c r="W30" s="301">
        <v>500</v>
      </c>
      <c r="Y30" s="305" t="s">
        <v>729</v>
      </c>
      <c r="Z30" s="306">
        <v>19</v>
      </c>
      <c r="AA30" s="305" t="s">
        <v>5596</v>
      </c>
      <c r="AB30" s="305" t="s">
        <v>5714</v>
      </c>
      <c r="AC30" s="305" t="s">
        <v>5715</v>
      </c>
      <c r="AD30" s="140">
        <v>1160</v>
      </c>
      <c r="AF30" s="144" t="s">
        <v>691</v>
      </c>
      <c r="AG30" s="146">
        <v>29</v>
      </c>
      <c r="AH30" s="144" t="s">
        <v>5545</v>
      </c>
      <c r="AI30" s="144" t="s">
        <v>5716</v>
      </c>
      <c r="AJ30" s="144" t="s">
        <v>5717</v>
      </c>
      <c r="AK30" s="145">
        <v>30000</v>
      </c>
      <c r="AN30" s="144" t="s">
        <v>721</v>
      </c>
      <c r="AO30" s="146">
        <v>29</v>
      </c>
      <c r="AP30" s="144" t="s">
        <v>5570</v>
      </c>
      <c r="AQ30" s="144" t="s">
        <v>3252</v>
      </c>
      <c r="AR30" s="144" t="s">
        <v>5571</v>
      </c>
      <c r="AS30" s="157">
        <v>500</v>
      </c>
    </row>
    <row r="31" ht="27.95" customHeight="1" spans="3:45">
      <c r="C31" s="83" t="s">
        <v>5718</v>
      </c>
      <c r="D31" s="84"/>
      <c r="E31" s="84"/>
      <c r="F31" s="84"/>
      <c r="G31" s="41"/>
      <c r="L31" s="286"/>
      <c r="M31" s="286"/>
      <c r="N31" s="286"/>
      <c r="O31" s="288" t="s">
        <v>1957</v>
      </c>
      <c r="P31" s="289">
        <v>950</v>
      </c>
      <c r="R31" s="292" t="s">
        <v>716</v>
      </c>
      <c r="S31" s="292" t="s">
        <v>716</v>
      </c>
      <c r="T31" s="292" t="s">
        <v>5536</v>
      </c>
      <c r="U31" s="292" t="s">
        <v>5668</v>
      </c>
      <c r="V31" s="292" t="s">
        <v>5719</v>
      </c>
      <c r="W31" s="301">
        <v>8800</v>
      </c>
      <c r="Y31" s="305" t="s">
        <v>729</v>
      </c>
      <c r="Z31" s="306">
        <v>21</v>
      </c>
      <c r="AA31" s="305" t="s">
        <v>5654</v>
      </c>
      <c r="AB31" s="305" t="s">
        <v>5720</v>
      </c>
      <c r="AC31" s="305" t="s">
        <v>5667</v>
      </c>
      <c r="AD31" s="140">
        <v>9000</v>
      </c>
      <c r="AF31" s="144" t="s">
        <v>691</v>
      </c>
      <c r="AG31" s="146">
        <v>31</v>
      </c>
      <c r="AH31" s="144" t="s">
        <v>5721</v>
      </c>
      <c r="AI31" s="144" t="s">
        <v>5722</v>
      </c>
      <c r="AJ31" s="144" t="s">
        <v>5723</v>
      </c>
      <c r="AK31" s="145">
        <v>2880</v>
      </c>
      <c r="AN31" s="144" t="s">
        <v>721</v>
      </c>
      <c r="AO31" s="146">
        <v>29</v>
      </c>
      <c r="AP31" s="144" t="s">
        <v>5592</v>
      </c>
      <c r="AQ31" s="144" t="s">
        <v>3252</v>
      </c>
      <c r="AR31" s="144" t="s">
        <v>5593</v>
      </c>
      <c r="AS31" s="157">
        <v>500</v>
      </c>
    </row>
    <row r="32" ht="27.95" customHeight="1" spans="3:45">
      <c r="C32" s="276" t="s">
        <v>1953</v>
      </c>
      <c r="D32" s="276" t="s">
        <v>654</v>
      </c>
      <c r="E32" s="276" t="s">
        <v>655</v>
      </c>
      <c r="F32" s="276" t="s">
        <v>656</v>
      </c>
      <c r="L32" s="286"/>
      <c r="M32" s="286"/>
      <c r="N32" s="286"/>
      <c r="O32" s="288" t="s">
        <v>5724</v>
      </c>
      <c r="P32" s="289">
        <v>9900</v>
      </c>
      <c r="R32" s="292" t="s">
        <v>716</v>
      </c>
      <c r="S32" s="292" t="s">
        <v>716</v>
      </c>
      <c r="T32" s="292" t="s">
        <v>5536</v>
      </c>
      <c r="U32" s="292" t="s">
        <v>5676</v>
      </c>
      <c r="V32" s="292" t="s">
        <v>5537</v>
      </c>
      <c r="W32" s="301">
        <v>3385</v>
      </c>
      <c r="Y32" s="305" t="s">
        <v>729</v>
      </c>
      <c r="Z32" s="306">
        <v>31</v>
      </c>
      <c r="AA32" s="305" t="s">
        <v>5725</v>
      </c>
      <c r="AB32" s="305" t="s">
        <v>5726</v>
      </c>
      <c r="AC32" s="305" t="s">
        <v>5727</v>
      </c>
      <c r="AD32" s="140">
        <v>4200</v>
      </c>
      <c r="AF32" s="144" t="s">
        <v>677</v>
      </c>
      <c r="AG32" s="144" t="s">
        <v>708</v>
      </c>
      <c r="AH32" s="144" t="s">
        <v>5554</v>
      </c>
      <c r="AI32" s="144" t="s">
        <v>5651</v>
      </c>
      <c r="AJ32" s="144" t="s">
        <v>5689</v>
      </c>
      <c r="AK32" s="145">
        <v>2043</v>
      </c>
      <c r="AN32" s="144" t="s">
        <v>729</v>
      </c>
      <c r="AO32" s="146">
        <v>31</v>
      </c>
      <c r="AP32" s="144" t="s">
        <v>5570</v>
      </c>
      <c r="AQ32" s="144" t="s">
        <v>3384</v>
      </c>
      <c r="AR32" s="144" t="s">
        <v>5571</v>
      </c>
      <c r="AS32" s="157">
        <v>500</v>
      </c>
    </row>
    <row r="33" ht="27.95" customHeight="1" spans="3:45">
      <c r="C33" s="276"/>
      <c r="D33" s="276" t="s">
        <v>654</v>
      </c>
      <c r="E33" s="276" t="s">
        <v>655</v>
      </c>
      <c r="F33" s="276" t="s">
        <v>661</v>
      </c>
      <c r="L33" s="286"/>
      <c r="M33" s="284" t="s">
        <v>5574</v>
      </c>
      <c r="N33" s="284" t="s">
        <v>5728</v>
      </c>
      <c r="O33" s="284" t="s">
        <v>2132</v>
      </c>
      <c r="P33" s="285">
        <v>1500</v>
      </c>
      <c r="R33" s="292" t="s">
        <v>716</v>
      </c>
      <c r="S33" s="292" t="s">
        <v>729</v>
      </c>
      <c r="T33" s="292" t="s">
        <v>5729</v>
      </c>
      <c r="U33" s="292" t="s">
        <v>5730</v>
      </c>
      <c r="V33" s="292" t="s">
        <v>5731</v>
      </c>
      <c r="W33" s="302">
        <v>32500</v>
      </c>
      <c r="X33" s="303"/>
      <c r="Y33" s="305" t="s">
        <v>710</v>
      </c>
      <c r="Z33" s="305" t="s">
        <v>665</v>
      </c>
      <c r="AA33" s="305" t="s">
        <v>5663</v>
      </c>
      <c r="AB33" s="305" t="s">
        <v>5732</v>
      </c>
      <c r="AC33" s="305" t="s">
        <v>5703</v>
      </c>
      <c r="AD33" s="140">
        <v>1175</v>
      </c>
      <c r="AF33" s="144" t="s">
        <v>677</v>
      </c>
      <c r="AG33" s="144" t="s">
        <v>708</v>
      </c>
      <c r="AH33" s="144" t="s">
        <v>5554</v>
      </c>
      <c r="AI33" s="144" t="s">
        <v>5651</v>
      </c>
      <c r="AJ33" s="144" t="s">
        <v>5689</v>
      </c>
      <c r="AK33" s="157">
        <v>758</v>
      </c>
      <c r="AN33" s="144" t="s">
        <v>729</v>
      </c>
      <c r="AO33" s="146">
        <v>31</v>
      </c>
      <c r="AP33" s="144" t="s">
        <v>5584</v>
      </c>
      <c r="AQ33" s="144" t="s">
        <v>3384</v>
      </c>
      <c r="AR33" s="144" t="s">
        <v>5585</v>
      </c>
      <c r="AS33" s="157">
        <v>500</v>
      </c>
    </row>
    <row r="34" ht="27.95" customHeight="1" spans="3:45">
      <c r="C34" s="277" t="s">
        <v>4303</v>
      </c>
      <c r="D34" s="276" t="s">
        <v>2723</v>
      </c>
      <c r="E34" s="276" t="s">
        <v>5733</v>
      </c>
      <c r="F34" s="278">
        <v>4000</v>
      </c>
      <c r="L34" s="286"/>
      <c r="M34" s="286"/>
      <c r="N34" s="284" t="s">
        <v>5734</v>
      </c>
      <c r="O34" s="284" t="s">
        <v>5735</v>
      </c>
      <c r="P34" s="285">
        <v>2812.68</v>
      </c>
      <c r="R34" s="292" t="s">
        <v>716</v>
      </c>
      <c r="S34" s="292" t="s">
        <v>710</v>
      </c>
      <c r="T34" s="292" t="s">
        <v>5643</v>
      </c>
      <c r="U34" s="292" t="s">
        <v>5736</v>
      </c>
      <c r="V34" s="292" t="s">
        <v>5737</v>
      </c>
      <c r="W34" s="302">
        <v>84000</v>
      </c>
      <c r="Y34" s="305" t="s">
        <v>710</v>
      </c>
      <c r="Z34" s="305" t="s">
        <v>676</v>
      </c>
      <c r="AA34" s="305" t="s">
        <v>5654</v>
      </c>
      <c r="AB34" s="305" t="s">
        <v>5738</v>
      </c>
      <c r="AC34" s="305" t="s">
        <v>5739</v>
      </c>
      <c r="AD34" s="140">
        <v>2660</v>
      </c>
      <c r="AF34" s="144" t="s">
        <v>677</v>
      </c>
      <c r="AG34" s="144" t="s">
        <v>708</v>
      </c>
      <c r="AH34" s="144" t="s">
        <v>5554</v>
      </c>
      <c r="AI34" s="144" t="s">
        <v>5651</v>
      </c>
      <c r="AJ34" s="144" t="s">
        <v>5689</v>
      </c>
      <c r="AK34" s="157">
        <v>177</v>
      </c>
      <c r="AN34" s="144" t="s">
        <v>729</v>
      </c>
      <c r="AO34" s="146">
        <v>31</v>
      </c>
      <c r="AP34" s="144" t="s">
        <v>5592</v>
      </c>
      <c r="AQ34" s="144" t="s">
        <v>3384</v>
      </c>
      <c r="AR34" s="144" t="s">
        <v>5593</v>
      </c>
      <c r="AS34" s="157">
        <v>500</v>
      </c>
    </row>
    <row r="35" ht="27.95" customHeight="1" spans="3:45">
      <c r="C35" s="279"/>
      <c r="D35" s="276" t="s">
        <v>2994</v>
      </c>
      <c r="E35" s="276" t="s">
        <v>5740</v>
      </c>
      <c r="F35" s="278">
        <v>12599</v>
      </c>
      <c r="L35" s="286"/>
      <c r="M35" s="284" t="s">
        <v>2178</v>
      </c>
      <c r="N35" s="284" t="s">
        <v>5627</v>
      </c>
      <c r="O35" s="284" t="s">
        <v>5741</v>
      </c>
      <c r="P35" s="285">
        <v>2500</v>
      </c>
      <c r="R35" s="292" t="s">
        <v>716</v>
      </c>
      <c r="S35" s="293">
        <v>23</v>
      </c>
      <c r="T35" s="292" t="s">
        <v>5545</v>
      </c>
      <c r="U35" s="292" t="s">
        <v>5742</v>
      </c>
      <c r="V35" s="292" t="s">
        <v>5640</v>
      </c>
      <c r="W35" s="301">
        <v>470</v>
      </c>
      <c r="Y35" s="305" t="s">
        <v>710</v>
      </c>
      <c r="Z35" s="305" t="s">
        <v>676</v>
      </c>
      <c r="AA35" s="305" t="s">
        <v>5654</v>
      </c>
      <c r="AB35" s="305" t="s">
        <v>5743</v>
      </c>
      <c r="AC35" s="305" t="s">
        <v>5744</v>
      </c>
      <c r="AD35" s="140">
        <v>1693.59</v>
      </c>
      <c r="AF35" s="144" t="s">
        <v>677</v>
      </c>
      <c r="AG35" s="144" t="s">
        <v>708</v>
      </c>
      <c r="AH35" s="144" t="s">
        <v>5554</v>
      </c>
      <c r="AI35" s="144" t="s">
        <v>5651</v>
      </c>
      <c r="AJ35" s="144" t="s">
        <v>5689</v>
      </c>
      <c r="AK35" s="145">
        <v>2000</v>
      </c>
      <c r="AN35" s="144" t="s">
        <v>710</v>
      </c>
      <c r="AO35" s="146">
        <v>30</v>
      </c>
      <c r="AP35" s="144" t="s">
        <v>5570</v>
      </c>
      <c r="AQ35" s="144" t="s">
        <v>3165</v>
      </c>
      <c r="AR35" s="144" t="s">
        <v>5571</v>
      </c>
      <c r="AS35" s="157">
        <v>500</v>
      </c>
    </row>
    <row r="36" ht="27.95" customHeight="1" spans="3:45">
      <c r="C36" s="279"/>
      <c r="D36" s="276" t="s">
        <v>5745</v>
      </c>
      <c r="E36" s="276" t="s">
        <v>5733</v>
      </c>
      <c r="F36" s="278">
        <v>2000</v>
      </c>
      <c r="L36" s="286"/>
      <c r="M36" s="286"/>
      <c r="N36" s="286"/>
      <c r="O36" s="288" t="s">
        <v>5696</v>
      </c>
      <c r="P36" s="289">
        <v>3400</v>
      </c>
      <c r="R36" s="292" t="s">
        <v>716</v>
      </c>
      <c r="S36" s="293">
        <v>31</v>
      </c>
      <c r="T36" s="292" t="s">
        <v>5557</v>
      </c>
      <c r="U36" s="292" t="s">
        <v>2347</v>
      </c>
      <c r="V36" s="292" t="s">
        <v>5588</v>
      </c>
      <c r="W36" s="301">
        <v>500</v>
      </c>
      <c r="Y36" s="305" t="s">
        <v>710</v>
      </c>
      <c r="Z36" s="305" t="s">
        <v>676</v>
      </c>
      <c r="AA36" s="305" t="s">
        <v>5654</v>
      </c>
      <c r="AB36" s="305" t="s">
        <v>2592</v>
      </c>
      <c r="AC36" s="305" t="s">
        <v>5656</v>
      </c>
      <c r="AD36" s="140">
        <v>20000</v>
      </c>
      <c r="AF36" s="144" t="s">
        <v>677</v>
      </c>
      <c r="AG36" s="144" t="s">
        <v>708</v>
      </c>
      <c r="AH36" s="144" t="s">
        <v>5663</v>
      </c>
      <c r="AI36" s="144" t="s">
        <v>5746</v>
      </c>
      <c r="AJ36" s="144" t="s">
        <v>5664</v>
      </c>
      <c r="AK36" s="145">
        <v>49600</v>
      </c>
      <c r="AN36" s="144" t="s">
        <v>710</v>
      </c>
      <c r="AO36" s="146">
        <v>30</v>
      </c>
      <c r="AP36" s="144" t="s">
        <v>5592</v>
      </c>
      <c r="AQ36" s="144" t="s">
        <v>3165</v>
      </c>
      <c r="AR36" s="144" t="s">
        <v>5593</v>
      </c>
      <c r="AS36" s="157">
        <v>500</v>
      </c>
    </row>
    <row r="37" ht="27.95" customHeight="1" spans="3:45">
      <c r="C37" s="279"/>
      <c r="D37" s="276" t="s">
        <v>2228</v>
      </c>
      <c r="E37" s="276" t="s">
        <v>5733</v>
      </c>
      <c r="F37" s="278">
        <v>2000</v>
      </c>
      <c r="L37" s="286"/>
      <c r="M37" s="286"/>
      <c r="N37" s="284" t="s">
        <v>5747</v>
      </c>
      <c r="O37" s="284" t="s">
        <v>5748</v>
      </c>
      <c r="P37" s="285">
        <v>3768.19</v>
      </c>
      <c r="R37" s="292" t="s">
        <v>708</v>
      </c>
      <c r="S37" s="293">
        <v>11</v>
      </c>
      <c r="T37" s="292" t="s">
        <v>5663</v>
      </c>
      <c r="U37" s="292" t="s">
        <v>5749</v>
      </c>
      <c r="V37" s="292" t="s">
        <v>5750</v>
      </c>
      <c r="W37" s="301">
        <v>18053.5</v>
      </c>
      <c r="Y37" s="305" t="s">
        <v>710</v>
      </c>
      <c r="Z37" s="306">
        <v>18</v>
      </c>
      <c r="AA37" s="305" t="s">
        <v>5570</v>
      </c>
      <c r="AB37" s="305" t="s">
        <v>2739</v>
      </c>
      <c r="AC37" s="305" t="s">
        <v>5635</v>
      </c>
      <c r="AD37" s="140">
        <v>6000</v>
      </c>
      <c r="AF37" s="144" t="s">
        <v>677</v>
      </c>
      <c r="AG37" s="144" t="s">
        <v>710</v>
      </c>
      <c r="AH37" s="144" t="s">
        <v>5725</v>
      </c>
      <c r="AI37" s="144" t="s">
        <v>2571</v>
      </c>
      <c r="AJ37" s="144" t="s">
        <v>5751</v>
      </c>
      <c r="AK37" s="145">
        <v>8448</v>
      </c>
      <c r="AN37" s="146">
        <v>10</v>
      </c>
      <c r="AO37" s="146">
        <v>31</v>
      </c>
      <c r="AP37" s="144" t="s">
        <v>5570</v>
      </c>
      <c r="AQ37" s="144" t="s">
        <v>1603</v>
      </c>
      <c r="AR37" s="144" t="s">
        <v>5571</v>
      </c>
      <c r="AS37" s="157">
        <v>500</v>
      </c>
    </row>
    <row r="38" ht="27.95" customHeight="1" spans="3:45">
      <c r="C38" s="279"/>
      <c r="D38" s="276" t="s">
        <v>5752</v>
      </c>
      <c r="E38" s="276" t="s">
        <v>5733</v>
      </c>
      <c r="F38" s="278">
        <v>2000</v>
      </c>
      <c r="L38" s="286"/>
      <c r="M38" s="286"/>
      <c r="N38" s="286"/>
      <c r="O38" s="288" t="s">
        <v>5753</v>
      </c>
      <c r="P38" s="289">
        <v>3839.22</v>
      </c>
      <c r="R38" s="292" t="s">
        <v>708</v>
      </c>
      <c r="S38" s="293">
        <v>12</v>
      </c>
      <c r="T38" s="292" t="s">
        <v>5643</v>
      </c>
      <c r="U38" s="292" t="s">
        <v>5754</v>
      </c>
      <c r="V38" s="292" t="s">
        <v>5737</v>
      </c>
      <c r="W38" s="301">
        <v>36000</v>
      </c>
      <c r="Y38" s="305" t="s">
        <v>710</v>
      </c>
      <c r="Z38" s="306">
        <v>18</v>
      </c>
      <c r="AA38" s="305" t="s">
        <v>5584</v>
      </c>
      <c r="AB38" s="305" t="s">
        <v>2739</v>
      </c>
      <c r="AC38" s="305" t="s">
        <v>5628</v>
      </c>
      <c r="AD38" s="140">
        <v>6000</v>
      </c>
      <c r="AF38" s="144" t="s">
        <v>677</v>
      </c>
      <c r="AG38" s="146">
        <v>20</v>
      </c>
      <c r="AH38" s="144" t="s">
        <v>5570</v>
      </c>
      <c r="AI38" s="144" t="s">
        <v>2621</v>
      </c>
      <c r="AJ38" s="144" t="s">
        <v>5571</v>
      </c>
      <c r="AK38" s="157">
        <v>500</v>
      </c>
      <c r="AN38" s="146">
        <v>10</v>
      </c>
      <c r="AO38" s="146">
        <v>31</v>
      </c>
      <c r="AP38" s="144" t="s">
        <v>5592</v>
      </c>
      <c r="AQ38" s="144" t="s">
        <v>1603</v>
      </c>
      <c r="AR38" s="144" t="s">
        <v>5593</v>
      </c>
      <c r="AS38" s="157">
        <v>500</v>
      </c>
    </row>
    <row r="39" ht="27.95" customHeight="1" spans="3:45">
      <c r="C39" s="279"/>
      <c r="D39" s="276" t="s">
        <v>5755</v>
      </c>
      <c r="E39" s="276" t="s">
        <v>5756</v>
      </c>
      <c r="F39" s="278">
        <v>13426</v>
      </c>
      <c r="L39" s="286"/>
      <c r="M39" s="286"/>
      <c r="N39" s="284" t="s">
        <v>5757</v>
      </c>
      <c r="O39" s="284" t="s">
        <v>5758</v>
      </c>
      <c r="P39" s="285">
        <v>7550</v>
      </c>
      <c r="R39" s="292" t="s">
        <v>708</v>
      </c>
      <c r="S39" s="293">
        <v>12</v>
      </c>
      <c r="T39" s="292" t="s">
        <v>5759</v>
      </c>
      <c r="U39" s="292" t="s">
        <v>2304</v>
      </c>
      <c r="V39" s="292" t="s">
        <v>5760</v>
      </c>
      <c r="W39" s="302">
        <v>19600</v>
      </c>
      <c r="Y39" s="306">
        <v>10</v>
      </c>
      <c r="Z39" s="306">
        <v>10</v>
      </c>
      <c r="AA39" s="305" t="s">
        <v>5725</v>
      </c>
      <c r="AB39" s="305" t="s">
        <v>2592</v>
      </c>
      <c r="AC39" s="305" t="s">
        <v>5761</v>
      </c>
      <c r="AD39" s="140">
        <v>31300</v>
      </c>
      <c r="AF39" s="144" t="s">
        <v>677</v>
      </c>
      <c r="AG39" s="146">
        <v>20</v>
      </c>
      <c r="AH39" s="144" t="s">
        <v>5584</v>
      </c>
      <c r="AI39" s="144" t="s">
        <v>2621</v>
      </c>
      <c r="AJ39" s="144" t="s">
        <v>5585</v>
      </c>
      <c r="AK39" s="157">
        <v>500</v>
      </c>
      <c r="AN39" s="146">
        <v>11</v>
      </c>
      <c r="AO39" s="146">
        <v>30</v>
      </c>
      <c r="AP39" s="144" t="s">
        <v>5570</v>
      </c>
      <c r="AQ39" s="144" t="s">
        <v>1605</v>
      </c>
      <c r="AR39" s="144" t="s">
        <v>5571</v>
      </c>
      <c r="AS39" s="157">
        <v>500</v>
      </c>
    </row>
    <row r="40" ht="27.95" customHeight="1" spans="3:45">
      <c r="C40" s="279"/>
      <c r="D40" s="276" t="s">
        <v>5696</v>
      </c>
      <c r="E40" s="276" t="s">
        <v>5762</v>
      </c>
      <c r="F40" s="278">
        <v>1355.56</v>
      </c>
      <c r="L40" s="286"/>
      <c r="M40" s="284" t="s">
        <v>5763</v>
      </c>
      <c r="N40" s="284" t="s">
        <v>5764</v>
      </c>
      <c r="O40" s="284" t="s">
        <v>5765</v>
      </c>
      <c r="P40" s="285">
        <v>5445.48</v>
      </c>
      <c r="R40" s="292" t="s">
        <v>708</v>
      </c>
      <c r="S40" s="293">
        <v>12</v>
      </c>
      <c r="T40" s="292" t="s">
        <v>5759</v>
      </c>
      <c r="U40" s="292" t="s">
        <v>2304</v>
      </c>
      <c r="V40" s="292" t="s">
        <v>5766</v>
      </c>
      <c r="W40" s="301">
        <v>4000</v>
      </c>
      <c r="Y40" s="306">
        <v>10</v>
      </c>
      <c r="Z40" s="306">
        <v>10</v>
      </c>
      <c r="AA40" s="305" t="s">
        <v>5725</v>
      </c>
      <c r="AB40" s="305" t="s">
        <v>5767</v>
      </c>
      <c r="AC40" s="305" t="s">
        <v>5751</v>
      </c>
      <c r="AD40" s="140">
        <v>37267</v>
      </c>
      <c r="AF40" s="144" t="s">
        <v>677</v>
      </c>
      <c r="AG40" s="146">
        <v>21</v>
      </c>
      <c r="AH40" s="144" t="s">
        <v>5633</v>
      </c>
      <c r="AI40" s="144" t="s">
        <v>5568</v>
      </c>
      <c r="AJ40" s="144" t="s">
        <v>5768</v>
      </c>
      <c r="AK40" s="145">
        <v>5600</v>
      </c>
      <c r="AN40" s="146">
        <v>11</v>
      </c>
      <c r="AO40" s="146">
        <v>30</v>
      </c>
      <c r="AP40" s="144" t="s">
        <v>5592</v>
      </c>
      <c r="AQ40" s="144" t="s">
        <v>1605</v>
      </c>
      <c r="AR40" s="144" t="s">
        <v>5593</v>
      </c>
      <c r="AS40" s="157">
        <v>500</v>
      </c>
    </row>
    <row r="41" ht="27.95" customHeight="1" spans="3:45">
      <c r="C41" s="279"/>
      <c r="D41" s="276" t="s">
        <v>5769</v>
      </c>
      <c r="E41" s="276" t="s">
        <v>5770</v>
      </c>
      <c r="F41" s="278">
        <v>3600</v>
      </c>
      <c r="L41" s="284" t="s">
        <v>5771</v>
      </c>
      <c r="M41" s="290"/>
      <c r="N41" s="290"/>
      <c r="O41" s="290"/>
      <c r="P41" s="285">
        <v>138453.57</v>
      </c>
      <c r="R41" s="292" t="s">
        <v>708</v>
      </c>
      <c r="S41" s="293">
        <v>30</v>
      </c>
      <c r="T41" s="292" t="s">
        <v>5557</v>
      </c>
      <c r="U41" s="292" t="s">
        <v>2375</v>
      </c>
      <c r="V41" s="292" t="s">
        <v>5588</v>
      </c>
      <c r="W41" s="302">
        <v>500</v>
      </c>
      <c r="Y41" s="306">
        <v>10</v>
      </c>
      <c r="Z41" s="306">
        <v>10</v>
      </c>
      <c r="AA41" s="305" t="s">
        <v>5545</v>
      </c>
      <c r="AB41" s="305" t="s">
        <v>2925</v>
      </c>
      <c r="AC41" s="305" t="s">
        <v>5640</v>
      </c>
      <c r="AD41" s="140">
        <v>18585</v>
      </c>
      <c r="AF41" s="144" t="s">
        <v>677</v>
      </c>
      <c r="AG41" s="146">
        <v>23</v>
      </c>
      <c r="AH41" s="144" t="s">
        <v>5772</v>
      </c>
      <c r="AI41" s="144" t="s">
        <v>5773</v>
      </c>
      <c r="AJ41" s="144" t="s">
        <v>5774</v>
      </c>
      <c r="AK41" s="145">
        <v>3294.05</v>
      </c>
      <c r="AN41" s="146">
        <v>12</v>
      </c>
      <c r="AO41" s="146">
        <v>31</v>
      </c>
      <c r="AP41" s="144" t="s">
        <v>5592</v>
      </c>
      <c r="AQ41" s="144" t="s">
        <v>1607</v>
      </c>
      <c r="AR41" s="144" t="s">
        <v>5593</v>
      </c>
      <c r="AS41" s="157">
        <v>500</v>
      </c>
    </row>
    <row r="42" ht="27.95" customHeight="1" spans="3:45">
      <c r="C42" s="279"/>
      <c r="D42" s="276" t="s">
        <v>5775</v>
      </c>
      <c r="E42" s="276" t="s">
        <v>5733</v>
      </c>
      <c r="F42" s="278">
        <v>4000</v>
      </c>
      <c r="L42" s="284" t="s">
        <v>5596</v>
      </c>
      <c r="M42" s="284" t="s">
        <v>2178</v>
      </c>
      <c r="N42" s="284" t="s">
        <v>5776</v>
      </c>
      <c r="O42" s="284" t="s">
        <v>5777</v>
      </c>
      <c r="P42" s="285">
        <v>1400</v>
      </c>
      <c r="R42" s="292" t="s">
        <v>721</v>
      </c>
      <c r="S42" s="293">
        <v>25</v>
      </c>
      <c r="T42" s="292" t="s">
        <v>5778</v>
      </c>
      <c r="U42" s="292" t="s">
        <v>5779</v>
      </c>
      <c r="V42" s="292" t="s">
        <v>5780</v>
      </c>
      <c r="W42" s="301">
        <v>18391.08</v>
      </c>
      <c r="Y42" s="306">
        <v>10</v>
      </c>
      <c r="Z42" s="306">
        <v>10</v>
      </c>
      <c r="AA42" s="305" t="s">
        <v>5584</v>
      </c>
      <c r="AB42" s="305" t="s">
        <v>2718</v>
      </c>
      <c r="AC42" s="305" t="s">
        <v>5628</v>
      </c>
      <c r="AD42" s="215">
        <v>500</v>
      </c>
      <c r="AF42" s="144" t="s">
        <v>677</v>
      </c>
      <c r="AG42" s="146">
        <v>27</v>
      </c>
      <c r="AH42" s="144" t="s">
        <v>5663</v>
      </c>
      <c r="AI42" s="144" t="s">
        <v>5781</v>
      </c>
      <c r="AJ42" s="144" t="s">
        <v>5782</v>
      </c>
      <c r="AK42" s="157">
        <v>250</v>
      </c>
      <c r="AN42" s="146">
        <v>12</v>
      </c>
      <c r="AO42" s="146">
        <v>31</v>
      </c>
      <c r="AP42" s="144" t="s">
        <v>5570</v>
      </c>
      <c r="AQ42" s="144" t="s">
        <v>1607</v>
      </c>
      <c r="AR42" s="144" t="s">
        <v>5571</v>
      </c>
      <c r="AS42" s="157">
        <v>500</v>
      </c>
    </row>
    <row r="43" ht="27.95" customHeight="1" spans="3:45">
      <c r="C43" s="279"/>
      <c r="D43" s="276" t="s">
        <v>2520</v>
      </c>
      <c r="E43" s="276" t="s">
        <v>5733</v>
      </c>
      <c r="F43" s="278">
        <v>2100</v>
      </c>
      <c r="G43" s="41"/>
      <c r="L43" s="286"/>
      <c r="M43" s="286"/>
      <c r="N43" s="284" t="s">
        <v>5783</v>
      </c>
      <c r="O43" s="284" t="s">
        <v>2583</v>
      </c>
      <c r="P43" s="285">
        <v>5000</v>
      </c>
      <c r="R43" s="292" t="s">
        <v>721</v>
      </c>
      <c r="S43" s="293">
        <v>31</v>
      </c>
      <c r="T43" s="292" t="s">
        <v>5759</v>
      </c>
      <c r="U43" s="292" t="s">
        <v>5784</v>
      </c>
      <c r="V43" s="292" t="s">
        <v>5785</v>
      </c>
      <c r="W43" s="301">
        <v>38000</v>
      </c>
      <c r="Y43" s="306">
        <v>10</v>
      </c>
      <c r="Z43" s="306">
        <v>10</v>
      </c>
      <c r="AA43" s="305" t="s">
        <v>5570</v>
      </c>
      <c r="AB43" s="305" t="s">
        <v>2718</v>
      </c>
      <c r="AC43" s="305" t="s">
        <v>5635</v>
      </c>
      <c r="AD43" s="215">
        <v>500</v>
      </c>
      <c r="AF43" s="144" t="s">
        <v>677</v>
      </c>
      <c r="AG43" s="146">
        <v>27</v>
      </c>
      <c r="AH43" s="144" t="s">
        <v>5663</v>
      </c>
      <c r="AI43" s="144" t="s">
        <v>5786</v>
      </c>
      <c r="AJ43" s="144" t="s">
        <v>5782</v>
      </c>
      <c r="AK43" s="145">
        <v>49600</v>
      </c>
      <c r="AN43" s="146"/>
      <c r="AO43" s="146"/>
      <c r="AP43" s="144"/>
      <c r="AQ43" s="144"/>
      <c r="AR43" s="144" t="s">
        <v>389</v>
      </c>
      <c r="AS43" s="157">
        <f>SUM(AS6:AS42)</f>
        <v>98744.71</v>
      </c>
    </row>
    <row r="44" ht="27.95" customHeight="1" spans="3:37">
      <c r="C44" s="279"/>
      <c r="D44" s="276" t="s">
        <v>5787</v>
      </c>
      <c r="E44" s="276" t="s">
        <v>5770</v>
      </c>
      <c r="F44" s="278">
        <v>16000</v>
      </c>
      <c r="G44" s="41"/>
      <c r="L44" s="284" t="s">
        <v>5788</v>
      </c>
      <c r="M44" s="290"/>
      <c r="N44" s="290"/>
      <c r="O44" s="290"/>
      <c r="P44" s="285">
        <v>6400</v>
      </c>
      <c r="R44" s="292" t="s">
        <v>721</v>
      </c>
      <c r="S44" s="293">
        <v>31</v>
      </c>
      <c r="T44" s="292" t="s">
        <v>5557</v>
      </c>
      <c r="U44" s="292" t="s">
        <v>2471</v>
      </c>
      <c r="V44" s="292" t="s">
        <v>5588</v>
      </c>
      <c r="W44" s="301">
        <v>500</v>
      </c>
      <c r="Y44" s="306">
        <v>10</v>
      </c>
      <c r="Z44" s="306">
        <v>23</v>
      </c>
      <c r="AA44" s="305" t="s">
        <v>5615</v>
      </c>
      <c r="AB44" s="305" t="s">
        <v>5789</v>
      </c>
      <c r="AC44" s="305" t="s">
        <v>5790</v>
      </c>
      <c r="AD44" s="140">
        <v>36944.49</v>
      </c>
      <c r="AF44" s="144" t="s">
        <v>716</v>
      </c>
      <c r="AG44" s="144" t="s">
        <v>729</v>
      </c>
      <c r="AH44" s="144" t="s">
        <v>5545</v>
      </c>
      <c r="AI44" s="144" t="s">
        <v>5791</v>
      </c>
      <c r="AJ44" s="144" t="s">
        <v>5547</v>
      </c>
      <c r="AK44" s="145">
        <v>3253</v>
      </c>
    </row>
    <row r="45" ht="27.95" customHeight="1" spans="3:45">
      <c r="C45" s="279"/>
      <c r="D45" s="276" t="s">
        <v>5792</v>
      </c>
      <c r="E45" s="276" t="s">
        <v>5793</v>
      </c>
      <c r="F45" s="278">
        <v>5560</v>
      </c>
      <c r="G45" s="41"/>
      <c r="L45" s="284" t="s">
        <v>5794</v>
      </c>
      <c r="M45" s="284" t="s">
        <v>2112</v>
      </c>
      <c r="N45" s="284" t="s">
        <v>5795</v>
      </c>
      <c r="O45" s="284" t="s">
        <v>5796</v>
      </c>
      <c r="P45" s="285">
        <v>3170</v>
      </c>
      <c r="R45" s="292" t="s">
        <v>729</v>
      </c>
      <c r="S45" s="293">
        <v>14</v>
      </c>
      <c r="T45" s="292" t="s">
        <v>5778</v>
      </c>
      <c r="U45" s="292" t="s">
        <v>5797</v>
      </c>
      <c r="V45" s="292" t="s">
        <v>5798</v>
      </c>
      <c r="W45" s="301">
        <v>2400</v>
      </c>
      <c r="Y45" s="306">
        <v>10</v>
      </c>
      <c r="Z45" s="306">
        <v>27</v>
      </c>
      <c r="AA45" s="305" t="s">
        <v>5584</v>
      </c>
      <c r="AB45" s="305" t="s">
        <v>5799</v>
      </c>
      <c r="AC45" s="305" t="s">
        <v>5800</v>
      </c>
      <c r="AD45" s="140">
        <v>10240.29</v>
      </c>
      <c r="AF45" s="144" t="s">
        <v>716</v>
      </c>
      <c r="AG45" s="144" t="s">
        <v>729</v>
      </c>
      <c r="AH45" s="144" t="s">
        <v>5545</v>
      </c>
      <c r="AI45" s="144" t="s">
        <v>5791</v>
      </c>
      <c r="AJ45" s="144" t="s">
        <v>5547</v>
      </c>
      <c r="AK45" s="157">
        <v>590</v>
      </c>
      <c r="AN45" s="83" t="s">
        <v>5801</v>
      </c>
      <c r="AO45" s="84"/>
      <c r="AP45" s="84"/>
      <c r="AQ45" s="84"/>
      <c r="AR45" s="84"/>
      <c r="AS45" s="84"/>
    </row>
    <row r="46" ht="27.95" customHeight="1" spans="3:45">
      <c r="C46" s="280"/>
      <c r="D46" s="276"/>
      <c r="E46" s="276" t="s">
        <v>5802</v>
      </c>
      <c r="F46" s="278">
        <v>78360.56</v>
      </c>
      <c r="G46" s="41"/>
      <c r="L46" s="286"/>
      <c r="M46" s="286"/>
      <c r="N46" s="284" t="s">
        <v>5803</v>
      </c>
      <c r="O46" s="284" t="s">
        <v>5804</v>
      </c>
      <c r="P46" s="285">
        <v>11438.4</v>
      </c>
      <c r="R46" s="292" t="s">
        <v>710</v>
      </c>
      <c r="S46" s="293">
        <v>19</v>
      </c>
      <c r="T46" s="292" t="s">
        <v>5654</v>
      </c>
      <c r="U46" s="292" t="s">
        <v>5805</v>
      </c>
      <c r="V46" s="292" t="s">
        <v>5685</v>
      </c>
      <c r="W46" s="301">
        <v>28301</v>
      </c>
      <c r="Y46" s="306">
        <v>11</v>
      </c>
      <c r="Z46" s="305" t="s">
        <v>677</v>
      </c>
      <c r="AA46" s="305" t="s">
        <v>5570</v>
      </c>
      <c r="AB46" s="305" t="s">
        <v>5806</v>
      </c>
      <c r="AC46" s="305" t="s">
        <v>5807</v>
      </c>
      <c r="AD46" s="140">
        <v>2700</v>
      </c>
      <c r="AF46" s="144" t="s">
        <v>716</v>
      </c>
      <c r="AG46" s="146">
        <v>10</v>
      </c>
      <c r="AH46" s="144" t="s">
        <v>5567</v>
      </c>
      <c r="AI46" s="144" t="s">
        <v>5808</v>
      </c>
      <c r="AJ46" s="144" t="s">
        <v>5809</v>
      </c>
      <c r="AK46" s="145">
        <v>1650</v>
      </c>
      <c r="AN46" s="85" t="s">
        <v>756</v>
      </c>
      <c r="AO46" s="85"/>
      <c r="AP46" s="85" t="s">
        <v>1953</v>
      </c>
      <c r="AQ46" s="85" t="s">
        <v>654</v>
      </c>
      <c r="AR46" s="85" t="s">
        <v>655</v>
      </c>
      <c r="AS46" s="85" t="s">
        <v>664</v>
      </c>
    </row>
    <row r="47" ht="27.95" customHeight="1" spans="3:45">
      <c r="C47" s="276"/>
      <c r="D47" s="276"/>
      <c r="E47" s="276"/>
      <c r="F47" s="278"/>
      <c r="G47" s="41"/>
      <c r="L47" s="286"/>
      <c r="M47" s="286"/>
      <c r="N47" s="284" t="s">
        <v>5810</v>
      </c>
      <c r="O47" s="284" t="s">
        <v>5804</v>
      </c>
      <c r="P47" s="285">
        <v>13771.83</v>
      </c>
      <c r="R47" s="292" t="s">
        <v>710</v>
      </c>
      <c r="S47" s="293">
        <v>24</v>
      </c>
      <c r="T47" s="292" t="s">
        <v>5778</v>
      </c>
      <c r="U47" s="292" t="s">
        <v>5811</v>
      </c>
      <c r="V47" s="292" t="s">
        <v>5812</v>
      </c>
      <c r="W47" s="301">
        <v>5183.56</v>
      </c>
      <c r="Y47" s="306">
        <v>11</v>
      </c>
      <c r="Z47" s="305" t="s">
        <v>710</v>
      </c>
      <c r="AA47" s="305" t="s">
        <v>5663</v>
      </c>
      <c r="AB47" s="305" t="s">
        <v>1017</v>
      </c>
      <c r="AC47" s="305" t="s">
        <v>5703</v>
      </c>
      <c r="AD47" s="140">
        <v>2348.74</v>
      </c>
      <c r="AF47" s="144" t="s">
        <v>716</v>
      </c>
      <c r="AG47" s="146">
        <v>12</v>
      </c>
      <c r="AH47" s="144" t="s">
        <v>5615</v>
      </c>
      <c r="AI47" s="144" t="s">
        <v>2169</v>
      </c>
      <c r="AJ47" s="144" t="s">
        <v>5790</v>
      </c>
      <c r="AK47" s="145">
        <v>6000</v>
      </c>
      <c r="AN47" s="85" t="s">
        <v>659</v>
      </c>
      <c r="AO47" s="85" t="s">
        <v>660</v>
      </c>
      <c r="AP47" s="85" t="s">
        <v>1953</v>
      </c>
      <c r="AQ47" s="85" t="s">
        <v>654</v>
      </c>
      <c r="AR47" s="85" t="s">
        <v>655</v>
      </c>
      <c r="AS47" s="85" t="s">
        <v>661</v>
      </c>
    </row>
    <row r="48" ht="27.95" customHeight="1" spans="3:45">
      <c r="C48" s="276" t="s">
        <v>4035</v>
      </c>
      <c r="D48" s="276" t="s">
        <v>5813</v>
      </c>
      <c r="E48" s="276" t="s">
        <v>5814</v>
      </c>
      <c r="F48" s="278">
        <v>43230</v>
      </c>
      <c r="G48" s="41"/>
      <c r="L48" s="286"/>
      <c r="M48" s="286"/>
      <c r="N48" s="284" t="s">
        <v>5815</v>
      </c>
      <c r="O48" s="284" t="s">
        <v>5804</v>
      </c>
      <c r="P48" s="285">
        <v>1112.9</v>
      </c>
      <c r="R48" s="292" t="s">
        <v>710</v>
      </c>
      <c r="S48" s="293">
        <v>24</v>
      </c>
      <c r="T48" s="292" t="s">
        <v>5759</v>
      </c>
      <c r="U48" s="292" t="s">
        <v>5816</v>
      </c>
      <c r="V48" s="292" t="s">
        <v>5817</v>
      </c>
      <c r="W48" s="301">
        <v>8000</v>
      </c>
      <c r="Y48" s="306">
        <v>11</v>
      </c>
      <c r="Z48" s="306">
        <v>13</v>
      </c>
      <c r="AA48" s="305" t="s">
        <v>5584</v>
      </c>
      <c r="AB48" s="305" t="s">
        <v>2990</v>
      </c>
      <c r="AC48" s="305" t="s">
        <v>5628</v>
      </c>
      <c r="AD48" s="215">
        <v>500</v>
      </c>
      <c r="AF48" s="144" t="s">
        <v>716</v>
      </c>
      <c r="AG48" s="146">
        <v>17</v>
      </c>
      <c r="AH48" s="144" t="s">
        <v>5601</v>
      </c>
      <c r="AI48" s="144" t="s">
        <v>3354</v>
      </c>
      <c r="AJ48" s="144" t="s">
        <v>5602</v>
      </c>
      <c r="AK48" s="145">
        <v>4000</v>
      </c>
      <c r="AN48" s="144" t="s">
        <v>665</v>
      </c>
      <c r="AO48" s="144" t="s">
        <v>677</v>
      </c>
      <c r="AP48" s="144" t="s">
        <v>5818</v>
      </c>
      <c r="AQ48" s="144" t="s">
        <v>2619</v>
      </c>
      <c r="AR48" s="144" t="s">
        <v>5819</v>
      </c>
      <c r="AS48" s="145">
        <v>4280</v>
      </c>
    </row>
    <row r="49" ht="27.95" customHeight="1" spans="3:45">
      <c r="C49" s="276"/>
      <c r="D49" s="276"/>
      <c r="E49" s="276" t="s">
        <v>5820</v>
      </c>
      <c r="F49" s="278">
        <v>43230</v>
      </c>
      <c r="G49" s="41"/>
      <c r="L49" s="286"/>
      <c r="M49" s="286"/>
      <c r="N49" s="284" t="s">
        <v>5821</v>
      </c>
      <c r="O49" s="284" t="s">
        <v>5822</v>
      </c>
      <c r="P49" s="285">
        <v>28365.71</v>
      </c>
      <c r="R49" s="292" t="s">
        <v>710</v>
      </c>
      <c r="S49" s="293">
        <v>24</v>
      </c>
      <c r="T49" s="292" t="s">
        <v>5759</v>
      </c>
      <c r="U49" s="292" t="s">
        <v>5823</v>
      </c>
      <c r="V49" s="292" t="s">
        <v>5817</v>
      </c>
      <c r="W49" s="301">
        <v>8000</v>
      </c>
      <c r="Y49" s="306">
        <v>11</v>
      </c>
      <c r="Z49" s="306">
        <v>13</v>
      </c>
      <c r="AA49" s="305" t="s">
        <v>5570</v>
      </c>
      <c r="AB49" s="305" t="s">
        <v>2990</v>
      </c>
      <c r="AC49" s="305" t="s">
        <v>5635</v>
      </c>
      <c r="AD49" s="215">
        <v>500</v>
      </c>
      <c r="AF49" s="144" t="s">
        <v>716</v>
      </c>
      <c r="AG49" s="146">
        <v>18</v>
      </c>
      <c r="AH49" s="144" t="s">
        <v>5570</v>
      </c>
      <c r="AI49" s="144" t="s">
        <v>684</v>
      </c>
      <c r="AJ49" s="144" t="s">
        <v>5571</v>
      </c>
      <c r="AK49" s="157">
        <v>500</v>
      </c>
      <c r="AN49" s="144" t="s">
        <v>665</v>
      </c>
      <c r="AO49" s="144" t="s">
        <v>677</v>
      </c>
      <c r="AP49" s="144" t="s">
        <v>5818</v>
      </c>
      <c r="AQ49" s="144" t="s">
        <v>2619</v>
      </c>
      <c r="AR49" s="144" t="s">
        <v>5819</v>
      </c>
      <c r="AS49" s="157">
        <v>600</v>
      </c>
    </row>
    <row r="50" ht="27.95" customHeight="1" spans="3:45">
      <c r="C50" s="276"/>
      <c r="D50" s="276"/>
      <c r="E50" s="276"/>
      <c r="F50" s="278"/>
      <c r="G50" s="41"/>
      <c r="L50" s="286"/>
      <c r="M50" s="286"/>
      <c r="N50" s="286"/>
      <c r="O50" s="288" t="s">
        <v>5824</v>
      </c>
      <c r="P50" s="289">
        <v>3165</v>
      </c>
      <c r="R50" s="292" t="s">
        <v>1969</v>
      </c>
      <c r="S50" s="293" t="s">
        <v>5825</v>
      </c>
      <c r="T50" s="292" t="s">
        <v>5615</v>
      </c>
      <c r="U50" s="292" t="s">
        <v>5826</v>
      </c>
      <c r="V50" s="292" t="s">
        <v>5827</v>
      </c>
      <c r="W50" s="301">
        <v>22553.37</v>
      </c>
      <c r="Y50" s="306">
        <v>11</v>
      </c>
      <c r="Z50" s="306">
        <v>19</v>
      </c>
      <c r="AA50" s="305" t="s">
        <v>5545</v>
      </c>
      <c r="AB50" s="305" t="s">
        <v>3166</v>
      </c>
      <c r="AC50" s="305" t="s">
        <v>5547</v>
      </c>
      <c r="AD50" s="140">
        <v>7910</v>
      </c>
      <c r="AF50" s="144" t="s">
        <v>716</v>
      </c>
      <c r="AG50" s="146">
        <v>18</v>
      </c>
      <c r="AH50" s="144" t="s">
        <v>5584</v>
      </c>
      <c r="AI50" s="144" t="s">
        <v>684</v>
      </c>
      <c r="AJ50" s="144" t="s">
        <v>5585</v>
      </c>
      <c r="AK50" s="157">
        <v>500</v>
      </c>
      <c r="AN50" s="144" t="s">
        <v>665</v>
      </c>
      <c r="AO50" s="144" t="s">
        <v>677</v>
      </c>
      <c r="AP50" s="144" t="s">
        <v>4563</v>
      </c>
      <c r="AQ50" s="144" t="s">
        <v>5828</v>
      </c>
      <c r="AR50" s="144" t="s">
        <v>4571</v>
      </c>
      <c r="AS50" s="145">
        <v>13500</v>
      </c>
    </row>
    <row r="51" ht="27.95" customHeight="1" spans="3:45">
      <c r="C51" s="277" t="s">
        <v>3995</v>
      </c>
      <c r="D51" s="276" t="s">
        <v>2749</v>
      </c>
      <c r="E51" s="276" t="s">
        <v>5829</v>
      </c>
      <c r="F51" s="278">
        <v>10340</v>
      </c>
      <c r="G51" s="41"/>
      <c r="L51" s="286"/>
      <c r="M51" s="286"/>
      <c r="N51" s="284" t="s">
        <v>5830</v>
      </c>
      <c r="O51" s="284" t="s">
        <v>2625</v>
      </c>
      <c r="P51" s="285">
        <v>12300</v>
      </c>
      <c r="R51" s="292" t="s">
        <v>1969</v>
      </c>
      <c r="S51" s="293" t="s">
        <v>1999</v>
      </c>
      <c r="T51" s="292" t="s">
        <v>5545</v>
      </c>
      <c r="U51" s="292" t="s">
        <v>5831</v>
      </c>
      <c r="V51" s="292" t="s">
        <v>5640</v>
      </c>
      <c r="W51" s="301">
        <v>1250</v>
      </c>
      <c r="Y51" s="306">
        <v>11</v>
      </c>
      <c r="Z51" s="306">
        <v>19</v>
      </c>
      <c r="AA51" s="305" t="s">
        <v>5545</v>
      </c>
      <c r="AB51" s="305" t="s">
        <v>3166</v>
      </c>
      <c r="AC51" s="305" t="s">
        <v>5547</v>
      </c>
      <c r="AD51" s="140">
        <v>3700</v>
      </c>
      <c r="AF51" s="144" t="s">
        <v>716</v>
      </c>
      <c r="AG51" s="146">
        <v>28</v>
      </c>
      <c r="AH51" s="144" t="s">
        <v>5832</v>
      </c>
      <c r="AI51" s="144" t="s">
        <v>2913</v>
      </c>
      <c r="AJ51" s="144" t="s">
        <v>5833</v>
      </c>
      <c r="AK51" s="145">
        <v>48000</v>
      </c>
      <c r="AN51" s="144" t="s">
        <v>665</v>
      </c>
      <c r="AO51" s="144" t="s">
        <v>677</v>
      </c>
      <c r="AP51" s="144" t="s">
        <v>4626</v>
      </c>
      <c r="AQ51" s="144" t="s">
        <v>3336</v>
      </c>
      <c r="AR51" s="144" t="s">
        <v>5834</v>
      </c>
      <c r="AS51" s="145">
        <v>2640</v>
      </c>
    </row>
    <row r="52" ht="27.95" customHeight="1" spans="3:45">
      <c r="C52" s="279"/>
      <c r="D52" s="276" t="s">
        <v>2689</v>
      </c>
      <c r="E52" s="276" t="s">
        <v>5835</v>
      </c>
      <c r="F52" s="278">
        <v>9650</v>
      </c>
      <c r="G52" s="41"/>
      <c r="L52" s="286"/>
      <c r="M52" s="286"/>
      <c r="N52" s="284" t="s">
        <v>5836</v>
      </c>
      <c r="O52" s="284" t="s">
        <v>5837</v>
      </c>
      <c r="P52" s="285">
        <v>964</v>
      </c>
      <c r="R52" s="292" t="s">
        <v>1969</v>
      </c>
      <c r="S52" s="293" t="s">
        <v>5838</v>
      </c>
      <c r="T52" s="292" t="s">
        <v>5778</v>
      </c>
      <c r="U52" s="292" t="s">
        <v>2406</v>
      </c>
      <c r="V52" s="292" t="s">
        <v>5839</v>
      </c>
      <c r="W52" s="301">
        <v>3383</v>
      </c>
      <c r="Y52" s="306">
        <v>11</v>
      </c>
      <c r="Z52" s="306">
        <v>19</v>
      </c>
      <c r="AA52" s="305" t="s">
        <v>5545</v>
      </c>
      <c r="AB52" s="305" t="s">
        <v>3166</v>
      </c>
      <c r="AC52" s="305" t="s">
        <v>5547</v>
      </c>
      <c r="AD52" s="140">
        <v>6058.94</v>
      </c>
      <c r="AF52" s="144" t="s">
        <v>708</v>
      </c>
      <c r="AG52" s="144" t="s">
        <v>721</v>
      </c>
      <c r="AH52" s="144" t="s">
        <v>5601</v>
      </c>
      <c r="AI52" s="144" t="s">
        <v>3345</v>
      </c>
      <c r="AJ52" s="144" t="s">
        <v>5840</v>
      </c>
      <c r="AK52" s="145">
        <v>2600</v>
      </c>
      <c r="AN52" s="144" t="s">
        <v>665</v>
      </c>
      <c r="AO52" s="144" t="s">
        <v>677</v>
      </c>
      <c r="AP52" s="144" t="s">
        <v>4626</v>
      </c>
      <c r="AQ52" s="144" t="s">
        <v>4365</v>
      </c>
      <c r="AR52" s="144" t="s">
        <v>5841</v>
      </c>
      <c r="AS52" s="145">
        <v>47000</v>
      </c>
    </row>
    <row r="53" ht="27.95" customHeight="1" spans="3:45">
      <c r="C53" s="279"/>
      <c r="D53" s="276" t="s">
        <v>5562</v>
      </c>
      <c r="E53" s="276" t="s">
        <v>5842</v>
      </c>
      <c r="F53" s="278">
        <v>5092.4</v>
      </c>
      <c r="G53" s="41"/>
      <c r="L53" s="286"/>
      <c r="M53" s="284" t="s">
        <v>2140</v>
      </c>
      <c r="N53" s="284" t="s">
        <v>5843</v>
      </c>
      <c r="O53" s="284" t="s">
        <v>5696</v>
      </c>
      <c r="P53" s="285">
        <v>3600</v>
      </c>
      <c r="R53" s="292" t="s">
        <v>1565</v>
      </c>
      <c r="S53" s="293" t="s">
        <v>677</v>
      </c>
      <c r="T53" s="292" t="s">
        <v>5654</v>
      </c>
      <c r="U53" s="292" t="s">
        <v>1012</v>
      </c>
      <c r="V53" s="292" t="s">
        <v>5693</v>
      </c>
      <c r="W53" s="301">
        <v>36580</v>
      </c>
      <c r="Y53" s="306">
        <v>11</v>
      </c>
      <c r="Z53" s="306">
        <v>19</v>
      </c>
      <c r="AA53" s="305" t="s">
        <v>5545</v>
      </c>
      <c r="AB53" s="305" t="s">
        <v>3166</v>
      </c>
      <c r="AC53" s="305" t="s">
        <v>5547</v>
      </c>
      <c r="AD53" s="140">
        <v>1893.8</v>
      </c>
      <c r="AF53" s="144" t="s">
        <v>708</v>
      </c>
      <c r="AG53" s="144" t="s">
        <v>721</v>
      </c>
      <c r="AH53" s="144" t="s">
        <v>5601</v>
      </c>
      <c r="AI53" s="144" t="s">
        <v>3345</v>
      </c>
      <c r="AJ53" s="144" t="s">
        <v>5840</v>
      </c>
      <c r="AK53" s="145">
        <v>19320</v>
      </c>
      <c r="AN53" s="144" t="s">
        <v>665</v>
      </c>
      <c r="AO53" s="146">
        <v>13</v>
      </c>
      <c r="AP53" s="144" t="s">
        <v>4236</v>
      </c>
      <c r="AQ53" s="144" t="s">
        <v>938</v>
      </c>
      <c r="AR53" s="144" t="s">
        <v>4237</v>
      </c>
      <c r="AS53" s="145">
        <v>6500</v>
      </c>
    </row>
    <row r="54" ht="27.95" customHeight="1" spans="3:45">
      <c r="C54" s="279"/>
      <c r="D54" s="276" t="s">
        <v>3791</v>
      </c>
      <c r="E54" s="276" t="s">
        <v>5842</v>
      </c>
      <c r="F54" s="278">
        <v>1338</v>
      </c>
      <c r="G54" s="41"/>
      <c r="L54" s="286"/>
      <c r="M54" s="284" t="s">
        <v>5574</v>
      </c>
      <c r="N54" s="284" t="s">
        <v>5844</v>
      </c>
      <c r="O54" s="284" t="s">
        <v>5735</v>
      </c>
      <c r="P54" s="285">
        <v>1771</v>
      </c>
      <c r="R54" s="292" t="s">
        <v>1565</v>
      </c>
      <c r="S54" s="293" t="s">
        <v>3779</v>
      </c>
      <c r="T54" s="292" t="s">
        <v>5584</v>
      </c>
      <c r="U54" s="292" t="s">
        <v>5845</v>
      </c>
      <c r="V54" s="292" t="s">
        <v>5846</v>
      </c>
      <c r="W54" s="301">
        <v>25000</v>
      </c>
      <c r="Y54" s="306">
        <v>11</v>
      </c>
      <c r="Z54" s="306">
        <v>20</v>
      </c>
      <c r="AA54" s="305" t="s">
        <v>5625</v>
      </c>
      <c r="AB54" s="305" t="s">
        <v>5847</v>
      </c>
      <c r="AC54" s="305" t="s">
        <v>5848</v>
      </c>
      <c r="AD54" s="140">
        <v>3698</v>
      </c>
      <c r="AF54" s="144" t="s">
        <v>708</v>
      </c>
      <c r="AG54" s="146">
        <v>11</v>
      </c>
      <c r="AH54" s="144" t="s">
        <v>5577</v>
      </c>
      <c r="AI54" s="144" t="s">
        <v>854</v>
      </c>
      <c r="AJ54" s="144" t="s">
        <v>5849</v>
      </c>
      <c r="AK54" s="145">
        <v>9000</v>
      </c>
      <c r="AN54" s="144" t="s">
        <v>665</v>
      </c>
      <c r="AO54" s="146">
        <v>18</v>
      </c>
      <c r="AP54" s="144" t="s">
        <v>4372</v>
      </c>
      <c r="AQ54" s="144" t="s">
        <v>3367</v>
      </c>
      <c r="AR54" s="144" t="s">
        <v>5850</v>
      </c>
      <c r="AS54" s="145">
        <v>1300</v>
      </c>
    </row>
    <row r="55" ht="27.95" customHeight="1" spans="3:45">
      <c r="C55" s="280"/>
      <c r="D55" s="276" t="s">
        <v>2994</v>
      </c>
      <c r="E55" s="276" t="s">
        <v>5842</v>
      </c>
      <c r="F55" s="278">
        <v>12960</v>
      </c>
      <c r="G55" s="41"/>
      <c r="L55" s="286"/>
      <c r="M55" s="284" t="s">
        <v>2178</v>
      </c>
      <c r="N55" s="284" t="s">
        <v>5851</v>
      </c>
      <c r="O55" s="284" t="s">
        <v>5804</v>
      </c>
      <c r="P55" s="285">
        <v>856.5</v>
      </c>
      <c r="R55" s="292" t="s">
        <v>1565</v>
      </c>
      <c r="S55" s="293" t="s">
        <v>1989</v>
      </c>
      <c r="T55" s="292" t="s">
        <v>5545</v>
      </c>
      <c r="U55" s="292" t="s">
        <v>1979</v>
      </c>
      <c r="V55" s="292" t="s">
        <v>5640</v>
      </c>
      <c r="W55" s="301">
        <v>6000</v>
      </c>
      <c r="Y55" s="306">
        <v>11</v>
      </c>
      <c r="Z55" s="306">
        <v>20</v>
      </c>
      <c r="AA55" s="305" t="s">
        <v>5625</v>
      </c>
      <c r="AB55" s="305" t="s">
        <v>5847</v>
      </c>
      <c r="AC55" s="305" t="s">
        <v>5848</v>
      </c>
      <c r="AD55" s="140">
        <v>5400</v>
      </c>
      <c r="AF55" s="144" t="s">
        <v>708</v>
      </c>
      <c r="AG55" s="146">
        <v>11</v>
      </c>
      <c r="AH55" s="144" t="s">
        <v>5577</v>
      </c>
      <c r="AI55" s="144" t="s">
        <v>2751</v>
      </c>
      <c r="AJ55" s="144" t="s">
        <v>5852</v>
      </c>
      <c r="AK55" s="145">
        <v>8500</v>
      </c>
      <c r="AN55" s="144" t="s">
        <v>665</v>
      </c>
      <c r="AO55" s="146">
        <v>18</v>
      </c>
      <c r="AP55" s="144" t="s">
        <v>4372</v>
      </c>
      <c r="AQ55" s="144" t="s">
        <v>1998</v>
      </c>
      <c r="AR55" s="144" t="s">
        <v>4373</v>
      </c>
      <c r="AS55" s="145">
        <v>28500</v>
      </c>
    </row>
    <row r="56" ht="27.95" customHeight="1" spans="3:45">
      <c r="C56" s="276"/>
      <c r="D56" s="276"/>
      <c r="E56" s="276" t="s">
        <v>5853</v>
      </c>
      <c r="F56" s="278">
        <v>39380.4</v>
      </c>
      <c r="G56" s="41"/>
      <c r="L56" s="286"/>
      <c r="M56" s="286"/>
      <c r="N56" s="284" t="s">
        <v>5854</v>
      </c>
      <c r="O56" s="284" t="s">
        <v>2215</v>
      </c>
      <c r="P56" s="285">
        <v>100</v>
      </c>
      <c r="R56" s="292" t="s">
        <v>1565</v>
      </c>
      <c r="S56" s="293" t="s">
        <v>3731</v>
      </c>
      <c r="T56" s="292" t="s">
        <v>5654</v>
      </c>
      <c r="U56" s="292" t="s">
        <v>5855</v>
      </c>
      <c r="V56" s="292" t="s">
        <v>5856</v>
      </c>
      <c r="W56" s="301">
        <v>24560</v>
      </c>
      <c r="Y56" s="306">
        <v>11</v>
      </c>
      <c r="Z56" s="306">
        <v>20</v>
      </c>
      <c r="AA56" s="305" t="s">
        <v>5545</v>
      </c>
      <c r="AB56" s="305" t="s">
        <v>5857</v>
      </c>
      <c r="AC56" s="305" t="s">
        <v>5858</v>
      </c>
      <c r="AD56" s="140">
        <v>30000</v>
      </c>
      <c r="AF56" s="144" t="s">
        <v>708</v>
      </c>
      <c r="AG56" s="146">
        <v>11</v>
      </c>
      <c r="AH56" s="144" t="s">
        <v>5577</v>
      </c>
      <c r="AI56" s="144" t="s">
        <v>5859</v>
      </c>
      <c r="AJ56" s="144" t="s">
        <v>5622</v>
      </c>
      <c r="AK56" s="145">
        <v>14700</v>
      </c>
      <c r="AN56" s="144" t="s">
        <v>665</v>
      </c>
      <c r="AO56" s="146">
        <v>18</v>
      </c>
      <c r="AP56" s="144" t="s">
        <v>4372</v>
      </c>
      <c r="AQ56" s="144" t="s">
        <v>1998</v>
      </c>
      <c r="AR56" s="144" t="s">
        <v>4373</v>
      </c>
      <c r="AS56" s="145">
        <v>24300</v>
      </c>
    </row>
    <row r="57" ht="27.95" customHeight="1" spans="3:45">
      <c r="C57" s="276"/>
      <c r="D57" s="276"/>
      <c r="E57" s="276"/>
      <c r="F57" s="278"/>
      <c r="G57" s="41"/>
      <c r="L57" s="286"/>
      <c r="M57" s="284" t="s">
        <v>2208</v>
      </c>
      <c r="N57" s="284" t="s">
        <v>5860</v>
      </c>
      <c r="O57" s="284" t="s">
        <v>5861</v>
      </c>
      <c r="P57" s="285">
        <v>200</v>
      </c>
      <c r="R57" s="292" t="s">
        <v>1565</v>
      </c>
      <c r="S57" s="293" t="s">
        <v>5862</v>
      </c>
      <c r="T57" s="292" t="s">
        <v>5554</v>
      </c>
      <c r="U57" s="292" t="s">
        <v>5863</v>
      </c>
      <c r="V57" s="292" t="s">
        <v>5689</v>
      </c>
      <c r="W57" s="301">
        <v>19477.31</v>
      </c>
      <c r="Y57" s="306">
        <v>11</v>
      </c>
      <c r="Z57" s="306">
        <v>24</v>
      </c>
      <c r="AA57" s="305" t="s">
        <v>5721</v>
      </c>
      <c r="AB57" s="305" t="s">
        <v>5864</v>
      </c>
      <c r="AC57" s="305" t="s">
        <v>5865</v>
      </c>
      <c r="AD57" s="140">
        <v>49000</v>
      </c>
      <c r="AF57" s="144" t="s">
        <v>708</v>
      </c>
      <c r="AG57" s="146">
        <v>11</v>
      </c>
      <c r="AH57" s="144" t="s">
        <v>5577</v>
      </c>
      <c r="AI57" s="144" t="s">
        <v>717</v>
      </c>
      <c r="AJ57" s="144" t="s">
        <v>5622</v>
      </c>
      <c r="AK57" s="145">
        <v>9864</v>
      </c>
      <c r="AN57" s="144" t="s">
        <v>665</v>
      </c>
      <c r="AO57" s="146">
        <v>18</v>
      </c>
      <c r="AP57" s="144" t="s">
        <v>4146</v>
      </c>
      <c r="AQ57" s="144" t="s">
        <v>2737</v>
      </c>
      <c r="AR57" s="144" t="s">
        <v>4891</v>
      </c>
      <c r="AS57" s="145">
        <v>3000</v>
      </c>
    </row>
    <row r="58" ht="27.95" customHeight="1" spans="3:45">
      <c r="C58" s="276" t="s">
        <v>4242</v>
      </c>
      <c r="D58" s="276" t="s">
        <v>5866</v>
      </c>
      <c r="E58" s="276" t="s">
        <v>5867</v>
      </c>
      <c r="F58" s="278">
        <v>9500</v>
      </c>
      <c r="G58" s="41"/>
      <c r="L58" s="286"/>
      <c r="M58" s="284" t="s">
        <v>5868</v>
      </c>
      <c r="N58" s="284" t="s">
        <v>5869</v>
      </c>
      <c r="O58" s="284" t="s">
        <v>5870</v>
      </c>
      <c r="P58" s="285">
        <v>958.1</v>
      </c>
      <c r="R58" s="292" t="s">
        <v>3779</v>
      </c>
      <c r="S58" s="293" t="s">
        <v>708</v>
      </c>
      <c r="T58" s="292" t="s">
        <v>5536</v>
      </c>
      <c r="U58" s="292" t="s">
        <v>3722</v>
      </c>
      <c r="V58" s="292" t="s">
        <v>5719</v>
      </c>
      <c r="W58" s="301">
        <v>24000</v>
      </c>
      <c r="Y58" s="306">
        <v>11</v>
      </c>
      <c r="Z58" s="306">
        <v>24</v>
      </c>
      <c r="AA58" s="305" t="s">
        <v>5615</v>
      </c>
      <c r="AB58" s="305" t="s">
        <v>5871</v>
      </c>
      <c r="AC58" s="305" t="s">
        <v>5872</v>
      </c>
      <c r="AD58" s="140">
        <v>30153</v>
      </c>
      <c r="AF58" s="144" t="s">
        <v>708</v>
      </c>
      <c r="AG58" s="146">
        <v>11</v>
      </c>
      <c r="AH58" s="144" t="s">
        <v>5577</v>
      </c>
      <c r="AI58" s="144" t="s">
        <v>5873</v>
      </c>
      <c r="AJ58" s="144" t="s">
        <v>5874</v>
      </c>
      <c r="AK58" s="145">
        <v>2607.09</v>
      </c>
      <c r="AN58" s="144" t="s">
        <v>665</v>
      </c>
      <c r="AO58" s="146">
        <v>18</v>
      </c>
      <c r="AP58" s="144" t="s">
        <v>4179</v>
      </c>
      <c r="AQ58" s="144" t="s">
        <v>915</v>
      </c>
      <c r="AR58" s="144" t="s">
        <v>5875</v>
      </c>
      <c r="AS58" s="145">
        <v>1000</v>
      </c>
    </row>
    <row r="59" ht="27.95" customHeight="1" spans="3:45">
      <c r="C59" s="276"/>
      <c r="D59" s="276" t="s">
        <v>2306</v>
      </c>
      <c r="E59" s="276" t="s">
        <v>5876</v>
      </c>
      <c r="F59" s="278">
        <v>6500</v>
      </c>
      <c r="L59" s="286"/>
      <c r="M59" s="284" t="s">
        <v>5877</v>
      </c>
      <c r="N59" s="284" t="s">
        <v>5878</v>
      </c>
      <c r="O59" s="284" t="s">
        <v>5879</v>
      </c>
      <c r="P59" s="285">
        <v>7147.48</v>
      </c>
      <c r="R59" s="292" t="s">
        <v>3779</v>
      </c>
      <c r="S59" s="293" t="s">
        <v>3779</v>
      </c>
      <c r="T59" s="292" t="s">
        <v>5880</v>
      </c>
      <c r="U59" s="292" t="s">
        <v>5881</v>
      </c>
      <c r="V59" s="292" t="s">
        <v>5882</v>
      </c>
      <c r="W59" s="301">
        <v>7840</v>
      </c>
      <c r="Y59" s="306">
        <v>11</v>
      </c>
      <c r="Z59" s="306">
        <v>26</v>
      </c>
      <c r="AA59" s="305" t="s">
        <v>5545</v>
      </c>
      <c r="AB59" s="305" t="s">
        <v>5883</v>
      </c>
      <c r="AC59" s="305" t="s">
        <v>5547</v>
      </c>
      <c r="AD59" s="140">
        <v>4450</v>
      </c>
      <c r="AF59" s="144" t="s">
        <v>708</v>
      </c>
      <c r="AG59" s="146">
        <v>11</v>
      </c>
      <c r="AH59" s="144" t="s">
        <v>5577</v>
      </c>
      <c r="AI59" s="144" t="s">
        <v>5884</v>
      </c>
      <c r="AJ59" s="144" t="s">
        <v>5885</v>
      </c>
      <c r="AK59" s="157">
        <v>980</v>
      </c>
      <c r="AN59" s="144" t="s">
        <v>665</v>
      </c>
      <c r="AO59" s="146">
        <v>18</v>
      </c>
      <c r="AP59" s="144" t="s">
        <v>5886</v>
      </c>
      <c r="AQ59" s="144" t="s">
        <v>5670</v>
      </c>
      <c r="AR59" s="144" t="s">
        <v>5887</v>
      </c>
      <c r="AS59" s="145">
        <v>5800</v>
      </c>
    </row>
    <row r="60" ht="27.95" customHeight="1" spans="3:45">
      <c r="C60" s="276"/>
      <c r="D60" s="276" t="s">
        <v>5888</v>
      </c>
      <c r="E60" s="276" t="s">
        <v>5889</v>
      </c>
      <c r="F60" s="278">
        <v>9000</v>
      </c>
      <c r="L60" s="286"/>
      <c r="M60" s="286"/>
      <c r="N60" s="284" t="s">
        <v>5890</v>
      </c>
      <c r="O60" s="284" t="s">
        <v>5891</v>
      </c>
      <c r="P60" s="285">
        <v>-19367.05</v>
      </c>
      <c r="R60" s="292" t="s">
        <v>3779</v>
      </c>
      <c r="S60" s="293" t="s">
        <v>5892</v>
      </c>
      <c r="T60" s="292" t="s">
        <v>5584</v>
      </c>
      <c r="U60" s="292" t="s">
        <v>5893</v>
      </c>
      <c r="V60" s="292" t="s">
        <v>5674</v>
      </c>
      <c r="W60" s="301">
        <v>1082</v>
      </c>
      <c r="Y60" s="306">
        <v>11</v>
      </c>
      <c r="Z60" s="306">
        <v>26</v>
      </c>
      <c r="AA60" s="305" t="s">
        <v>5545</v>
      </c>
      <c r="AB60" s="305" t="s">
        <v>5883</v>
      </c>
      <c r="AC60" s="305" t="s">
        <v>5547</v>
      </c>
      <c r="AD60" s="140">
        <v>10075</v>
      </c>
      <c r="AF60" s="144" t="s">
        <v>708</v>
      </c>
      <c r="AG60" s="146">
        <v>11</v>
      </c>
      <c r="AH60" s="144" t="s">
        <v>5577</v>
      </c>
      <c r="AI60" s="144" t="s">
        <v>5884</v>
      </c>
      <c r="AJ60" s="144" t="s">
        <v>5885</v>
      </c>
      <c r="AK60" s="145">
        <v>5423.43</v>
      </c>
      <c r="AN60" s="144" t="s">
        <v>665</v>
      </c>
      <c r="AO60" s="146">
        <v>20</v>
      </c>
      <c r="AP60" s="144" t="s">
        <v>4382</v>
      </c>
      <c r="AQ60" s="144" t="s">
        <v>1680</v>
      </c>
      <c r="AR60" s="144" t="s">
        <v>5894</v>
      </c>
      <c r="AS60" s="145">
        <v>3200</v>
      </c>
    </row>
    <row r="61" ht="27.95" customHeight="1" spans="3:45">
      <c r="C61" s="276"/>
      <c r="D61" s="276" t="s">
        <v>5895</v>
      </c>
      <c r="E61" s="276" t="s">
        <v>5896</v>
      </c>
      <c r="F61" s="278">
        <v>9425.49</v>
      </c>
      <c r="G61" s="41"/>
      <c r="L61" s="286"/>
      <c r="M61" s="286"/>
      <c r="N61" s="284" t="s">
        <v>5897</v>
      </c>
      <c r="O61" s="284" t="s">
        <v>5879</v>
      </c>
      <c r="P61" s="285">
        <v>25304.38</v>
      </c>
      <c r="R61" s="292" t="s">
        <v>3779</v>
      </c>
      <c r="S61" s="293" t="s">
        <v>5892</v>
      </c>
      <c r="T61" s="292" t="s">
        <v>5584</v>
      </c>
      <c r="U61" s="292" t="s">
        <v>5898</v>
      </c>
      <c r="V61" s="292" t="s">
        <v>5627</v>
      </c>
      <c r="W61" s="301">
        <v>2800</v>
      </c>
      <c r="Y61" s="306">
        <v>11</v>
      </c>
      <c r="Z61" s="306">
        <v>26</v>
      </c>
      <c r="AA61" s="305" t="s">
        <v>5545</v>
      </c>
      <c r="AB61" s="305" t="s">
        <v>5883</v>
      </c>
      <c r="AC61" s="305" t="s">
        <v>5547</v>
      </c>
      <c r="AD61" s="140">
        <v>1650</v>
      </c>
      <c r="AF61" s="144" t="s">
        <v>708</v>
      </c>
      <c r="AG61" s="146">
        <v>11</v>
      </c>
      <c r="AH61" s="144" t="s">
        <v>5577</v>
      </c>
      <c r="AI61" s="144" t="s">
        <v>5884</v>
      </c>
      <c r="AJ61" s="144" t="s">
        <v>5885</v>
      </c>
      <c r="AK61" s="157">
        <v>800</v>
      </c>
      <c r="AN61" s="144" t="s">
        <v>665</v>
      </c>
      <c r="AO61" s="146">
        <v>20</v>
      </c>
      <c r="AP61" s="144" t="s">
        <v>4382</v>
      </c>
      <c r="AQ61" s="144" t="s">
        <v>5899</v>
      </c>
      <c r="AR61" s="144" t="s">
        <v>4384</v>
      </c>
      <c r="AS61" s="145">
        <v>4879</v>
      </c>
    </row>
    <row r="62" ht="27.95" customHeight="1" spans="3:45">
      <c r="C62" s="276"/>
      <c r="D62" s="276"/>
      <c r="E62" s="276" t="s">
        <v>5900</v>
      </c>
      <c r="F62" s="278">
        <v>34425.49</v>
      </c>
      <c r="G62" s="41"/>
      <c r="L62" s="286"/>
      <c r="M62" s="286"/>
      <c r="N62" s="284" t="s">
        <v>5901</v>
      </c>
      <c r="O62" s="284" t="s">
        <v>2840</v>
      </c>
      <c r="P62" s="285">
        <v>34844.7</v>
      </c>
      <c r="R62" s="292" t="s">
        <v>3779</v>
      </c>
      <c r="S62" s="293" t="s">
        <v>5892</v>
      </c>
      <c r="T62" s="292" t="s">
        <v>5643</v>
      </c>
      <c r="U62" s="292" t="s">
        <v>5902</v>
      </c>
      <c r="V62" s="292" t="s">
        <v>5903</v>
      </c>
      <c r="W62" s="304">
        <v>7940.05</v>
      </c>
      <c r="Y62" s="306">
        <v>11</v>
      </c>
      <c r="Z62" s="306">
        <v>26</v>
      </c>
      <c r="AA62" s="305" t="s">
        <v>5545</v>
      </c>
      <c r="AB62" s="305" t="s">
        <v>5883</v>
      </c>
      <c r="AC62" s="305" t="s">
        <v>5547</v>
      </c>
      <c r="AD62" s="215">
        <v>700</v>
      </c>
      <c r="AF62" s="144" t="s">
        <v>708</v>
      </c>
      <c r="AG62" s="146">
        <v>11</v>
      </c>
      <c r="AH62" s="144" t="s">
        <v>5577</v>
      </c>
      <c r="AI62" s="144" t="s">
        <v>5884</v>
      </c>
      <c r="AJ62" s="144" t="s">
        <v>5885</v>
      </c>
      <c r="AK62" s="145">
        <v>1620</v>
      </c>
      <c r="AN62" s="144" t="s">
        <v>665</v>
      </c>
      <c r="AO62" s="146">
        <v>20</v>
      </c>
      <c r="AP62" s="144" t="s">
        <v>4382</v>
      </c>
      <c r="AQ62" s="144" t="s">
        <v>5899</v>
      </c>
      <c r="AR62" s="144" t="s">
        <v>4384</v>
      </c>
      <c r="AS62" s="145">
        <v>1360</v>
      </c>
    </row>
    <row r="63" ht="27.95" customHeight="1" spans="3:45">
      <c r="C63" s="276"/>
      <c r="D63" s="276"/>
      <c r="E63" s="276"/>
      <c r="F63" s="278"/>
      <c r="G63" s="41"/>
      <c r="L63" s="286"/>
      <c r="M63" s="284" t="s">
        <v>5904</v>
      </c>
      <c r="N63" s="284" t="s">
        <v>5905</v>
      </c>
      <c r="O63" s="284" t="s">
        <v>5822</v>
      </c>
      <c r="P63" s="285">
        <v>130</v>
      </c>
      <c r="R63" s="292">
        <v>12</v>
      </c>
      <c r="S63" s="293">
        <v>23</v>
      </c>
      <c r="T63" s="292" t="s">
        <v>5554</v>
      </c>
      <c r="U63" s="292" t="s">
        <v>5906</v>
      </c>
      <c r="V63" s="292" t="s">
        <v>5566</v>
      </c>
      <c r="W63" s="301">
        <v>6000</v>
      </c>
      <c r="Y63" s="306">
        <v>11</v>
      </c>
      <c r="Z63" s="306">
        <v>27</v>
      </c>
      <c r="AA63" s="305" t="s">
        <v>5592</v>
      </c>
      <c r="AB63" s="305" t="s">
        <v>5907</v>
      </c>
      <c r="AC63" s="305" t="s">
        <v>5908</v>
      </c>
      <c r="AD63" s="140">
        <v>2700</v>
      </c>
      <c r="AF63" s="144" t="s">
        <v>708</v>
      </c>
      <c r="AG63" s="146">
        <v>15</v>
      </c>
      <c r="AH63" s="144" t="s">
        <v>5725</v>
      </c>
      <c r="AI63" s="144" t="s">
        <v>3531</v>
      </c>
      <c r="AJ63" s="144" t="s">
        <v>5751</v>
      </c>
      <c r="AK63" s="145">
        <v>8848</v>
      </c>
      <c r="AN63" s="144" t="s">
        <v>665</v>
      </c>
      <c r="AO63" s="146">
        <v>20</v>
      </c>
      <c r="AP63" s="144" t="s">
        <v>4382</v>
      </c>
      <c r="AQ63" s="144" t="s">
        <v>5899</v>
      </c>
      <c r="AR63" s="144" t="s">
        <v>4384</v>
      </c>
      <c r="AS63" s="145">
        <v>2150</v>
      </c>
    </row>
    <row r="64" ht="27.95" customHeight="1" spans="3:45">
      <c r="C64" s="277" t="s">
        <v>4078</v>
      </c>
      <c r="D64" s="276" t="s">
        <v>5909</v>
      </c>
      <c r="E64" s="276" t="s">
        <v>5910</v>
      </c>
      <c r="F64" s="281">
        <v>750</v>
      </c>
      <c r="G64" s="41"/>
      <c r="L64" s="286"/>
      <c r="M64" s="284" t="s">
        <v>5637</v>
      </c>
      <c r="N64" s="284" t="s">
        <v>5911</v>
      </c>
      <c r="O64" s="284" t="s">
        <v>2749</v>
      </c>
      <c r="P64" s="285">
        <v>200</v>
      </c>
      <c r="R64" s="292">
        <v>12</v>
      </c>
      <c r="S64" s="293">
        <v>24</v>
      </c>
      <c r="T64" s="292" t="s">
        <v>5912</v>
      </c>
      <c r="U64" s="292" t="s">
        <v>5913</v>
      </c>
      <c r="V64" s="292" t="s">
        <v>2196</v>
      </c>
      <c r="W64" s="301">
        <v>1866</v>
      </c>
      <c r="Y64" s="306">
        <v>12</v>
      </c>
      <c r="Z64" s="305" t="s">
        <v>691</v>
      </c>
      <c r="AA64" s="305" t="s">
        <v>5577</v>
      </c>
      <c r="AB64" s="305" t="s">
        <v>5914</v>
      </c>
      <c r="AC64" s="305" t="s">
        <v>5852</v>
      </c>
      <c r="AD64" s="140">
        <v>11000</v>
      </c>
      <c r="AF64" s="144" t="s">
        <v>708</v>
      </c>
      <c r="AG64" s="146">
        <v>15</v>
      </c>
      <c r="AH64" s="144" t="s">
        <v>5725</v>
      </c>
      <c r="AI64" s="144" t="s">
        <v>3531</v>
      </c>
      <c r="AJ64" s="144" t="s">
        <v>5751</v>
      </c>
      <c r="AK64" s="145">
        <v>8041</v>
      </c>
      <c r="AN64" s="144" t="s">
        <v>665</v>
      </c>
      <c r="AO64" s="146">
        <v>20</v>
      </c>
      <c r="AP64" s="144" t="s">
        <v>4382</v>
      </c>
      <c r="AQ64" s="144" t="s">
        <v>5899</v>
      </c>
      <c r="AR64" s="144" t="s">
        <v>4384</v>
      </c>
      <c r="AS64" s="157">
        <v>650</v>
      </c>
    </row>
    <row r="65" ht="36" spans="3:45">
      <c r="C65" s="279"/>
      <c r="D65" s="276" t="s">
        <v>5915</v>
      </c>
      <c r="E65" s="276" t="s">
        <v>5910</v>
      </c>
      <c r="F65" s="281">
        <v>750</v>
      </c>
      <c r="G65" s="41"/>
      <c r="L65" s="286"/>
      <c r="M65" s="286"/>
      <c r="N65" s="286"/>
      <c r="O65" s="288" t="s">
        <v>5916</v>
      </c>
      <c r="P65" s="289">
        <v>200</v>
      </c>
      <c r="R65" s="292">
        <v>12</v>
      </c>
      <c r="S65" s="293">
        <v>24</v>
      </c>
      <c r="T65" s="292" t="s">
        <v>5912</v>
      </c>
      <c r="U65" s="292" t="s">
        <v>5917</v>
      </c>
      <c r="V65" s="292" t="s">
        <v>2354</v>
      </c>
      <c r="W65" s="301">
        <v>1266</v>
      </c>
      <c r="Y65" s="306">
        <v>12</v>
      </c>
      <c r="Z65" s="305" t="s">
        <v>677</v>
      </c>
      <c r="AA65" s="305" t="s">
        <v>5570</v>
      </c>
      <c r="AB65" s="305" t="s">
        <v>5918</v>
      </c>
      <c r="AC65" s="305" t="s">
        <v>5919</v>
      </c>
      <c r="AD65" s="140">
        <v>34000</v>
      </c>
      <c r="AF65" s="144" t="s">
        <v>708</v>
      </c>
      <c r="AG65" s="146">
        <v>15</v>
      </c>
      <c r="AH65" s="144" t="s">
        <v>5832</v>
      </c>
      <c r="AI65" s="144" t="s">
        <v>3491</v>
      </c>
      <c r="AJ65" s="144" t="s">
        <v>5833</v>
      </c>
      <c r="AK65" s="145">
        <v>22000</v>
      </c>
      <c r="AN65" s="144" t="s">
        <v>665</v>
      </c>
      <c r="AO65" s="146">
        <v>20</v>
      </c>
      <c r="AP65" s="144" t="s">
        <v>4382</v>
      </c>
      <c r="AQ65" s="144" t="s">
        <v>5899</v>
      </c>
      <c r="AR65" s="144" t="s">
        <v>4384</v>
      </c>
      <c r="AS65" s="157">
        <v>451</v>
      </c>
    </row>
    <row r="66" ht="36" spans="3:45">
      <c r="C66" s="279"/>
      <c r="D66" s="276" t="s">
        <v>2758</v>
      </c>
      <c r="E66" s="276" t="s">
        <v>5910</v>
      </c>
      <c r="F66" s="281">
        <v>750</v>
      </c>
      <c r="G66" s="41"/>
      <c r="L66" s="286"/>
      <c r="M66" s="286"/>
      <c r="N66" s="286"/>
      <c r="O66" s="288" t="s">
        <v>5920</v>
      </c>
      <c r="P66" s="289">
        <v>200</v>
      </c>
      <c r="R66" s="292">
        <v>12</v>
      </c>
      <c r="S66" s="293">
        <v>26</v>
      </c>
      <c r="T66" s="292" t="s">
        <v>5541</v>
      </c>
      <c r="U66" s="292" t="s">
        <v>5921</v>
      </c>
      <c r="V66" s="292" t="s">
        <v>5653</v>
      </c>
      <c r="W66" s="301">
        <v>1913.87</v>
      </c>
      <c r="Y66" s="306">
        <v>12</v>
      </c>
      <c r="Z66" s="306">
        <v>14</v>
      </c>
      <c r="AA66" s="305" t="s">
        <v>5772</v>
      </c>
      <c r="AB66" s="305" t="s">
        <v>5922</v>
      </c>
      <c r="AC66" s="305" t="s">
        <v>5923</v>
      </c>
      <c r="AD66" s="140">
        <v>5966</v>
      </c>
      <c r="AF66" s="144" t="s">
        <v>708</v>
      </c>
      <c r="AG66" s="146">
        <v>18</v>
      </c>
      <c r="AH66" s="144" t="s">
        <v>5592</v>
      </c>
      <c r="AI66" s="144" t="s">
        <v>5924</v>
      </c>
      <c r="AJ66" s="144" t="s">
        <v>5908</v>
      </c>
      <c r="AK66" s="145">
        <v>1200</v>
      </c>
      <c r="AN66" s="144" t="s">
        <v>665</v>
      </c>
      <c r="AO66" s="146">
        <v>20</v>
      </c>
      <c r="AP66" s="144" t="s">
        <v>4382</v>
      </c>
      <c r="AQ66" s="144" t="s">
        <v>5899</v>
      </c>
      <c r="AR66" s="144" t="s">
        <v>4384</v>
      </c>
      <c r="AS66" s="157">
        <v>185</v>
      </c>
    </row>
    <row r="67" ht="36" spans="3:45">
      <c r="C67" s="279"/>
      <c r="D67" s="276" t="s">
        <v>5925</v>
      </c>
      <c r="E67" s="276" t="s">
        <v>5910</v>
      </c>
      <c r="F67" s="278">
        <v>1800</v>
      </c>
      <c r="G67" s="41"/>
      <c r="L67" s="286"/>
      <c r="M67" s="286"/>
      <c r="N67" s="286"/>
      <c r="O67" s="288" t="s">
        <v>2517</v>
      </c>
      <c r="P67" s="289">
        <v>200</v>
      </c>
      <c r="R67" s="292">
        <v>12</v>
      </c>
      <c r="S67" s="293">
        <v>26</v>
      </c>
      <c r="T67" s="292" t="s">
        <v>5541</v>
      </c>
      <c r="U67" s="292" t="s">
        <v>5921</v>
      </c>
      <c r="V67" s="292" t="s">
        <v>5653</v>
      </c>
      <c r="W67" s="301">
        <v>5968</v>
      </c>
      <c r="Y67" s="306">
        <v>12</v>
      </c>
      <c r="Z67" s="306">
        <v>14</v>
      </c>
      <c r="AA67" s="305" t="s">
        <v>5545</v>
      </c>
      <c r="AB67" s="305" t="s">
        <v>5926</v>
      </c>
      <c r="AC67" s="305" t="s">
        <v>5547</v>
      </c>
      <c r="AD67" s="215">
        <v>164.32</v>
      </c>
      <c r="AF67" s="144" t="s">
        <v>708</v>
      </c>
      <c r="AG67" s="146">
        <v>18</v>
      </c>
      <c r="AH67" s="144" t="s">
        <v>5570</v>
      </c>
      <c r="AI67" s="144" t="s">
        <v>2779</v>
      </c>
      <c r="AJ67" s="144" t="s">
        <v>5571</v>
      </c>
      <c r="AK67" s="157">
        <v>500</v>
      </c>
      <c r="AN67" s="144" t="s">
        <v>665</v>
      </c>
      <c r="AO67" s="146">
        <v>20</v>
      </c>
      <c r="AP67" s="144" t="s">
        <v>4382</v>
      </c>
      <c r="AQ67" s="144" t="s">
        <v>5899</v>
      </c>
      <c r="AR67" s="144" t="s">
        <v>4384</v>
      </c>
      <c r="AS67" s="157">
        <v>150</v>
      </c>
    </row>
    <row r="68" ht="36" spans="3:45">
      <c r="C68" s="279"/>
      <c r="D68" s="276" t="s">
        <v>5927</v>
      </c>
      <c r="E68" s="276" t="s">
        <v>5928</v>
      </c>
      <c r="F68" s="281">
        <v>750</v>
      </c>
      <c r="G68" s="41"/>
      <c r="L68" s="286"/>
      <c r="M68" s="286"/>
      <c r="N68" s="286"/>
      <c r="O68" s="288" t="s">
        <v>5929</v>
      </c>
      <c r="P68" s="289">
        <v>200</v>
      </c>
      <c r="R68" s="292">
        <v>12</v>
      </c>
      <c r="S68" s="293">
        <v>26</v>
      </c>
      <c r="T68" s="292" t="s">
        <v>5541</v>
      </c>
      <c r="U68" s="292" t="s">
        <v>5921</v>
      </c>
      <c r="V68" s="292" t="s">
        <v>5653</v>
      </c>
      <c r="W68" s="301">
        <v>2636</v>
      </c>
      <c r="Y68" s="306">
        <v>12</v>
      </c>
      <c r="Z68" s="306">
        <v>14</v>
      </c>
      <c r="AA68" s="305" t="s">
        <v>5545</v>
      </c>
      <c r="AB68" s="305" t="s">
        <v>5926</v>
      </c>
      <c r="AC68" s="305" t="s">
        <v>5547</v>
      </c>
      <c r="AD68" s="140">
        <v>2353.86</v>
      </c>
      <c r="AF68" s="144" t="s">
        <v>708</v>
      </c>
      <c r="AG68" s="146">
        <v>18</v>
      </c>
      <c r="AH68" s="144" t="s">
        <v>5584</v>
      </c>
      <c r="AI68" s="144" t="s">
        <v>2779</v>
      </c>
      <c r="AJ68" s="144" t="s">
        <v>5585</v>
      </c>
      <c r="AK68" s="157">
        <v>500</v>
      </c>
      <c r="AN68" s="144" t="s">
        <v>665</v>
      </c>
      <c r="AO68" s="146">
        <v>20</v>
      </c>
      <c r="AP68" s="144" t="s">
        <v>4382</v>
      </c>
      <c r="AQ68" s="144" t="s">
        <v>5899</v>
      </c>
      <c r="AR68" s="144" t="s">
        <v>4384</v>
      </c>
      <c r="AS68" s="157">
        <v>196</v>
      </c>
    </row>
    <row r="69" ht="36" spans="3:45">
      <c r="C69" s="280"/>
      <c r="D69" s="276"/>
      <c r="E69" s="276" t="s">
        <v>5930</v>
      </c>
      <c r="F69" s="278">
        <v>4800</v>
      </c>
      <c r="G69" s="41"/>
      <c r="L69" s="284" t="s">
        <v>5931</v>
      </c>
      <c r="M69" s="290"/>
      <c r="N69" s="290"/>
      <c r="O69" s="290"/>
      <c r="P69" s="285">
        <v>130832.95</v>
      </c>
      <c r="R69" s="292">
        <v>12</v>
      </c>
      <c r="S69" s="293">
        <v>26</v>
      </c>
      <c r="T69" s="292" t="s">
        <v>5541</v>
      </c>
      <c r="U69" s="292" t="s">
        <v>5921</v>
      </c>
      <c r="V69" s="292" t="s">
        <v>5653</v>
      </c>
      <c r="W69" s="301">
        <v>9833.5</v>
      </c>
      <c r="Y69" s="306">
        <v>12</v>
      </c>
      <c r="Z69" s="306">
        <v>14</v>
      </c>
      <c r="AA69" s="305" t="s">
        <v>5545</v>
      </c>
      <c r="AB69" s="305" t="s">
        <v>5926</v>
      </c>
      <c r="AC69" s="305" t="s">
        <v>5547</v>
      </c>
      <c r="AD69" s="140">
        <v>3694.9</v>
      </c>
      <c r="AF69" s="144" t="s">
        <v>721</v>
      </c>
      <c r="AG69" s="144" t="s">
        <v>665</v>
      </c>
      <c r="AH69" s="144" t="s">
        <v>5832</v>
      </c>
      <c r="AI69" s="144" t="s">
        <v>5932</v>
      </c>
      <c r="AJ69" s="144" t="s">
        <v>5833</v>
      </c>
      <c r="AK69" s="145">
        <v>30000</v>
      </c>
      <c r="AN69" s="144" t="s">
        <v>665</v>
      </c>
      <c r="AO69" s="146">
        <v>20</v>
      </c>
      <c r="AP69" s="144" t="s">
        <v>4382</v>
      </c>
      <c r="AQ69" s="144" t="s">
        <v>5899</v>
      </c>
      <c r="AR69" s="144" t="s">
        <v>4384</v>
      </c>
      <c r="AS69" s="157">
        <v>130</v>
      </c>
    </row>
    <row r="70" ht="36" spans="3:45">
      <c r="C70" s="276"/>
      <c r="D70" s="276"/>
      <c r="E70" s="276"/>
      <c r="F70" s="278"/>
      <c r="G70" s="41"/>
      <c r="L70" s="284" t="s">
        <v>5933</v>
      </c>
      <c r="M70" s="284" t="s">
        <v>2112</v>
      </c>
      <c r="N70" s="284" t="s">
        <v>5934</v>
      </c>
      <c r="O70" s="284" t="s">
        <v>3812</v>
      </c>
      <c r="P70" s="285">
        <v>7781</v>
      </c>
      <c r="R70" s="292">
        <v>12</v>
      </c>
      <c r="S70" s="293">
        <v>26</v>
      </c>
      <c r="T70" s="292" t="s">
        <v>5541</v>
      </c>
      <c r="U70" s="292" t="s">
        <v>5921</v>
      </c>
      <c r="V70" s="292" t="s">
        <v>5653</v>
      </c>
      <c r="W70" s="301">
        <v>10316</v>
      </c>
      <c r="Y70" s="306">
        <v>12</v>
      </c>
      <c r="Z70" s="306">
        <v>14</v>
      </c>
      <c r="AA70" s="305" t="s">
        <v>5545</v>
      </c>
      <c r="AB70" s="305" t="s">
        <v>5926</v>
      </c>
      <c r="AC70" s="305" t="s">
        <v>5547</v>
      </c>
      <c r="AD70" s="215">
        <v>315.2</v>
      </c>
      <c r="AF70" s="144" t="s">
        <v>721</v>
      </c>
      <c r="AG70" s="144" t="s">
        <v>665</v>
      </c>
      <c r="AH70" s="144" t="s">
        <v>5832</v>
      </c>
      <c r="AI70" s="144" t="s">
        <v>5935</v>
      </c>
      <c r="AJ70" s="144" t="s">
        <v>5936</v>
      </c>
      <c r="AK70" s="157">
        <v>960</v>
      </c>
      <c r="AN70" s="144" t="s">
        <v>665</v>
      </c>
      <c r="AO70" s="146">
        <v>20</v>
      </c>
      <c r="AP70" s="144" t="s">
        <v>4382</v>
      </c>
      <c r="AQ70" s="144" t="s">
        <v>5899</v>
      </c>
      <c r="AR70" s="144" t="s">
        <v>4384</v>
      </c>
      <c r="AS70" s="157">
        <v>455</v>
      </c>
    </row>
    <row r="71" ht="36" spans="3:45">
      <c r="C71" s="277" t="s">
        <v>4372</v>
      </c>
      <c r="D71" s="276" t="s">
        <v>5937</v>
      </c>
      <c r="E71" s="276" t="s">
        <v>5938</v>
      </c>
      <c r="F71" s="278">
        <v>4770</v>
      </c>
      <c r="G71" s="41"/>
      <c r="L71" s="286"/>
      <c r="M71" s="286"/>
      <c r="N71" s="284" t="s">
        <v>5939</v>
      </c>
      <c r="O71" s="284" t="s">
        <v>5940</v>
      </c>
      <c r="P71" s="285">
        <v>9575</v>
      </c>
      <c r="R71" s="292">
        <v>12</v>
      </c>
      <c r="S71" s="293">
        <v>26</v>
      </c>
      <c r="T71" s="292" t="s">
        <v>5541</v>
      </c>
      <c r="U71" s="292" t="s">
        <v>5921</v>
      </c>
      <c r="V71" s="292" t="s">
        <v>5653</v>
      </c>
      <c r="W71" s="301">
        <v>10046</v>
      </c>
      <c r="Y71" s="306">
        <v>12</v>
      </c>
      <c r="Z71" s="306">
        <v>14</v>
      </c>
      <c r="AA71" s="305" t="s">
        <v>5545</v>
      </c>
      <c r="AB71" s="305" t="s">
        <v>5926</v>
      </c>
      <c r="AC71" s="305" t="s">
        <v>5547</v>
      </c>
      <c r="AD71" s="215">
        <v>602</v>
      </c>
      <c r="AF71" s="144" t="s">
        <v>721</v>
      </c>
      <c r="AG71" s="144" t="s">
        <v>665</v>
      </c>
      <c r="AH71" s="144" t="s">
        <v>5832</v>
      </c>
      <c r="AI71" s="144" t="s">
        <v>5935</v>
      </c>
      <c r="AJ71" s="144" t="s">
        <v>5936</v>
      </c>
      <c r="AK71" s="145">
        <v>3616</v>
      </c>
      <c r="AN71" s="144" t="s">
        <v>665</v>
      </c>
      <c r="AO71" s="146">
        <v>20</v>
      </c>
      <c r="AP71" s="144" t="s">
        <v>4382</v>
      </c>
      <c r="AQ71" s="144" t="s">
        <v>5899</v>
      </c>
      <c r="AR71" s="144" t="s">
        <v>4384</v>
      </c>
      <c r="AS71" s="157">
        <v>188</v>
      </c>
    </row>
    <row r="72" ht="36" spans="3:45">
      <c r="C72" s="279"/>
      <c r="D72" s="276" t="s">
        <v>2749</v>
      </c>
      <c r="E72" s="276" t="s">
        <v>5941</v>
      </c>
      <c r="F72" s="278">
        <v>19000</v>
      </c>
      <c r="L72" s="286"/>
      <c r="M72" s="286"/>
      <c r="N72" s="284" t="s">
        <v>5942</v>
      </c>
      <c r="O72" s="284" t="s">
        <v>5943</v>
      </c>
      <c r="P72" s="285">
        <v>2000</v>
      </c>
      <c r="R72" s="292">
        <v>12</v>
      </c>
      <c r="S72" s="293">
        <v>31</v>
      </c>
      <c r="T72" s="292" t="s">
        <v>5654</v>
      </c>
      <c r="U72" s="292" t="s">
        <v>5944</v>
      </c>
      <c r="V72" s="292" t="s">
        <v>5685</v>
      </c>
      <c r="W72" s="301">
        <v>282</v>
      </c>
      <c r="Y72" s="306">
        <v>12</v>
      </c>
      <c r="Z72" s="306">
        <v>16</v>
      </c>
      <c r="AA72" s="305" t="s">
        <v>5545</v>
      </c>
      <c r="AB72" s="305" t="s">
        <v>5945</v>
      </c>
      <c r="AC72" s="305" t="s">
        <v>5946</v>
      </c>
      <c r="AD72" s="140">
        <v>3864</v>
      </c>
      <c r="AF72" s="144" t="s">
        <v>721</v>
      </c>
      <c r="AG72" s="144" t="s">
        <v>665</v>
      </c>
      <c r="AH72" s="144" t="s">
        <v>5832</v>
      </c>
      <c r="AI72" s="144" t="s">
        <v>5935</v>
      </c>
      <c r="AJ72" s="144" t="s">
        <v>5936</v>
      </c>
      <c r="AK72" s="157">
        <v>848</v>
      </c>
      <c r="AN72" s="144" t="s">
        <v>665</v>
      </c>
      <c r="AO72" s="146">
        <v>20</v>
      </c>
      <c r="AP72" s="144" t="s">
        <v>4382</v>
      </c>
      <c r="AQ72" s="144" t="s">
        <v>5899</v>
      </c>
      <c r="AR72" s="144" t="s">
        <v>4384</v>
      </c>
      <c r="AS72" s="157">
        <v>150</v>
      </c>
    </row>
    <row r="73" ht="36" spans="3:45">
      <c r="C73" s="279"/>
      <c r="D73" s="276" t="s">
        <v>5947</v>
      </c>
      <c r="E73" s="276" t="s">
        <v>5948</v>
      </c>
      <c r="F73" s="278">
        <v>4615</v>
      </c>
      <c r="L73" s="286"/>
      <c r="M73" s="286"/>
      <c r="N73" s="284" t="s">
        <v>5949</v>
      </c>
      <c r="O73" s="284" t="s">
        <v>5950</v>
      </c>
      <c r="P73" s="285">
        <v>4679.38</v>
      </c>
      <c r="R73" s="292">
        <v>12</v>
      </c>
      <c r="S73" s="293">
        <v>31</v>
      </c>
      <c r="T73" s="292" t="s">
        <v>5654</v>
      </c>
      <c r="U73" s="292" t="s">
        <v>5944</v>
      </c>
      <c r="V73" s="292" t="s">
        <v>5685</v>
      </c>
      <c r="W73" s="301">
        <v>260</v>
      </c>
      <c r="Y73" s="306">
        <v>12</v>
      </c>
      <c r="Z73" s="306">
        <v>16</v>
      </c>
      <c r="AA73" s="305" t="s">
        <v>5536</v>
      </c>
      <c r="AB73" s="305" t="s">
        <v>5951</v>
      </c>
      <c r="AC73" s="305" t="s">
        <v>5719</v>
      </c>
      <c r="AD73" s="140">
        <v>45000</v>
      </c>
      <c r="AF73" s="144" t="s">
        <v>721</v>
      </c>
      <c r="AG73" s="144" t="s">
        <v>665</v>
      </c>
      <c r="AH73" s="144" t="s">
        <v>5832</v>
      </c>
      <c r="AI73" s="144" t="s">
        <v>5935</v>
      </c>
      <c r="AJ73" s="144" t="s">
        <v>5936</v>
      </c>
      <c r="AK73" s="145">
        <v>8400</v>
      </c>
      <c r="AN73" s="144" t="s">
        <v>665</v>
      </c>
      <c r="AO73" s="146">
        <v>20</v>
      </c>
      <c r="AP73" s="144" t="s">
        <v>4382</v>
      </c>
      <c r="AQ73" s="144" t="s">
        <v>5899</v>
      </c>
      <c r="AR73" s="144" t="s">
        <v>4384</v>
      </c>
      <c r="AS73" s="157">
        <v>900</v>
      </c>
    </row>
    <row r="74" ht="20.1" customHeight="1" spans="3:45">
      <c r="C74" s="279"/>
      <c r="D74" s="276" t="s">
        <v>5952</v>
      </c>
      <c r="E74" s="276" t="s">
        <v>5953</v>
      </c>
      <c r="F74" s="278">
        <v>1000</v>
      </c>
      <c r="L74" s="286"/>
      <c r="M74" s="284" t="s">
        <v>2140</v>
      </c>
      <c r="N74" s="284" t="s">
        <v>5954</v>
      </c>
      <c r="O74" s="284" t="s">
        <v>5955</v>
      </c>
      <c r="P74" s="285">
        <v>185.54</v>
      </c>
      <c r="R74" s="292">
        <v>12</v>
      </c>
      <c r="S74" s="293">
        <v>31</v>
      </c>
      <c r="T74" s="292" t="s">
        <v>5654</v>
      </c>
      <c r="U74" s="292" t="s">
        <v>5944</v>
      </c>
      <c r="V74" s="292" t="s">
        <v>5685</v>
      </c>
      <c r="W74" s="301">
        <v>1422.04</v>
      </c>
      <c r="Y74" s="306">
        <v>12</v>
      </c>
      <c r="Z74" s="306">
        <v>17</v>
      </c>
      <c r="AA74" s="305" t="s">
        <v>5536</v>
      </c>
      <c r="AB74" s="305" t="s">
        <v>5956</v>
      </c>
      <c r="AC74" s="305" t="s">
        <v>5719</v>
      </c>
      <c r="AD74" s="140">
        <v>27800</v>
      </c>
      <c r="AF74" s="144" t="s">
        <v>721</v>
      </c>
      <c r="AG74" s="144" t="s">
        <v>665</v>
      </c>
      <c r="AH74" s="144" t="s">
        <v>5832</v>
      </c>
      <c r="AI74" s="144" t="s">
        <v>5935</v>
      </c>
      <c r="AJ74" s="144" t="s">
        <v>5936</v>
      </c>
      <c r="AK74" s="145">
        <v>6493.29</v>
      </c>
      <c r="AN74" s="144" t="s">
        <v>665</v>
      </c>
      <c r="AO74" s="146">
        <v>21</v>
      </c>
      <c r="AP74" s="144" t="s">
        <v>5162</v>
      </c>
      <c r="AQ74" s="144" t="s">
        <v>5957</v>
      </c>
      <c r="AR74" s="144" t="s">
        <v>5958</v>
      </c>
      <c r="AS74" s="145">
        <v>4167</v>
      </c>
    </row>
    <row r="75" ht="20.1" customHeight="1" spans="3:45">
      <c r="C75" s="279"/>
      <c r="D75" s="276" t="s">
        <v>2254</v>
      </c>
      <c r="E75" s="276" t="s">
        <v>5959</v>
      </c>
      <c r="F75" s="278">
        <v>3000</v>
      </c>
      <c r="G75" s="41"/>
      <c r="L75" s="286"/>
      <c r="M75" s="286"/>
      <c r="N75" s="284" t="s">
        <v>5942</v>
      </c>
      <c r="O75" s="284" t="s">
        <v>5943</v>
      </c>
      <c r="P75" s="285">
        <v>2000</v>
      </c>
      <c r="R75" s="292">
        <v>12</v>
      </c>
      <c r="S75" s="293">
        <v>31</v>
      </c>
      <c r="T75" s="292" t="s">
        <v>5654</v>
      </c>
      <c r="U75" s="292" t="s">
        <v>5944</v>
      </c>
      <c r="V75" s="292" t="s">
        <v>5685</v>
      </c>
      <c r="W75" s="301">
        <v>1375</v>
      </c>
      <c r="Y75" s="306">
        <v>12</v>
      </c>
      <c r="Z75" s="306">
        <v>17</v>
      </c>
      <c r="AA75" s="305" t="s">
        <v>5545</v>
      </c>
      <c r="AB75" s="305" t="s">
        <v>5960</v>
      </c>
      <c r="AC75" s="305" t="s">
        <v>5547</v>
      </c>
      <c r="AD75" s="140">
        <v>13857.2</v>
      </c>
      <c r="AF75" s="144" t="s">
        <v>721</v>
      </c>
      <c r="AG75" s="144" t="s">
        <v>665</v>
      </c>
      <c r="AH75" s="144" t="s">
        <v>5832</v>
      </c>
      <c r="AI75" s="144" t="s">
        <v>5935</v>
      </c>
      <c r="AJ75" s="144" t="s">
        <v>5936</v>
      </c>
      <c r="AK75" s="145">
        <v>44480</v>
      </c>
      <c r="AN75" s="144" t="s">
        <v>665</v>
      </c>
      <c r="AO75" s="146">
        <v>24</v>
      </c>
      <c r="AP75" s="144" t="s">
        <v>5113</v>
      </c>
      <c r="AQ75" s="144" t="s">
        <v>4023</v>
      </c>
      <c r="AR75" s="144" t="s">
        <v>5961</v>
      </c>
      <c r="AS75" s="145">
        <v>18160</v>
      </c>
    </row>
    <row r="76" ht="20.1" customHeight="1" spans="3:45">
      <c r="C76" s="280"/>
      <c r="D76" s="276"/>
      <c r="E76" s="276" t="s">
        <v>5962</v>
      </c>
      <c r="F76" s="278">
        <v>32385</v>
      </c>
      <c r="G76" s="41"/>
      <c r="L76" s="286"/>
      <c r="M76" s="286"/>
      <c r="N76" s="284" t="s">
        <v>5963</v>
      </c>
      <c r="O76" s="284" t="s">
        <v>5964</v>
      </c>
      <c r="P76" s="285">
        <v>6000</v>
      </c>
      <c r="R76" s="292">
        <v>12</v>
      </c>
      <c r="S76" s="293">
        <v>31</v>
      </c>
      <c r="T76" s="292" t="s">
        <v>5654</v>
      </c>
      <c r="U76" s="292" t="s">
        <v>5944</v>
      </c>
      <c r="V76" s="292" t="s">
        <v>5685</v>
      </c>
      <c r="W76" s="301">
        <v>910</v>
      </c>
      <c r="Y76" s="306">
        <v>12</v>
      </c>
      <c r="Z76" s="306">
        <v>17</v>
      </c>
      <c r="AA76" s="305" t="s">
        <v>5545</v>
      </c>
      <c r="AB76" s="305" t="s">
        <v>5960</v>
      </c>
      <c r="AC76" s="305" t="s">
        <v>5547</v>
      </c>
      <c r="AD76" s="140">
        <v>6751.5</v>
      </c>
      <c r="AF76" s="144" t="s">
        <v>721</v>
      </c>
      <c r="AG76" s="144" t="s">
        <v>676</v>
      </c>
      <c r="AH76" s="144" t="s">
        <v>5541</v>
      </c>
      <c r="AI76" s="144" t="s">
        <v>931</v>
      </c>
      <c r="AJ76" s="144" t="s">
        <v>5544</v>
      </c>
      <c r="AK76" s="145">
        <v>35400</v>
      </c>
      <c r="AN76" s="144" t="s">
        <v>665</v>
      </c>
      <c r="AO76" s="146">
        <v>26</v>
      </c>
      <c r="AP76" s="144" t="s">
        <v>4626</v>
      </c>
      <c r="AQ76" s="144" t="s">
        <v>5965</v>
      </c>
      <c r="AR76" s="144" t="s">
        <v>5841</v>
      </c>
      <c r="AS76" s="145">
        <v>47000</v>
      </c>
    </row>
    <row r="77" ht="20.1" customHeight="1" spans="3:45">
      <c r="C77" s="276"/>
      <c r="D77" s="276"/>
      <c r="E77" s="276"/>
      <c r="F77" s="278"/>
      <c r="G77" s="41"/>
      <c r="L77" s="286"/>
      <c r="M77" s="286"/>
      <c r="N77" s="286"/>
      <c r="O77" s="288" t="s">
        <v>5966</v>
      </c>
      <c r="P77" s="289">
        <v>2000</v>
      </c>
      <c r="R77" s="292">
        <v>12</v>
      </c>
      <c r="S77" s="293">
        <v>31</v>
      </c>
      <c r="T77" s="292" t="s">
        <v>5654</v>
      </c>
      <c r="U77" s="292" t="s">
        <v>5944</v>
      </c>
      <c r="V77" s="292" t="s">
        <v>5685</v>
      </c>
      <c r="W77" s="301">
        <v>1775</v>
      </c>
      <c r="Y77" s="306">
        <v>12</v>
      </c>
      <c r="Z77" s="306">
        <v>17</v>
      </c>
      <c r="AA77" s="305" t="s">
        <v>5545</v>
      </c>
      <c r="AB77" s="305" t="s">
        <v>5960</v>
      </c>
      <c r="AC77" s="305" t="s">
        <v>5547</v>
      </c>
      <c r="AD77" s="215">
        <v>528</v>
      </c>
      <c r="AF77" s="144" t="s">
        <v>721</v>
      </c>
      <c r="AG77" s="144" t="s">
        <v>676</v>
      </c>
      <c r="AH77" s="144" t="s">
        <v>5541</v>
      </c>
      <c r="AI77" s="144" t="s">
        <v>931</v>
      </c>
      <c r="AJ77" s="144" t="s">
        <v>5544</v>
      </c>
      <c r="AK77" s="145">
        <v>2402</v>
      </c>
      <c r="AN77" s="144" t="s">
        <v>665</v>
      </c>
      <c r="AO77" s="146">
        <v>27</v>
      </c>
      <c r="AP77" s="144" t="s">
        <v>4536</v>
      </c>
      <c r="AQ77" s="144" t="s">
        <v>5967</v>
      </c>
      <c r="AR77" s="144" t="s">
        <v>5968</v>
      </c>
      <c r="AS77" s="145">
        <v>4937</v>
      </c>
    </row>
    <row r="78" ht="20.1" customHeight="1" spans="3:45">
      <c r="C78" s="276" t="s">
        <v>4922</v>
      </c>
      <c r="D78" s="276" t="s">
        <v>2829</v>
      </c>
      <c r="E78" s="276" t="s">
        <v>5969</v>
      </c>
      <c r="F78" s="278">
        <v>97343</v>
      </c>
      <c r="G78" s="41"/>
      <c r="L78" s="286"/>
      <c r="M78" s="284" t="s">
        <v>5574</v>
      </c>
      <c r="N78" s="284" t="s">
        <v>5970</v>
      </c>
      <c r="O78" s="284" t="s">
        <v>5971</v>
      </c>
      <c r="P78" s="285">
        <v>120</v>
      </c>
      <c r="R78" s="292">
        <v>12</v>
      </c>
      <c r="S78" s="293">
        <v>31</v>
      </c>
      <c r="T78" s="292" t="s">
        <v>5654</v>
      </c>
      <c r="U78" s="292" t="s">
        <v>5944</v>
      </c>
      <c r="V78" s="292" t="s">
        <v>5685</v>
      </c>
      <c r="W78" s="301">
        <v>725</v>
      </c>
      <c r="Y78" s="306">
        <v>12</v>
      </c>
      <c r="Z78" s="306">
        <v>18</v>
      </c>
      <c r="AA78" s="305" t="s">
        <v>5584</v>
      </c>
      <c r="AB78" s="305" t="s">
        <v>3180</v>
      </c>
      <c r="AC78" s="305" t="s">
        <v>5628</v>
      </c>
      <c r="AD78" s="215">
        <v>500</v>
      </c>
      <c r="AF78" s="144" t="s">
        <v>721</v>
      </c>
      <c r="AG78" s="144" t="s">
        <v>676</v>
      </c>
      <c r="AH78" s="144" t="s">
        <v>5541</v>
      </c>
      <c r="AI78" s="144" t="s">
        <v>5972</v>
      </c>
      <c r="AJ78" s="144" t="s">
        <v>5653</v>
      </c>
      <c r="AK78" s="145">
        <v>3000</v>
      </c>
      <c r="AN78" s="144" t="s">
        <v>665</v>
      </c>
      <c r="AO78" s="146">
        <v>27</v>
      </c>
      <c r="AP78" s="144" t="s">
        <v>4054</v>
      </c>
      <c r="AQ78" s="144" t="s">
        <v>5973</v>
      </c>
      <c r="AR78" s="144" t="s">
        <v>4055</v>
      </c>
      <c r="AS78" s="145">
        <v>5000</v>
      </c>
    </row>
    <row r="79" ht="20.1" customHeight="1" spans="3:45">
      <c r="C79" s="276"/>
      <c r="D79" s="276"/>
      <c r="E79" s="276" t="s">
        <v>5974</v>
      </c>
      <c r="F79" s="278">
        <v>97343</v>
      </c>
      <c r="G79" s="41"/>
      <c r="L79" s="284" t="s">
        <v>5975</v>
      </c>
      <c r="M79" s="290"/>
      <c r="N79" s="290"/>
      <c r="O79" s="290"/>
      <c r="P79" s="285">
        <v>34340.92</v>
      </c>
      <c r="R79" s="312" t="s">
        <v>389</v>
      </c>
      <c r="S79" s="313"/>
      <c r="T79" s="313"/>
      <c r="U79" s="313"/>
      <c r="V79" s="314"/>
      <c r="W79" s="301">
        <f>SUM(W6:W78)</f>
        <v>696306.85</v>
      </c>
      <c r="Y79" s="306">
        <v>12</v>
      </c>
      <c r="Z79" s="306">
        <v>18</v>
      </c>
      <c r="AA79" s="305" t="s">
        <v>5570</v>
      </c>
      <c r="AB79" s="305" t="s">
        <v>3180</v>
      </c>
      <c r="AC79" s="305" t="s">
        <v>5635</v>
      </c>
      <c r="AD79" s="215">
        <v>500</v>
      </c>
      <c r="AF79" s="144" t="s">
        <v>721</v>
      </c>
      <c r="AG79" s="144" t="s">
        <v>676</v>
      </c>
      <c r="AH79" s="144" t="s">
        <v>5541</v>
      </c>
      <c r="AI79" s="144" t="s">
        <v>5972</v>
      </c>
      <c r="AJ79" s="144" t="s">
        <v>5653</v>
      </c>
      <c r="AK79" s="145">
        <v>2071</v>
      </c>
      <c r="AN79" s="144" t="s">
        <v>665</v>
      </c>
      <c r="AO79" s="146">
        <v>27</v>
      </c>
      <c r="AP79" s="144" t="s">
        <v>4054</v>
      </c>
      <c r="AQ79" s="144" t="s">
        <v>2681</v>
      </c>
      <c r="AR79" s="144" t="s">
        <v>4055</v>
      </c>
      <c r="AS79" s="145">
        <v>5000</v>
      </c>
    </row>
    <row r="80" ht="20.1" customHeight="1" spans="3:45">
      <c r="C80" s="276"/>
      <c r="D80" s="276"/>
      <c r="E80" s="308"/>
      <c r="F80" s="308"/>
      <c r="G80" s="41"/>
      <c r="L80" s="284" t="s">
        <v>5976</v>
      </c>
      <c r="M80" s="284" t="s">
        <v>2112</v>
      </c>
      <c r="N80" s="284" t="s">
        <v>5977</v>
      </c>
      <c r="O80" s="284" t="s">
        <v>5978</v>
      </c>
      <c r="P80" s="285">
        <v>9400</v>
      </c>
      <c r="Y80" s="306">
        <v>12</v>
      </c>
      <c r="Z80" s="306">
        <v>22</v>
      </c>
      <c r="AA80" s="305" t="s">
        <v>5721</v>
      </c>
      <c r="AB80" s="305" t="s">
        <v>3041</v>
      </c>
      <c r="AC80" s="305" t="s">
        <v>5979</v>
      </c>
      <c r="AD80" s="140">
        <v>3000</v>
      </c>
      <c r="AF80" s="144" t="s">
        <v>721</v>
      </c>
      <c r="AG80" s="144" t="s">
        <v>676</v>
      </c>
      <c r="AH80" s="144" t="s">
        <v>5541</v>
      </c>
      <c r="AI80" s="144" t="s">
        <v>5972</v>
      </c>
      <c r="AJ80" s="144" t="s">
        <v>5653</v>
      </c>
      <c r="AK80" s="145">
        <v>1570</v>
      </c>
      <c r="AN80" s="144" t="s">
        <v>665</v>
      </c>
      <c r="AO80" s="146">
        <v>28</v>
      </c>
      <c r="AP80" s="144" t="s">
        <v>5980</v>
      </c>
      <c r="AQ80" s="144" t="s">
        <v>3533</v>
      </c>
      <c r="AR80" s="144" t="s">
        <v>5981</v>
      </c>
      <c r="AS80" s="145">
        <v>4494</v>
      </c>
    </row>
    <row r="81" ht="20.1" customHeight="1" spans="3:45">
      <c r="C81" s="276" t="s">
        <v>4002</v>
      </c>
      <c r="D81" s="276" t="s">
        <v>5982</v>
      </c>
      <c r="E81" s="276" t="s">
        <v>5983</v>
      </c>
      <c r="F81" s="278">
        <v>20588.61</v>
      </c>
      <c r="G81" s="41"/>
      <c r="L81" s="286"/>
      <c r="M81" s="284" t="s">
        <v>2140</v>
      </c>
      <c r="N81" s="284" t="s">
        <v>5984</v>
      </c>
      <c r="O81" s="284" t="s">
        <v>1961</v>
      </c>
      <c r="P81" s="285">
        <v>9600</v>
      </c>
      <c r="Y81" s="306">
        <v>12</v>
      </c>
      <c r="Z81" s="306">
        <v>23</v>
      </c>
      <c r="AA81" s="305" t="s">
        <v>5721</v>
      </c>
      <c r="AB81" s="305" t="s">
        <v>5985</v>
      </c>
      <c r="AC81" s="305" t="s">
        <v>5723</v>
      </c>
      <c r="AD81" s="140">
        <v>8500</v>
      </c>
      <c r="AF81" s="144" t="s">
        <v>721</v>
      </c>
      <c r="AG81" s="144" t="s">
        <v>676</v>
      </c>
      <c r="AH81" s="144" t="s">
        <v>5541</v>
      </c>
      <c r="AI81" s="144" t="s">
        <v>5972</v>
      </c>
      <c r="AJ81" s="144" t="s">
        <v>5653</v>
      </c>
      <c r="AK81" s="145">
        <v>26802</v>
      </c>
      <c r="AN81" s="144" t="s">
        <v>665</v>
      </c>
      <c r="AO81" s="146">
        <v>28</v>
      </c>
      <c r="AP81" s="144" t="s">
        <v>5980</v>
      </c>
      <c r="AQ81" s="144" t="s">
        <v>3533</v>
      </c>
      <c r="AR81" s="144" t="s">
        <v>5981</v>
      </c>
      <c r="AS81" s="145">
        <v>3288</v>
      </c>
    </row>
    <row r="82" ht="20.1" customHeight="1" spans="3:45">
      <c r="C82" s="276"/>
      <c r="D82" s="276"/>
      <c r="E82" s="276" t="s">
        <v>5986</v>
      </c>
      <c r="F82" s="278">
        <v>20588.61</v>
      </c>
      <c r="G82" s="41"/>
      <c r="L82" s="286"/>
      <c r="M82" s="286"/>
      <c r="N82" s="284" t="s">
        <v>5987</v>
      </c>
      <c r="O82" s="284" t="s">
        <v>5988</v>
      </c>
      <c r="P82" s="285">
        <v>1250</v>
      </c>
      <c r="R82" s="125" t="s">
        <v>5989</v>
      </c>
      <c r="S82" s="125"/>
      <c r="T82" s="125"/>
      <c r="U82" s="125"/>
      <c r="V82" s="125"/>
      <c r="W82" s="125"/>
      <c r="Y82" s="306">
        <v>12</v>
      </c>
      <c r="Z82" s="306">
        <v>23</v>
      </c>
      <c r="AA82" s="305" t="s">
        <v>5721</v>
      </c>
      <c r="AB82" s="305" t="s">
        <v>5985</v>
      </c>
      <c r="AC82" s="305" t="s">
        <v>5723</v>
      </c>
      <c r="AD82" s="140">
        <v>11116</v>
      </c>
      <c r="AF82" s="144" t="s">
        <v>721</v>
      </c>
      <c r="AG82" s="144" t="s">
        <v>676</v>
      </c>
      <c r="AH82" s="144" t="s">
        <v>5541</v>
      </c>
      <c r="AI82" s="144" t="s">
        <v>5972</v>
      </c>
      <c r="AJ82" s="144" t="s">
        <v>5653</v>
      </c>
      <c r="AK82" s="145">
        <v>6618</v>
      </c>
      <c r="AN82" s="144" t="s">
        <v>665</v>
      </c>
      <c r="AO82" s="146">
        <v>29</v>
      </c>
      <c r="AP82" s="144" t="s">
        <v>4072</v>
      </c>
      <c r="AQ82" s="144" t="s">
        <v>3322</v>
      </c>
      <c r="AR82" s="144" t="s">
        <v>5990</v>
      </c>
      <c r="AS82" s="145">
        <v>3200</v>
      </c>
    </row>
    <row r="83" ht="20.1" customHeight="1" spans="3:45">
      <c r="C83" s="276"/>
      <c r="D83" s="276"/>
      <c r="E83" s="308"/>
      <c r="F83" s="308"/>
      <c r="G83" s="41"/>
      <c r="L83" s="286"/>
      <c r="M83" s="286"/>
      <c r="N83" s="284" t="s">
        <v>5991</v>
      </c>
      <c r="O83" s="284" t="s">
        <v>5978</v>
      </c>
      <c r="P83" s="285">
        <v>9900</v>
      </c>
      <c r="R83" s="315" t="s">
        <v>1516</v>
      </c>
      <c r="S83" s="316"/>
      <c r="T83" s="317" t="s">
        <v>1953</v>
      </c>
      <c r="U83" s="317" t="s">
        <v>654</v>
      </c>
      <c r="V83" s="317" t="s">
        <v>7</v>
      </c>
      <c r="W83" s="317" t="s">
        <v>664</v>
      </c>
      <c r="Y83" s="306">
        <v>12</v>
      </c>
      <c r="Z83" s="306">
        <v>23</v>
      </c>
      <c r="AA83" s="305" t="s">
        <v>5721</v>
      </c>
      <c r="AB83" s="305" t="s">
        <v>5985</v>
      </c>
      <c r="AC83" s="305" t="s">
        <v>5723</v>
      </c>
      <c r="AD83" s="140">
        <v>5413</v>
      </c>
      <c r="AF83" s="144" t="s">
        <v>721</v>
      </c>
      <c r="AG83" s="144" t="s">
        <v>676</v>
      </c>
      <c r="AH83" s="144" t="s">
        <v>5541</v>
      </c>
      <c r="AI83" s="144" t="s">
        <v>5972</v>
      </c>
      <c r="AJ83" s="144" t="s">
        <v>5653</v>
      </c>
      <c r="AK83" s="145">
        <v>5577</v>
      </c>
      <c r="AN83" s="144" t="s">
        <v>676</v>
      </c>
      <c r="AO83" s="144" t="s">
        <v>729</v>
      </c>
      <c r="AP83" s="144" t="s">
        <v>4072</v>
      </c>
      <c r="AQ83" s="144" t="s">
        <v>5992</v>
      </c>
      <c r="AR83" s="144" t="s">
        <v>5990</v>
      </c>
      <c r="AS83" s="145">
        <v>3600</v>
      </c>
    </row>
    <row r="84" ht="20.1" customHeight="1" spans="3:45">
      <c r="C84" s="276" t="s">
        <v>4146</v>
      </c>
      <c r="D84" s="276" t="s">
        <v>5993</v>
      </c>
      <c r="E84" s="276" t="s">
        <v>5994</v>
      </c>
      <c r="F84" s="278">
        <v>75600</v>
      </c>
      <c r="G84" s="41"/>
      <c r="L84" s="286"/>
      <c r="M84" s="284" t="s">
        <v>2178</v>
      </c>
      <c r="N84" s="284" t="s">
        <v>5995</v>
      </c>
      <c r="O84" s="284" t="s">
        <v>5996</v>
      </c>
      <c r="P84" s="285">
        <v>3400</v>
      </c>
      <c r="R84" s="318" t="s">
        <v>659</v>
      </c>
      <c r="S84" s="318" t="s">
        <v>660</v>
      </c>
      <c r="T84" s="319"/>
      <c r="U84" s="319" t="s">
        <v>654</v>
      </c>
      <c r="V84" s="319" t="s">
        <v>655</v>
      </c>
      <c r="W84" s="319" t="s">
        <v>661</v>
      </c>
      <c r="Y84" s="306">
        <v>12</v>
      </c>
      <c r="Z84" s="306">
        <v>23</v>
      </c>
      <c r="AA84" s="305" t="s">
        <v>5721</v>
      </c>
      <c r="AB84" s="305" t="s">
        <v>5985</v>
      </c>
      <c r="AC84" s="305" t="s">
        <v>5723</v>
      </c>
      <c r="AD84" s="140">
        <v>10346</v>
      </c>
      <c r="AF84" s="144" t="s">
        <v>721</v>
      </c>
      <c r="AG84" s="144" t="s">
        <v>676</v>
      </c>
      <c r="AH84" s="144" t="s">
        <v>5541</v>
      </c>
      <c r="AI84" s="144" t="s">
        <v>5972</v>
      </c>
      <c r="AJ84" s="144" t="s">
        <v>5653</v>
      </c>
      <c r="AK84" s="145">
        <v>4897</v>
      </c>
      <c r="AN84" s="144" t="s">
        <v>676</v>
      </c>
      <c r="AO84" s="144" t="s">
        <v>729</v>
      </c>
      <c r="AP84" s="144" t="s">
        <v>4236</v>
      </c>
      <c r="AQ84" s="144" t="s">
        <v>5997</v>
      </c>
      <c r="AR84" s="144" t="s">
        <v>5998</v>
      </c>
      <c r="AS84" s="145">
        <v>4560</v>
      </c>
    </row>
    <row r="85" ht="20.1" customHeight="1" spans="3:45">
      <c r="C85" s="276"/>
      <c r="D85" s="276"/>
      <c r="E85" s="276" t="s">
        <v>5999</v>
      </c>
      <c r="F85" s="278">
        <v>75600</v>
      </c>
      <c r="G85" s="41"/>
      <c r="L85" s="286"/>
      <c r="M85" s="286"/>
      <c r="N85" s="284" t="s">
        <v>6000</v>
      </c>
      <c r="O85" s="284" t="s">
        <v>6001</v>
      </c>
      <c r="P85" s="285">
        <v>1883</v>
      </c>
      <c r="R85" s="305" t="s">
        <v>665</v>
      </c>
      <c r="S85" s="306">
        <v>16</v>
      </c>
      <c r="T85" s="305" t="s">
        <v>6002</v>
      </c>
      <c r="U85" s="305" t="s">
        <v>6003</v>
      </c>
      <c r="V85" s="305" t="s">
        <v>6004</v>
      </c>
      <c r="W85" s="140">
        <v>9175</v>
      </c>
      <c r="Y85" s="321">
        <v>12</v>
      </c>
      <c r="Z85" s="321">
        <v>30</v>
      </c>
      <c r="AA85" s="322" t="s">
        <v>5633</v>
      </c>
      <c r="AB85" s="322" t="s">
        <v>6005</v>
      </c>
      <c r="AC85" s="322" t="s">
        <v>6006</v>
      </c>
      <c r="AD85" s="206">
        <v>3519</v>
      </c>
      <c r="AF85" s="144" t="s">
        <v>721</v>
      </c>
      <c r="AG85" s="144" t="s">
        <v>676</v>
      </c>
      <c r="AH85" s="144" t="s">
        <v>5541</v>
      </c>
      <c r="AI85" s="144" t="s">
        <v>5972</v>
      </c>
      <c r="AJ85" s="144" t="s">
        <v>5653</v>
      </c>
      <c r="AK85" s="145">
        <v>11968</v>
      </c>
      <c r="AN85" s="144" t="s">
        <v>676</v>
      </c>
      <c r="AO85" s="144" t="s">
        <v>710</v>
      </c>
      <c r="AP85" s="144" t="s">
        <v>3995</v>
      </c>
      <c r="AQ85" s="144" t="s">
        <v>6007</v>
      </c>
      <c r="AR85" s="144" t="s">
        <v>4091</v>
      </c>
      <c r="AS85" s="145">
        <v>3968</v>
      </c>
    </row>
    <row r="86" ht="20.1" customHeight="1" spans="3:45">
      <c r="C86" s="276"/>
      <c r="D86" s="276"/>
      <c r="E86" s="308"/>
      <c r="F86" s="308"/>
      <c r="G86" s="41"/>
      <c r="L86" s="286"/>
      <c r="M86" s="286"/>
      <c r="N86" s="284" t="s">
        <v>6008</v>
      </c>
      <c r="O86" s="284" t="s">
        <v>6009</v>
      </c>
      <c r="P86" s="285">
        <v>1200</v>
      </c>
      <c r="R86" s="305" t="s">
        <v>665</v>
      </c>
      <c r="S86" s="306">
        <v>23</v>
      </c>
      <c r="T86" s="305" t="s">
        <v>4078</v>
      </c>
      <c r="U86" s="305" t="s">
        <v>6010</v>
      </c>
      <c r="V86" s="305" t="s">
        <v>5910</v>
      </c>
      <c r="W86" s="140">
        <v>5000</v>
      </c>
      <c r="Y86" s="323" t="s">
        <v>389</v>
      </c>
      <c r="Z86" s="324"/>
      <c r="AA86" s="324"/>
      <c r="AB86" s="324"/>
      <c r="AC86" s="325"/>
      <c r="AD86" s="207">
        <f>SUM(AD6:AD85)</f>
        <v>878352.97</v>
      </c>
      <c r="AF86" s="144" t="s">
        <v>721</v>
      </c>
      <c r="AG86" s="144" t="s">
        <v>708</v>
      </c>
      <c r="AH86" s="144" t="s">
        <v>5536</v>
      </c>
      <c r="AI86" s="144" t="s">
        <v>6011</v>
      </c>
      <c r="AJ86" s="144" t="s">
        <v>6012</v>
      </c>
      <c r="AK86" s="145">
        <v>60958</v>
      </c>
      <c r="AN86" s="144" t="s">
        <v>676</v>
      </c>
      <c r="AO86" s="144" t="s">
        <v>710</v>
      </c>
      <c r="AP86" s="144" t="s">
        <v>3995</v>
      </c>
      <c r="AQ86" s="144" t="s">
        <v>6007</v>
      </c>
      <c r="AR86" s="144" t="s">
        <v>4091</v>
      </c>
      <c r="AS86" s="145">
        <v>6400</v>
      </c>
    </row>
    <row r="87" ht="20.1" customHeight="1" spans="3:45">
      <c r="C87" s="276" t="s">
        <v>6002</v>
      </c>
      <c r="D87" s="276" t="s">
        <v>6013</v>
      </c>
      <c r="E87" s="276" t="s">
        <v>6004</v>
      </c>
      <c r="F87" s="278">
        <v>72116</v>
      </c>
      <c r="G87" s="41"/>
      <c r="L87" s="286"/>
      <c r="M87" s="286"/>
      <c r="N87" s="284" t="s">
        <v>6014</v>
      </c>
      <c r="O87" s="284" t="s">
        <v>6015</v>
      </c>
      <c r="P87" s="285">
        <v>114.5</v>
      </c>
      <c r="R87" s="305" t="s">
        <v>665</v>
      </c>
      <c r="S87" s="306">
        <v>23</v>
      </c>
      <c r="T87" s="305" t="s">
        <v>4078</v>
      </c>
      <c r="U87" s="305" t="s">
        <v>6016</v>
      </c>
      <c r="V87" s="305" t="s">
        <v>5910</v>
      </c>
      <c r="W87" s="140">
        <v>1800</v>
      </c>
      <c r="AF87" s="144" t="s">
        <v>721</v>
      </c>
      <c r="AG87" s="144" t="s">
        <v>721</v>
      </c>
      <c r="AH87" s="144" t="s">
        <v>6017</v>
      </c>
      <c r="AI87" s="144" t="s">
        <v>6018</v>
      </c>
      <c r="AJ87" s="144" t="s">
        <v>6019</v>
      </c>
      <c r="AK87" s="145">
        <v>3000</v>
      </c>
      <c r="AN87" s="144" t="s">
        <v>676</v>
      </c>
      <c r="AO87" s="146">
        <v>21</v>
      </c>
      <c r="AP87" s="144" t="s">
        <v>4042</v>
      </c>
      <c r="AQ87" s="144" t="s">
        <v>6020</v>
      </c>
      <c r="AR87" s="144" t="s">
        <v>4043</v>
      </c>
      <c r="AS87" s="145">
        <v>1500</v>
      </c>
    </row>
    <row r="88" ht="20.1" customHeight="1" spans="3:45">
      <c r="C88" s="276"/>
      <c r="D88" s="276"/>
      <c r="E88" s="276" t="s">
        <v>6021</v>
      </c>
      <c r="F88" s="278">
        <v>72116</v>
      </c>
      <c r="G88" s="41"/>
      <c r="L88" s="286"/>
      <c r="M88" s="286"/>
      <c r="N88" s="284" t="s">
        <v>6022</v>
      </c>
      <c r="O88" s="284" t="s">
        <v>6023</v>
      </c>
      <c r="P88" s="285">
        <v>2287</v>
      </c>
      <c r="R88" s="305" t="s">
        <v>665</v>
      </c>
      <c r="S88" s="306">
        <v>25</v>
      </c>
      <c r="T88" s="305" t="s">
        <v>4303</v>
      </c>
      <c r="U88" s="305" t="s">
        <v>6024</v>
      </c>
      <c r="V88" s="305" t="s">
        <v>5770</v>
      </c>
      <c r="W88" s="140">
        <v>8000</v>
      </c>
      <c r="AF88" s="144" t="s">
        <v>721</v>
      </c>
      <c r="AG88" s="144" t="s">
        <v>721</v>
      </c>
      <c r="AH88" s="144" t="s">
        <v>6017</v>
      </c>
      <c r="AI88" s="144" t="s">
        <v>6025</v>
      </c>
      <c r="AJ88" s="144" t="s">
        <v>6026</v>
      </c>
      <c r="AK88" s="145">
        <v>3781</v>
      </c>
      <c r="AN88" s="144" t="s">
        <v>676</v>
      </c>
      <c r="AO88" s="146">
        <v>21</v>
      </c>
      <c r="AP88" s="144" t="s">
        <v>4042</v>
      </c>
      <c r="AQ88" s="144" t="s">
        <v>6027</v>
      </c>
      <c r="AR88" s="144" t="s">
        <v>4169</v>
      </c>
      <c r="AS88" s="145">
        <v>2400</v>
      </c>
    </row>
    <row r="89" ht="17.25" customHeight="1" spans="3:45">
      <c r="C89" s="276"/>
      <c r="D89" s="276"/>
      <c r="E89" s="308"/>
      <c r="F89" s="308"/>
      <c r="G89" s="41"/>
      <c r="L89" s="286"/>
      <c r="M89" s="284" t="s">
        <v>5904</v>
      </c>
      <c r="N89" s="284" t="s">
        <v>6028</v>
      </c>
      <c r="O89" s="284" t="s">
        <v>6029</v>
      </c>
      <c r="P89" s="285">
        <v>776.1</v>
      </c>
      <c r="R89" s="305" t="s">
        <v>676</v>
      </c>
      <c r="S89" s="306">
        <v>12</v>
      </c>
      <c r="T89" s="305" t="s">
        <v>5162</v>
      </c>
      <c r="U89" s="305" t="s">
        <v>6030</v>
      </c>
      <c r="V89" s="305" t="s">
        <v>6031</v>
      </c>
      <c r="W89" s="140">
        <v>2400</v>
      </c>
      <c r="Y89" s="83" t="s">
        <v>6032</v>
      </c>
      <c r="Z89" s="84"/>
      <c r="AA89" s="84"/>
      <c r="AB89" s="84"/>
      <c r="AC89" s="84"/>
      <c r="AD89" s="84"/>
      <c r="AF89" s="144" t="s">
        <v>721</v>
      </c>
      <c r="AG89" s="144" t="s">
        <v>721</v>
      </c>
      <c r="AH89" s="144" t="s">
        <v>6017</v>
      </c>
      <c r="AI89" s="144" t="s">
        <v>6033</v>
      </c>
      <c r="AJ89" s="144" t="s">
        <v>6019</v>
      </c>
      <c r="AK89" s="145">
        <v>1800</v>
      </c>
      <c r="AN89" s="144" t="s">
        <v>676</v>
      </c>
      <c r="AO89" s="146">
        <v>21</v>
      </c>
      <c r="AP89" s="144" t="s">
        <v>4372</v>
      </c>
      <c r="AQ89" s="144" t="s">
        <v>2877</v>
      </c>
      <c r="AR89" s="144" t="s">
        <v>5850</v>
      </c>
      <c r="AS89" s="145">
        <v>1599</v>
      </c>
    </row>
    <row r="90" ht="17.25" customHeight="1" spans="3:45">
      <c r="C90" s="276" t="s">
        <v>4382</v>
      </c>
      <c r="D90" s="276" t="s">
        <v>6034</v>
      </c>
      <c r="E90" s="276" t="s">
        <v>6035</v>
      </c>
      <c r="F90" s="278">
        <v>2400</v>
      </c>
      <c r="G90" s="41"/>
      <c r="L90" s="286"/>
      <c r="M90" s="284" t="s">
        <v>5637</v>
      </c>
      <c r="N90" s="284" t="s">
        <v>6036</v>
      </c>
      <c r="O90" s="284" t="s">
        <v>5964</v>
      </c>
      <c r="P90" s="285">
        <v>4200</v>
      </c>
      <c r="R90" s="305" t="s">
        <v>676</v>
      </c>
      <c r="S90" s="306">
        <v>18</v>
      </c>
      <c r="T90" s="305" t="s">
        <v>5113</v>
      </c>
      <c r="U90" s="305" t="s">
        <v>6037</v>
      </c>
      <c r="V90" s="305" t="s">
        <v>5114</v>
      </c>
      <c r="W90" s="140">
        <v>3200</v>
      </c>
      <c r="Y90" s="177" t="s">
        <v>1682</v>
      </c>
      <c r="Z90" s="177"/>
      <c r="AA90" s="177" t="s">
        <v>1953</v>
      </c>
      <c r="AB90" s="177" t="s">
        <v>654</v>
      </c>
      <c r="AC90" s="177" t="s">
        <v>7</v>
      </c>
      <c r="AD90" s="177" t="s">
        <v>664</v>
      </c>
      <c r="AF90" s="144" t="s">
        <v>721</v>
      </c>
      <c r="AG90" s="144" t="s">
        <v>721</v>
      </c>
      <c r="AH90" s="144" t="s">
        <v>6017</v>
      </c>
      <c r="AI90" s="144" t="s">
        <v>6038</v>
      </c>
      <c r="AJ90" s="144" t="s">
        <v>6039</v>
      </c>
      <c r="AK90" s="145">
        <v>1299</v>
      </c>
      <c r="AN90" s="144" t="s">
        <v>676</v>
      </c>
      <c r="AO90" s="146">
        <v>21</v>
      </c>
      <c r="AP90" s="144" t="s">
        <v>4372</v>
      </c>
      <c r="AQ90" s="144" t="s">
        <v>6040</v>
      </c>
      <c r="AR90" s="144" t="s">
        <v>5850</v>
      </c>
      <c r="AS90" s="145">
        <v>4300</v>
      </c>
    </row>
    <row r="91" ht="17.25" customHeight="1" spans="3:45">
      <c r="C91" s="276"/>
      <c r="D91" s="276"/>
      <c r="E91" s="276" t="s">
        <v>6041</v>
      </c>
      <c r="F91" s="278">
        <v>2400</v>
      </c>
      <c r="G91" s="41"/>
      <c r="L91" s="284" t="s">
        <v>6042</v>
      </c>
      <c r="M91" s="290"/>
      <c r="N91" s="290"/>
      <c r="O91" s="290"/>
      <c r="P91" s="285">
        <v>44010.6</v>
      </c>
      <c r="R91" s="305" t="s">
        <v>676</v>
      </c>
      <c r="S91" s="306">
        <v>22</v>
      </c>
      <c r="T91" s="305" t="s">
        <v>4078</v>
      </c>
      <c r="U91" s="305" t="s">
        <v>6043</v>
      </c>
      <c r="V91" s="305" t="s">
        <v>5910</v>
      </c>
      <c r="W91" s="215">
        <v>510</v>
      </c>
      <c r="Y91" s="177" t="s">
        <v>659</v>
      </c>
      <c r="Z91" s="177" t="s">
        <v>660</v>
      </c>
      <c r="AA91" s="177" t="s">
        <v>1953</v>
      </c>
      <c r="AB91" s="177" t="s">
        <v>654</v>
      </c>
      <c r="AC91" s="177" t="s">
        <v>655</v>
      </c>
      <c r="AD91" s="177" t="s">
        <v>661</v>
      </c>
      <c r="AF91" s="144" t="s">
        <v>721</v>
      </c>
      <c r="AG91" s="144" t="s">
        <v>721</v>
      </c>
      <c r="AH91" s="144" t="s">
        <v>6017</v>
      </c>
      <c r="AI91" s="144" t="s">
        <v>6044</v>
      </c>
      <c r="AJ91" s="144" t="s">
        <v>6045</v>
      </c>
      <c r="AK91" s="145">
        <v>48007.7</v>
      </c>
      <c r="AN91" s="144" t="s">
        <v>676</v>
      </c>
      <c r="AO91" s="146">
        <v>21</v>
      </c>
      <c r="AP91" s="144" t="s">
        <v>4146</v>
      </c>
      <c r="AQ91" s="144" t="s">
        <v>5677</v>
      </c>
      <c r="AR91" s="144" t="s">
        <v>4891</v>
      </c>
      <c r="AS91" s="145">
        <v>3000</v>
      </c>
    </row>
    <row r="92" ht="17.25" customHeight="1" spans="3:45">
      <c r="C92" s="276"/>
      <c r="D92" s="276"/>
      <c r="E92" s="308"/>
      <c r="F92" s="308"/>
      <c r="G92" s="41"/>
      <c r="L92" s="284" t="s">
        <v>5592</v>
      </c>
      <c r="M92" s="284" t="s">
        <v>2112</v>
      </c>
      <c r="N92" s="284" t="s">
        <v>6046</v>
      </c>
      <c r="O92" s="284" t="s">
        <v>5639</v>
      </c>
      <c r="P92" s="285">
        <v>1960</v>
      </c>
      <c r="R92" s="305" t="s">
        <v>676</v>
      </c>
      <c r="S92" s="306">
        <v>26</v>
      </c>
      <c r="T92" s="305" t="s">
        <v>4078</v>
      </c>
      <c r="U92" s="305" t="s">
        <v>6047</v>
      </c>
      <c r="V92" s="305" t="s">
        <v>6048</v>
      </c>
      <c r="W92" s="140">
        <v>4050</v>
      </c>
      <c r="Y92" s="326" t="s">
        <v>676</v>
      </c>
      <c r="Z92" s="327">
        <v>10</v>
      </c>
      <c r="AA92" s="326" t="s">
        <v>4065</v>
      </c>
      <c r="AB92" s="326" t="s">
        <v>6049</v>
      </c>
      <c r="AC92" s="326" t="s">
        <v>6050</v>
      </c>
      <c r="AD92" s="328">
        <v>4118.48</v>
      </c>
      <c r="AF92" s="144" t="s">
        <v>721</v>
      </c>
      <c r="AG92" s="146">
        <v>12</v>
      </c>
      <c r="AH92" s="144" t="s">
        <v>5577</v>
      </c>
      <c r="AI92" s="144" t="s">
        <v>6051</v>
      </c>
      <c r="AJ92" s="144" t="s">
        <v>5852</v>
      </c>
      <c r="AK92" s="145">
        <v>8500</v>
      </c>
      <c r="AN92" s="144" t="s">
        <v>676</v>
      </c>
      <c r="AO92" s="146">
        <v>23</v>
      </c>
      <c r="AP92" s="144" t="s">
        <v>5113</v>
      </c>
      <c r="AQ92" s="144" t="s">
        <v>6052</v>
      </c>
      <c r="AR92" s="144" t="s">
        <v>5114</v>
      </c>
      <c r="AS92" s="145">
        <v>1600</v>
      </c>
    </row>
    <row r="93" ht="30" customHeight="1" spans="3:45">
      <c r="C93" s="277" t="s">
        <v>5162</v>
      </c>
      <c r="D93" s="276" t="s">
        <v>6053</v>
      </c>
      <c r="E93" s="276" t="s">
        <v>6031</v>
      </c>
      <c r="F93" s="278">
        <v>2400</v>
      </c>
      <c r="G93" s="41"/>
      <c r="L93" s="286"/>
      <c r="M93" s="286"/>
      <c r="N93" s="284" t="s">
        <v>6054</v>
      </c>
      <c r="O93" s="284" t="s">
        <v>6055</v>
      </c>
      <c r="P93" s="285">
        <v>767</v>
      </c>
      <c r="R93" s="305" t="s">
        <v>676</v>
      </c>
      <c r="S93" s="306">
        <v>26</v>
      </c>
      <c r="T93" s="305" t="s">
        <v>4078</v>
      </c>
      <c r="U93" s="305" t="s">
        <v>6056</v>
      </c>
      <c r="V93" s="305" t="s">
        <v>6057</v>
      </c>
      <c r="W93" s="140">
        <v>6000</v>
      </c>
      <c r="Y93" s="326" t="s">
        <v>676</v>
      </c>
      <c r="Z93" s="327">
        <v>24</v>
      </c>
      <c r="AA93" s="326" t="s">
        <v>5113</v>
      </c>
      <c r="AB93" s="326" t="s">
        <v>6058</v>
      </c>
      <c r="AC93" s="326" t="s">
        <v>6059</v>
      </c>
      <c r="AD93" s="328">
        <v>1600</v>
      </c>
      <c r="AF93" s="144" t="s">
        <v>721</v>
      </c>
      <c r="AG93" s="146">
        <v>12</v>
      </c>
      <c r="AH93" s="144" t="s">
        <v>5654</v>
      </c>
      <c r="AI93" s="144" t="s">
        <v>6060</v>
      </c>
      <c r="AJ93" s="144" t="s">
        <v>6061</v>
      </c>
      <c r="AK93" s="145">
        <v>3641.8</v>
      </c>
      <c r="AN93" s="144" t="s">
        <v>676</v>
      </c>
      <c r="AO93" s="146">
        <v>24</v>
      </c>
      <c r="AP93" s="144" t="s">
        <v>4498</v>
      </c>
      <c r="AQ93" s="144" t="s">
        <v>6062</v>
      </c>
      <c r="AR93" s="144" t="s">
        <v>6063</v>
      </c>
      <c r="AS93" s="145">
        <v>7000</v>
      </c>
    </row>
    <row r="94" ht="20.1" customHeight="1" spans="3:45">
      <c r="C94" s="279"/>
      <c r="D94" s="276" t="s">
        <v>6064</v>
      </c>
      <c r="E94" s="276" t="s">
        <v>6031</v>
      </c>
      <c r="F94" s="278">
        <v>2400</v>
      </c>
      <c r="G94" s="41"/>
      <c r="L94" s="286"/>
      <c r="M94" s="286"/>
      <c r="N94" s="284" t="s">
        <v>6065</v>
      </c>
      <c r="O94" s="284" t="s">
        <v>1015</v>
      </c>
      <c r="P94" s="285">
        <v>800.79</v>
      </c>
      <c r="R94" s="305" t="s">
        <v>691</v>
      </c>
      <c r="S94" s="306">
        <v>14</v>
      </c>
      <c r="T94" s="305" t="s">
        <v>5113</v>
      </c>
      <c r="U94" s="305" t="s">
        <v>6066</v>
      </c>
      <c r="V94" s="305" t="s">
        <v>5114</v>
      </c>
      <c r="W94" s="140">
        <v>3000</v>
      </c>
      <c r="Y94" s="326" t="s">
        <v>676</v>
      </c>
      <c r="Z94" s="327">
        <v>24</v>
      </c>
      <c r="AA94" s="326" t="s">
        <v>5113</v>
      </c>
      <c r="AB94" s="326" t="s">
        <v>2975</v>
      </c>
      <c r="AC94" s="326" t="s">
        <v>6067</v>
      </c>
      <c r="AD94" s="328">
        <v>2749.5</v>
      </c>
      <c r="AF94" s="144" t="s">
        <v>721</v>
      </c>
      <c r="AG94" s="146">
        <v>15</v>
      </c>
      <c r="AH94" s="144" t="s">
        <v>5545</v>
      </c>
      <c r="AI94" s="144" t="s">
        <v>6068</v>
      </c>
      <c r="AJ94" s="144" t="s">
        <v>6069</v>
      </c>
      <c r="AK94" s="145">
        <v>40000</v>
      </c>
      <c r="AN94" s="144" t="s">
        <v>676</v>
      </c>
      <c r="AO94" s="146">
        <v>24</v>
      </c>
      <c r="AP94" s="144" t="s">
        <v>4922</v>
      </c>
      <c r="AQ94" s="144" t="s">
        <v>3427</v>
      </c>
      <c r="AR94" s="144" t="s">
        <v>6070</v>
      </c>
      <c r="AS94" s="145">
        <v>18000</v>
      </c>
    </row>
    <row r="95" ht="20.1" customHeight="1" spans="3:45">
      <c r="C95" s="279"/>
      <c r="D95" s="276" t="s">
        <v>6071</v>
      </c>
      <c r="E95" s="276" t="s">
        <v>6072</v>
      </c>
      <c r="F95" s="278">
        <v>1600</v>
      </c>
      <c r="G95" s="41"/>
      <c r="L95" s="286"/>
      <c r="M95" s="286"/>
      <c r="N95" s="286"/>
      <c r="O95" s="288" t="s">
        <v>6073</v>
      </c>
      <c r="P95" s="289">
        <v>1307</v>
      </c>
      <c r="R95" s="305" t="s">
        <v>691</v>
      </c>
      <c r="S95" s="306">
        <v>20</v>
      </c>
      <c r="T95" s="305" t="s">
        <v>5162</v>
      </c>
      <c r="U95" s="305" t="s">
        <v>6074</v>
      </c>
      <c r="V95" s="305" t="s">
        <v>6031</v>
      </c>
      <c r="W95" s="140">
        <v>2400</v>
      </c>
      <c r="Y95" s="326" t="s">
        <v>691</v>
      </c>
      <c r="Z95" s="326" t="s">
        <v>716</v>
      </c>
      <c r="AA95" s="329" t="s">
        <v>3995</v>
      </c>
      <c r="AB95" s="326" t="s">
        <v>6075</v>
      </c>
      <c r="AC95" s="326" t="s">
        <v>5835</v>
      </c>
      <c r="AD95" s="328">
        <v>1035</v>
      </c>
      <c r="AF95" s="144" t="s">
        <v>721</v>
      </c>
      <c r="AG95" s="146">
        <v>17</v>
      </c>
      <c r="AH95" s="144" t="s">
        <v>5570</v>
      </c>
      <c r="AI95" s="144" t="s">
        <v>2810</v>
      </c>
      <c r="AJ95" s="144" t="s">
        <v>5571</v>
      </c>
      <c r="AK95" s="157">
        <v>500</v>
      </c>
      <c r="AN95" s="144" t="s">
        <v>676</v>
      </c>
      <c r="AO95" s="146">
        <v>24</v>
      </c>
      <c r="AP95" s="144" t="s">
        <v>4236</v>
      </c>
      <c r="AQ95" s="144" t="s">
        <v>2197</v>
      </c>
      <c r="AR95" s="144" t="s">
        <v>4616</v>
      </c>
      <c r="AS95" s="145">
        <v>17387.5</v>
      </c>
    </row>
    <row r="96" ht="20.1" customHeight="1" spans="3:45">
      <c r="C96" s="279"/>
      <c r="D96" s="276" t="s">
        <v>2646</v>
      </c>
      <c r="E96" s="276" t="s">
        <v>6076</v>
      </c>
      <c r="F96" s="278">
        <v>48438</v>
      </c>
      <c r="G96" s="41"/>
      <c r="L96" s="286"/>
      <c r="M96" s="286"/>
      <c r="N96" s="286"/>
      <c r="O96" s="288" t="s">
        <v>6077</v>
      </c>
      <c r="P96" s="289">
        <v>1200</v>
      </c>
      <c r="R96" s="305" t="s">
        <v>677</v>
      </c>
      <c r="S96" s="305" t="s">
        <v>665</v>
      </c>
      <c r="T96" s="305" t="s">
        <v>5162</v>
      </c>
      <c r="U96" s="305" t="s">
        <v>2719</v>
      </c>
      <c r="V96" s="305" t="s">
        <v>6078</v>
      </c>
      <c r="W96" s="140">
        <v>13280</v>
      </c>
      <c r="Y96" s="326" t="s">
        <v>691</v>
      </c>
      <c r="Z96" s="326" t="s">
        <v>716</v>
      </c>
      <c r="AA96" s="329" t="s">
        <v>3995</v>
      </c>
      <c r="AB96" s="326" t="s">
        <v>6075</v>
      </c>
      <c r="AC96" s="326" t="s">
        <v>5835</v>
      </c>
      <c r="AD96" s="328">
        <v>6300</v>
      </c>
      <c r="AF96" s="144" t="s">
        <v>721</v>
      </c>
      <c r="AG96" s="146">
        <v>17</v>
      </c>
      <c r="AH96" s="144" t="s">
        <v>5584</v>
      </c>
      <c r="AI96" s="144" t="s">
        <v>2810</v>
      </c>
      <c r="AJ96" s="144" t="s">
        <v>5585</v>
      </c>
      <c r="AK96" s="157">
        <v>500</v>
      </c>
      <c r="AN96" s="144" t="s">
        <v>676</v>
      </c>
      <c r="AO96" s="146">
        <v>24</v>
      </c>
      <c r="AP96" s="144" t="s">
        <v>4382</v>
      </c>
      <c r="AQ96" s="144" t="s">
        <v>6079</v>
      </c>
      <c r="AR96" s="144" t="s">
        <v>5894</v>
      </c>
      <c r="AS96" s="145">
        <v>3200</v>
      </c>
    </row>
    <row r="97" ht="20.1" customHeight="1" spans="3:45">
      <c r="C97" s="279"/>
      <c r="D97" s="276" t="s">
        <v>1519</v>
      </c>
      <c r="E97" s="276" t="s">
        <v>6072</v>
      </c>
      <c r="F97" s="278">
        <v>1600</v>
      </c>
      <c r="G97" s="41"/>
      <c r="L97" s="286"/>
      <c r="M97" s="286"/>
      <c r="N97" s="284" t="s">
        <v>6080</v>
      </c>
      <c r="O97" s="284" t="s">
        <v>6081</v>
      </c>
      <c r="P97" s="285">
        <v>880</v>
      </c>
      <c r="R97" s="305" t="s">
        <v>677</v>
      </c>
      <c r="S97" s="306">
        <v>11</v>
      </c>
      <c r="T97" s="305" t="s">
        <v>5113</v>
      </c>
      <c r="U97" s="305" t="s">
        <v>1166</v>
      </c>
      <c r="V97" s="305" t="s">
        <v>6082</v>
      </c>
      <c r="W97" s="140">
        <v>3200</v>
      </c>
      <c r="Y97" s="326" t="s">
        <v>691</v>
      </c>
      <c r="Z97" s="326" t="s">
        <v>716</v>
      </c>
      <c r="AA97" s="329" t="s">
        <v>3995</v>
      </c>
      <c r="AB97" s="326" t="s">
        <v>6075</v>
      </c>
      <c r="AC97" s="326" t="s">
        <v>5835</v>
      </c>
      <c r="AD97" s="330">
        <v>862</v>
      </c>
      <c r="AF97" s="144" t="s">
        <v>721</v>
      </c>
      <c r="AG97" s="146">
        <v>21</v>
      </c>
      <c r="AH97" s="144" t="s">
        <v>5545</v>
      </c>
      <c r="AI97" s="144" t="s">
        <v>4890</v>
      </c>
      <c r="AJ97" s="144" t="s">
        <v>6083</v>
      </c>
      <c r="AK97" s="145">
        <v>9600</v>
      </c>
      <c r="AN97" s="144" t="s">
        <v>676</v>
      </c>
      <c r="AO97" s="146">
        <v>24</v>
      </c>
      <c r="AP97" s="144" t="s">
        <v>4382</v>
      </c>
      <c r="AQ97" s="144" t="s">
        <v>6084</v>
      </c>
      <c r="AR97" s="144" t="s">
        <v>4384</v>
      </c>
      <c r="AS97" s="157">
        <v>780</v>
      </c>
    </row>
    <row r="98" ht="20.1" customHeight="1" spans="3:45">
      <c r="C98" s="279"/>
      <c r="D98" s="276" t="s">
        <v>3182</v>
      </c>
      <c r="E98" s="276" t="s">
        <v>6031</v>
      </c>
      <c r="F98" s="278">
        <v>2400</v>
      </c>
      <c r="G98" s="41"/>
      <c r="L98" s="286"/>
      <c r="M98" s="286"/>
      <c r="N98" s="284" t="s">
        <v>6085</v>
      </c>
      <c r="O98" s="284" t="s">
        <v>6086</v>
      </c>
      <c r="P98" s="285">
        <v>15791.07</v>
      </c>
      <c r="R98" s="305" t="s">
        <v>677</v>
      </c>
      <c r="S98" s="306">
        <v>18</v>
      </c>
      <c r="T98" s="305" t="s">
        <v>4372</v>
      </c>
      <c r="U98" s="305" t="s">
        <v>6087</v>
      </c>
      <c r="V98" s="305" t="s">
        <v>6088</v>
      </c>
      <c r="W98" s="140">
        <v>1200</v>
      </c>
      <c r="Y98" s="326" t="s">
        <v>691</v>
      </c>
      <c r="Z98" s="326" t="s">
        <v>716</v>
      </c>
      <c r="AA98" s="329" t="s">
        <v>3995</v>
      </c>
      <c r="AB98" s="326" t="s">
        <v>6075</v>
      </c>
      <c r="AC98" s="326" t="s">
        <v>5835</v>
      </c>
      <c r="AD98" s="328">
        <v>2200</v>
      </c>
      <c r="AF98" s="144" t="s">
        <v>721</v>
      </c>
      <c r="AG98" s="146">
        <v>21</v>
      </c>
      <c r="AH98" s="144" t="s">
        <v>5832</v>
      </c>
      <c r="AI98" s="144" t="s">
        <v>6089</v>
      </c>
      <c r="AJ98" s="144" t="s">
        <v>5936</v>
      </c>
      <c r="AK98" s="145">
        <v>16975.4</v>
      </c>
      <c r="AN98" s="144" t="s">
        <v>676</v>
      </c>
      <c r="AO98" s="146">
        <v>24</v>
      </c>
      <c r="AP98" s="144" t="s">
        <v>4382</v>
      </c>
      <c r="AQ98" s="144" t="s">
        <v>6084</v>
      </c>
      <c r="AR98" s="144" t="s">
        <v>4384</v>
      </c>
      <c r="AS98" s="157">
        <v>612</v>
      </c>
    </row>
    <row r="99" ht="20.1" customHeight="1" spans="3:45">
      <c r="C99" s="279"/>
      <c r="D99" s="276" t="s">
        <v>6090</v>
      </c>
      <c r="E99" s="276" t="s">
        <v>6031</v>
      </c>
      <c r="F99" s="278">
        <v>2400</v>
      </c>
      <c r="G99" s="41"/>
      <c r="L99" s="286"/>
      <c r="M99" s="284" t="s">
        <v>2140</v>
      </c>
      <c r="N99" s="284" t="s">
        <v>6091</v>
      </c>
      <c r="O99" s="284" t="s">
        <v>6092</v>
      </c>
      <c r="P99" s="285">
        <v>2000</v>
      </c>
      <c r="R99" s="305" t="s">
        <v>677</v>
      </c>
      <c r="S99" s="306">
        <v>23</v>
      </c>
      <c r="T99" s="305" t="s">
        <v>5162</v>
      </c>
      <c r="U99" s="305" t="s">
        <v>6093</v>
      </c>
      <c r="V99" s="305" t="s">
        <v>6094</v>
      </c>
      <c r="W99" s="140">
        <v>2614.5</v>
      </c>
      <c r="Y99" s="326" t="s">
        <v>691</v>
      </c>
      <c r="Z99" s="326" t="s">
        <v>716</v>
      </c>
      <c r="AA99" s="329" t="s">
        <v>3995</v>
      </c>
      <c r="AB99" s="326" t="s">
        <v>6075</v>
      </c>
      <c r="AC99" s="326" t="s">
        <v>5835</v>
      </c>
      <c r="AD99" s="328">
        <v>5455</v>
      </c>
      <c r="AF99" s="144" t="s">
        <v>721</v>
      </c>
      <c r="AG99" s="146">
        <v>21</v>
      </c>
      <c r="AH99" s="144" t="s">
        <v>5832</v>
      </c>
      <c r="AI99" s="144" t="s">
        <v>6089</v>
      </c>
      <c r="AJ99" s="144" t="s">
        <v>5936</v>
      </c>
      <c r="AK99" s="145">
        <v>1035.22</v>
      </c>
      <c r="AN99" s="144" t="s">
        <v>676</v>
      </c>
      <c r="AO99" s="146">
        <v>28</v>
      </c>
      <c r="AP99" s="144" t="s">
        <v>5886</v>
      </c>
      <c r="AQ99" s="144" t="s">
        <v>5773</v>
      </c>
      <c r="AR99" s="144" t="s">
        <v>6095</v>
      </c>
      <c r="AS99" s="145">
        <v>46886</v>
      </c>
    </row>
    <row r="100" ht="20.1" customHeight="1" spans="3:45">
      <c r="C100" s="279"/>
      <c r="D100" s="276" t="s">
        <v>6096</v>
      </c>
      <c r="E100" s="276" t="s">
        <v>6097</v>
      </c>
      <c r="F100" s="278">
        <v>2000</v>
      </c>
      <c r="G100" s="41"/>
      <c r="L100" s="286"/>
      <c r="M100" s="284" t="s">
        <v>5574</v>
      </c>
      <c r="N100" s="284" t="s">
        <v>6098</v>
      </c>
      <c r="O100" s="284" t="s">
        <v>6099</v>
      </c>
      <c r="P100" s="285">
        <v>3270</v>
      </c>
      <c r="R100" s="305" t="s">
        <v>677</v>
      </c>
      <c r="S100" s="306">
        <v>23</v>
      </c>
      <c r="T100" s="305" t="s">
        <v>5162</v>
      </c>
      <c r="U100" s="305" t="s">
        <v>6100</v>
      </c>
      <c r="V100" s="305" t="s">
        <v>6031</v>
      </c>
      <c r="W100" s="140">
        <v>2400</v>
      </c>
      <c r="X100" s="320"/>
      <c r="Y100" s="326" t="s">
        <v>691</v>
      </c>
      <c r="Z100" s="326" t="s">
        <v>716</v>
      </c>
      <c r="AA100" s="329" t="s">
        <v>3995</v>
      </c>
      <c r="AB100" s="326" t="s">
        <v>6075</v>
      </c>
      <c r="AC100" s="326" t="s">
        <v>5835</v>
      </c>
      <c r="AD100" s="330">
        <v>609</v>
      </c>
      <c r="AF100" s="144" t="s">
        <v>721</v>
      </c>
      <c r="AG100" s="146">
        <v>21</v>
      </c>
      <c r="AH100" s="144" t="s">
        <v>5832</v>
      </c>
      <c r="AI100" s="144" t="s">
        <v>6089</v>
      </c>
      <c r="AJ100" s="144" t="s">
        <v>5936</v>
      </c>
      <c r="AK100" s="145">
        <v>20000</v>
      </c>
      <c r="AN100" s="144" t="s">
        <v>691</v>
      </c>
      <c r="AO100" s="144" t="s">
        <v>665</v>
      </c>
      <c r="AP100" s="144" t="s">
        <v>5886</v>
      </c>
      <c r="AQ100" s="144" t="s">
        <v>6101</v>
      </c>
      <c r="AR100" s="144" t="s">
        <v>6095</v>
      </c>
      <c r="AS100" s="145">
        <v>2750</v>
      </c>
    </row>
    <row r="101" ht="36" spans="3:45">
      <c r="C101" s="280"/>
      <c r="D101" s="276"/>
      <c r="E101" s="276" t="s">
        <v>6102</v>
      </c>
      <c r="F101" s="278">
        <v>63238</v>
      </c>
      <c r="G101" s="41"/>
      <c r="L101" s="286"/>
      <c r="M101" s="284" t="s">
        <v>2178</v>
      </c>
      <c r="N101" s="284" t="s">
        <v>6103</v>
      </c>
      <c r="O101" s="284" t="s">
        <v>6104</v>
      </c>
      <c r="P101" s="285">
        <v>886</v>
      </c>
      <c r="R101" s="305" t="s">
        <v>677</v>
      </c>
      <c r="S101" s="306">
        <v>25</v>
      </c>
      <c r="T101" s="305" t="s">
        <v>5113</v>
      </c>
      <c r="U101" s="305" t="s">
        <v>6105</v>
      </c>
      <c r="V101" s="305" t="s">
        <v>6106</v>
      </c>
      <c r="W101" s="140">
        <v>1000</v>
      </c>
      <c r="Y101" s="326" t="s">
        <v>691</v>
      </c>
      <c r="Z101" s="326" t="s">
        <v>716</v>
      </c>
      <c r="AA101" s="329" t="s">
        <v>3995</v>
      </c>
      <c r="AB101" s="326" t="s">
        <v>6075</v>
      </c>
      <c r="AC101" s="326" t="s">
        <v>5835</v>
      </c>
      <c r="AD101" s="330">
        <v>890</v>
      </c>
      <c r="AF101" s="144" t="s">
        <v>721</v>
      </c>
      <c r="AG101" s="146">
        <v>21</v>
      </c>
      <c r="AH101" s="144" t="s">
        <v>5832</v>
      </c>
      <c r="AI101" s="144" t="s">
        <v>6089</v>
      </c>
      <c r="AJ101" s="144" t="s">
        <v>5936</v>
      </c>
      <c r="AK101" s="145">
        <v>17094.27</v>
      </c>
      <c r="AN101" s="144" t="s">
        <v>691</v>
      </c>
      <c r="AO101" s="144" t="s">
        <v>665</v>
      </c>
      <c r="AP101" s="144" t="s">
        <v>5886</v>
      </c>
      <c r="AQ101" s="144" t="s">
        <v>6101</v>
      </c>
      <c r="AR101" s="144" t="s">
        <v>6095</v>
      </c>
      <c r="AS101" s="157">
        <v>588</v>
      </c>
    </row>
    <row r="102" ht="36" spans="3:45">
      <c r="C102" s="276"/>
      <c r="D102" s="276"/>
      <c r="E102" s="276"/>
      <c r="F102" s="278"/>
      <c r="G102" s="41"/>
      <c r="L102" s="286"/>
      <c r="M102" s="286"/>
      <c r="N102" s="284" t="s">
        <v>6107</v>
      </c>
      <c r="O102" s="284" t="s">
        <v>2210</v>
      </c>
      <c r="P102" s="285">
        <v>2684</v>
      </c>
      <c r="R102" s="305" t="s">
        <v>677</v>
      </c>
      <c r="S102" s="306">
        <v>25</v>
      </c>
      <c r="T102" s="305" t="s">
        <v>4242</v>
      </c>
      <c r="U102" s="305" t="s">
        <v>2270</v>
      </c>
      <c r="V102" s="305" t="s">
        <v>5896</v>
      </c>
      <c r="W102" s="140">
        <v>10897</v>
      </c>
      <c r="Y102" s="326" t="s">
        <v>691</v>
      </c>
      <c r="Z102" s="326" t="s">
        <v>716</v>
      </c>
      <c r="AA102" s="329" t="s">
        <v>3995</v>
      </c>
      <c r="AB102" s="326" t="s">
        <v>6075</v>
      </c>
      <c r="AC102" s="326" t="s">
        <v>5835</v>
      </c>
      <c r="AD102" s="330">
        <v>392</v>
      </c>
      <c r="AF102" s="144" t="s">
        <v>721</v>
      </c>
      <c r="AG102" s="146">
        <v>26</v>
      </c>
      <c r="AH102" s="144" t="s">
        <v>5601</v>
      </c>
      <c r="AI102" s="144" t="s">
        <v>2391</v>
      </c>
      <c r="AJ102" s="144" t="s">
        <v>6108</v>
      </c>
      <c r="AK102" s="145">
        <v>3000</v>
      </c>
      <c r="AN102" s="144" t="s">
        <v>691</v>
      </c>
      <c r="AO102" s="144" t="s">
        <v>665</v>
      </c>
      <c r="AP102" s="144" t="s">
        <v>5886</v>
      </c>
      <c r="AQ102" s="144" t="s">
        <v>6101</v>
      </c>
      <c r="AR102" s="144" t="s">
        <v>6095</v>
      </c>
      <c r="AS102" s="145">
        <v>1798</v>
      </c>
    </row>
    <row r="103" ht="36" spans="3:45">
      <c r="C103" s="276" t="s">
        <v>5886</v>
      </c>
      <c r="D103" s="276" t="s">
        <v>2693</v>
      </c>
      <c r="E103" s="276" t="s">
        <v>6109</v>
      </c>
      <c r="F103" s="278">
        <v>9000</v>
      </c>
      <c r="G103" s="41"/>
      <c r="L103" s="286"/>
      <c r="M103" s="286"/>
      <c r="N103" s="284" t="s">
        <v>6110</v>
      </c>
      <c r="O103" s="284" t="s">
        <v>6111</v>
      </c>
      <c r="P103" s="285">
        <v>1280</v>
      </c>
      <c r="R103" s="305" t="s">
        <v>677</v>
      </c>
      <c r="S103" s="306">
        <v>25</v>
      </c>
      <c r="T103" s="305" t="s">
        <v>4242</v>
      </c>
      <c r="U103" s="305" t="s">
        <v>6112</v>
      </c>
      <c r="V103" s="305" t="s">
        <v>6113</v>
      </c>
      <c r="W103" s="140">
        <v>5000</v>
      </c>
      <c r="Y103" s="326" t="s">
        <v>691</v>
      </c>
      <c r="Z103" s="326" t="s">
        <v>716</v>
      </c>
      <c r="AA103" s="329" t="s">
        <v>3995</v>
      </c>
      <c r="AB103" s="326" t="s">
        <v>6075</v>
      </c>
      <c r="AC103" s="326" t="s">
        <v>5835</v>
      </c>
      <c r="AD103" s="328">
        <v>2700</v>
      </c>
      <c r="AF103" s="144" t="s">
        <v>721</v>
      </c>
      <c r="AG103" s="146">
        <v>29</v>
      </c>
      <c r="AH103" s="144" t="s">
        <v>5601</v>
      </c>
      <c r="AI103" s="144" t="s">
        <v>3148</v>
      </c>
      <c r="AJ103" s="144" t="s">
        <v>6114</v>
      </c>
      <c r="AK103" s="145">
        <v>3000</v>
      </c>
      <c r="AN103" s="144" t="s">
        <v>691</v>
      </c>
      <c r="AO103" s="144" t="s">
        <v>665</v>
      </c>
      <c r="AP103" s="144" t="s">
        <v>5886</v>
      </c>
      <c r="AQ103" s="144" t="s">
        <v>6101</v>
      </c>
      <c r="AR103" s="144" t="s">
        <v>6095</v>
      </c>
      <c r="AS103" s="145">
        <v>1150</v>
      </c>
    </row>
    <row r="104" ht="36" spans="3:45">
      <c r="C104" s="276"/>
      <c r="D104" s="276" t="s">
        <v>6115</v>
      </c>
      <c r="E104" s="276" t="s">
        <v>6116</v>
      </c>
      <c r="F104" s="278">
        <v>7850</v>
      </c>
      <c r="G104" s="41"/>
      <c r="L104" s="286"/>
      <c r="M104" s="286"/>
      <c r="N104" s="284" t="s">
        <v>6117</v>
      </c>
      <c r="O104" s="284" t="s">
        <v>2829</v>
      </c>
      <c r="P104" s="285">
        <v>1185</v>
      </c>
      <c r="R104" s="305" t="s">
        <v>677</v>
      </c>
      <c r="S104" s="306">
        <v>25</v>
      </c>
      <c r="T104" s="305" t="s">
        <v>4372</v>
      </c>
      <c r="U104" s="305" t="s">
        <v>6118</v>
      </c>
      <c r="V104" s="305" t="s">
        <v>6119</v>
      </c>
      <c r="W104" s="215">
        <v>900</v>
      </c>
      <c r="Y104" s="326" t="s">
        <v>691</v>
      </c>
      <c r="Z104" s="326" t="s">
        <v>716</v>
      </c>
      <c r="AA104" s="329" t="s">
        <v>3995</v>
      </c>
      <c r="AB104" s="326" t="s">
        <v>6075</v>
      </c>
      <c r="AC104" s="326" t="s">
        <v>5835</v>
      </c>
      <c r="AD104" s="330">
        <v>58</v>
      </c>
      <c r="AF104" s="144" t="s">
        <v>721</v>
      </c>
      <c r="AG104" s="146">
        <v>30</v>
      </c>
      <c r="AH104" s="144" t="s">
        <v>5554</v>
      </c>
      <c r="AI104" s="144" t="s">
        <v>6120</v>
      </c>
      <c r="AJ104" s="144" t="s">
        <v>5689</v>
      </c>
      <c r="AK104" s="145">
        <v>1564</v>
      </c>
      <c r="AN104" s="144" t="s">
        <v>691</v>
      </c>
      <c r="AO104" s="144" t="s">
        <v>665</v>
      </c>
      <c r="AP104" s="144" t="s">
        <v>5886</v>
      </c>
      <c r="AQ104" s="144" t="s">
        <v>6101</v>
      </c>
      <c r="AR104" s="144" t="s">
        <v>6095</v>
      </c>
      <c r="AS104" s="145">
        <v>3697</v>
      </c>
    </row>
    <row r="105" ht="36" spans="3:45">
      <c r="C105" s="276"/>
      <c r="D105" s="276" t="s">
        <v>6121</v>
      </c>
      <c r="E105" s="276" t="s">
        <v>6122</v>
      </c>
      <c r="F105" s="278">
        <v>6530</v>
      </c>
      <c r="G105" s="41"/>
      <c r="L105" s="286"/>
      <c r="M105" s="284" t="s">
        <v>2208</v>
      </c>
      <c r="N105" s="284" t="s">
        <v>6123</v>
      </c>
      <c r="O105" s="284" t="s">
        <v>6124</v>
      </c>
      <c r="P105" s="285">
        <v>2500</v>
      </c>
      <c r="R105" s="305" t="s">
        <v>716</v>
      </c>
      <c r="S105" s="305" t="s">
        <v>708</v>
      </c>
      <c r="T105" s="305" t="s">
        <v>4303</v>
      </c>
      <c r="U105" s="305" t="s">
        <v>6125</v>
      </c>
      <c r="V105" s="305" t="s">
        <v>6126</v>
      </c>
      <c r="W105" s="140">
        <v>10200</v>
      </c>
      <c r="Y105" s="326" t="s">
        <v>691</v>
      </c>
      <c r="Z105" s="326" t="s">
        <v>716</v>
      </c>
      <c r="AA105" s="329" t="s">
        <v>3995</v>
      </c>
      <c r="AB105" s="326" t="s">
        <v>6075</v>
      </c>
      <c r="AC105" s="326" t="s">
        <v>5835</v>
      </c>
      <c r="AD105" s="330">
        <v>75</v>
      </c>
      <c r="AF105" s="144" t="s">
        <v>721</v>
      </c>
      <c r="AG105" s="146">
        <v>30</v>
      </c>
      <c r="AH105" s="144" t="s">
        <v>5541</v>
      </c>
      <c r="AI105" s="144" t="s">
        <v>6127</v>
      </c>
      <c r="AJ105" s="144" t="s">
        <v>5653</v>
      </c>
      <c r="AK105" s="145">
        <v>1226</v>
      </c>
      <c r="AN105" s="144" t="s">
        <v>691</v>
      </c>
      <c r="AO105" s="144" t="s">
        <v>665</v>
      </c>
      <c r="AP105" s="144" t="s">
        <v>5886</v>
      </c>
      <c r="AQ105" s="144" t="s">
        <v>6101</v>
      </c>
      <c r="AR105" s="144" t="s">
        <v>6095</v>
      </c>
      <c r="AS105" s="145">
        <v>1083</v>
      </c>
    </row>
    <row r="106" ht="36" spans="3:45">
      <c r="C106" s="276"/>
      <c r="D106" s="276" t="s">
        <v>1158</v>
      </c>
      <c r="E106" s="276" t="s">
        <v>6128</v>
      </c>
      <c r="F106" s="278">
        <v>7850</v>
      </c>
      <c r="G106" s="41"/>
      <c r="L106" s="286"/>
      <c r="M106" s="286"/>
      <c r="N106" s="286"/>
      <c r="O106" s="288" t="s">
        <v>6129</v>
      </c>
      <c r="P106" s="289">
        <v>500</v>
      </c>
      <c r="R106" s="305" t="s">
        <v>716</v>
      </c>
      <c r="S106" s="306">
        <v>15</v>
      </c>
      <c r="T106" s="305" t="s">
        <v>4035</v>
      </c>
      <c r="U106" s="305" t="s">
        <v>6130</v>
      </c>
      <c r="V106" s="305" t="s">
        <v>6131</v>
      </c>
      <c r="W106" s="140">
        <v>1310.75</v>
      </c>
      <c r="Y106" s="326" t="s">
        <v>691</v>
      </c>
      <c r="Z106" s="326" t="s">
        <v>708</v>
      </c>
      <c r="AA106" s="326" t="s">
        <v>5162</v>
      </c>
      <c r="AB106" s="326" t="s">
        <v>6049</v>
      </c>
      <c r="AC106" s="326" t="s">
        <v>6031</v>
      </c>
      <c r="AD106" s="328">
        <v>3200</v>
      </c>
      <c r="AF106" s="144" t="s">
        <v>721</v>
      </c>
      <c r="AG106" s="146">
        <v>30</v>
      </c>
      <c r="AH106" s="144" t="s">
        <v>5541</v>
      </c>
      <c r="AI106" s="144" t="s">
        <v>6127</v>
      </c>
      <c r="AJ106" s="144" t="s">
        <v>5653</v>
      </c>
      <c r="AK106" s="145">
        <v>7110</v>
      </c>
      <c r="AN106" s="144" t="s">
        <v>691</v>
      </c>
      <c r="AO106" s="144" t="s">
        <v>665</v>
      </c>
      <c r="AP106" s="144" t="s">
        <v>5886</v>
      </c>
      <c r="AQ106" s="144" t="s">
        <v>6101</v>
      </c>
      <c r="AR106" s="144" t="s">
        <v>6095</v>
      </c>
      <c r="AS106" s="145">
        <v>10229</v>
      </c>
    </row>
    <row r="107" ht="36" spans="3:45">
      <c r="C107" s="276"/>
      <c r="D107" s="276" t="s">
        <v>5641</v>
      </c>
      <c r="E107" s="276" t="s">
        <v>6132</v>
      </c>
      <c r="F107" s="278">
        <v>11375</v>
      </c>
      <c r="L107" s="286"/>
      <c r="M107" s="286"/>
      <c r="N107" s="286"/>
      <c r="O107" s="288" t="s">
        <v>6133</v>
      </c>
      <c r="P107" s="289">
        <v>500</v>
      </c>
      <c r="R107" s="305" t="s">
        <v>716</v>
      </c>
      <c r="S107" s="306">
        <v>15</v>
      </c>
      <c r="T107" s="305" t="s">
        <v>6002</v>
      </c>
      <c r="U107" s="305" t="s">
        <v>5966</v>
      </c>
      <c r="V107" s="305" t="s">
        <v>6004</v>
      </c>
      <c r="W107" s="140">
        <v>15987</v>
      </c>
      <c r="Y107" s="326" t="s">
        <v>691</v>
      </c>
      <c r="Z107" s="327">
        <v>12</v>
      </c>
      <c r="AA107" s="326" t="s">
        <v>4382</v>
      </c>
      <c r="AB107" s="326" t="s">
        <v>6134</v>
      </c>
      <c r="AC107" s="326" t="s">
        <v>6135</v>
      </c>
      <c r="AD107" s="328">
        <v>28272</v>
      </c>
      <c r="AF107" s="144" t="s">
        <v>721</v>
      </c>
      <c r="AG107" s="146">
        <v>30</v>
      </c>
      <c r="AH107" s="144" t="s">
        <v>5541</v>
      </c>
      <c r="AI107" s="144" t="s">
        <v>6127</v>
      </c>
      <c r="AJ107" s="144" t="s">
        <v>5653</v>
      </c>
      <c r="AK107" s="145">
        <v>3165</v>
      </c>
      <c r="AN107" s="144" t="s">
        <v>691</v>
      </c>
      <c r="AO107" s="144" t="s">
        <v>665</v>
      </c>
      <c r="AP107" s="144" t="s">
        <v>5886</v>
      </c>
      <c r="AQ107" s="144" t="s">
        <v>4351</v>
      </c>
      <c r="AR107" s="144" t="s">
        <v>6095</v>
      </c>
      <c r="AS107" s="157">
        <v>137.6</v>
      </c>
    </row>
    <row r="108" ht="36" spans="3:45">
      <c r="C108" s="276"/>
      <c r="D108" s="276"/>
      <c r="E108" s="276" t="s">
        <v>6136</v>
      </c>
      <c r="F108" s="278">
        <v>42605</v>
      </c>
      <c r="L108" s="286"/>
      <c r="M108" s="286"/>
      <c r="N108" s="286"/>
      <c r="O108" s="288" t="s">
        <v>6137</v>
      </c>
      <c r="P108" s="289">
        <v>500</v>
      </c>
      <c r="R108" s="305" t="s">
        <v>716</v>
      </c>
      <c r="S108" s="306">
        <v>23</v>
      </c>
      <c r="T108" s="305" t="s">
        <v>5162</v>
      </c>
      <c r="U108" s="305" t="s">
        <v>6138</v>
      </c>
      <c r="V108" s="305" t="s">
        <v>6031</v>
      </c>
      <c r="W108" s="140">
        <v>2400</v>
      </c>
      <c r="Y108" s="326" t="s">
        <v>691</v>
      </c>
      <c r="Z108" s="327">
        <v>12</v>
      </c>
      <c r="AA108" s="326" t="s">
        <v>4303</v>
      </c>
      <c r="AB108" s="326" t="s">
        <v>6139</v>
      </c>
      <c r="AC108" s="326" t="s">
        <v>5740</v>
      </c>
      <c r="AD108" s="328">
        <v>12403.37</v>
      </c>
      <c r="AF108" s="144" t="s">
        <v>729</v>
      </c>
      <c r="AG108" s="144" t="s">
        <v>716</v>
      </c>
      <c r="AH108" s="144" t="s">
        <v>5729</v>
      </c>
      <c r="AI108" s="144" t="s">
        <v>2942</v>
      </c>
      <c r="AJ108" s="144" t="s">
        <v>6140</v>
      </c>
      <c r="AK108" s="145">
        <v>49921</v>
      </c>
      <c r="AN108" s="144" t="s">
        <v>691</v>
      </c>
      <c r="AO108" s="144" t="s">
        <v>665</v>
      </c>
      <c r="AP108" s="144" t="s">
        <v>5886</v>
      </c>
      <c r="AQ108" s="144" t="s">
        <v>4351</v>
      </c>
      <c r="AR108" s="144" t="s">
        <v>6095</v>
      </c>
      <c r="AS108" s="157">
        <v>400</v>
      </c>
    </row>
    <row r="109" ht="36" spans="3:45">
      <c r="C109" s="276"/>
      <c r="D109" s="276"/>
      <c r="E109" s="309"/>
      <c r="F109" s="309"/>
      <c r="L109" s="286"/>
      <c r="M109" s="286"/>
      <c r="N109" s="286"/>
      <c r="O109" s="288" t="s">
        <v>2316</v>
      </c>
      <c r="P109" s="289">
        <v>500</v>
      </c>
      <c r="R109" s="305" t="s">
        <v>716</v>
      </c>
      <c r="S109" s="306">
        <v>23</v>
      </c>
      <c r="T109" s="305" t="s">
        <v>5113</v>
      </c>
      <c r="U109" s="305" t="s">
        <v>6141</v>
      </c>
      <c r="V109" s="305" t="s">
        <v>6059</v>
      </c>
      <c r="W109" s="140">
        <v>4000</v>
      </c>
      <c r="Y109" s="326" t="s">
        <v>691</v>
      </c>
      <c r="Z109" s="327">
        <v>16</v>
      </c>
      <c r="AA109" s="326" t="s">
        <v>4303</v>
      </c>
      <c r="AB109" s="326" t="s">
        <v>6142</v>
      </c>
      <c r="AC109" s="326" t="s">
        <v>5793</v>
      </c>
      <c r="AD109" s="328">
        <v>5560</v>
      </c>
      <c r="AF109" s="144" t="s">
        <v>729</v>
      </c>
      <c r="AG109" s="144" t="s">
        <v>708</v>
      </c>
      <c r="AH109" s="144" t="s">
        <v>5601</v>
      </c>
      <c r="AI109" s="144" t="s">
        <v>3431</v>
      </c>
      <c r="AJ109" s="144" t="s">
        <v>6143</v>
      </c>
      <c r="AK109" s="145">
        <v>8000</v>
      </c>
      <c r="AN109" s="144" t="s">
        <v>691</v>
      </c>
      <c r="AO109" s="144" t="s">
        <v>665</v>
      </c>
      <c r="AP109" s="144" t="s">
        <v>5886</v>
      </c>
      <c r="AQ109" s="144" t="s">
        <v>4351</v>
      </c>
      <c r="AR109" s="144" t="s">
        <v>6095</v>
      </c>
      <c r="AS109" s="145">
        <v>3330</v>
      </c>
    </row>
    <row r="110" ht="36" spans="3:45">
      <c r="C110" s="277" t="s">
        <v>5113</v>
      </c>
      <c r="D110" s="276" t="s">
        <v>5960</v>
      </c>
      <c r="E110" s="276" t="s">
        <v>5252</v>
      </c>
      <c r="F110" s="278">
        <v>18363</v>
      </c>
      <c r="G110" s="41"/>
      <c r="L110" s="286"/>
      <c r="M110" s="286"/>
      <c r="N110" s="286"/>
      <c r="O110" s="288" t="s">
        <v>5823</v>
      </c>
      <c r="P110" s="289">
        <v>500</v>
      </c>
      <c r="R110" s="305" t="s">
        <v>716</v>
      </c>
      <c r="S110" s="306">
        <v>27</v>
      </c>
      <c r="T110" s="305" t="s">
        <v>4016</v>
      </c>
      <c r="U110" s="305" t="s">
        <v>3160</v>
      </c>
      <c r="V110" s="305" t="s">
        <v>6144</v>
      </c>
      <c r="W110" s="215">
        <v>800</v>
      </c>
      <c r="Y110" s="326" t="s">
        <v>677</v>
      </c>
      <c r="Z110" s="326" t="s">
        <v>710</v>
      </c>
      <c r="AA110" s="326" t="s">
        <v>4372</v>
      </c>
      <c r="AB110" s="326" t="s">
        <v>5735</v>
      </c>
      <c r="AC110" s="326" t="s">
        <v>6145</v>
      </c>
      <c r="AD110" s="328">
        <v>1600</v>
      </c>
      <c r="AF110" s="144" t="s">
        <v>729</v>
      </c>
      <c r="AG110" s="146">
        <v>12</v>
      </c>
      <c r="AH110" s="144" t="s">
        <v>5772</v>
      </c>
      <c r="AI110" s="144" t="s">
        <v>6146</v>
      </c>
      <c r="AJ110" s="144" t="s">
        <v>6147</v>
      </c>
      <c r="AK110" s="145">
        <v>10250</v>
      </c>
      <c r="AN110" s="144" t="s">
        <v>691</v>
      </c>
      <c r="AO110" s="144" t="s">
        <v>665</v>
      </c>
      <c r="AP110" s="144" t="s">
        <v>5886</v>
      </c>
      <c r="AQ110" s="144" t="s">
        <v>4351</v>
      </c>
      <c r="AR110" s="144" t="s">
        <v>6095</v>
      </c>
      <c r="AS110" s="145">
        <v>8180</v>
      </c>
    </row>
    <row r="111" ht="36" spans="3:45">
      <c r="C111" s="279"/>
      <c r="D111" s="276" t="s">
        <v>6148</v>
      </c>
      <c r="E111" s="276" t="s">
        <v>6149</v>
      </c>
      <c r="F111" s="278">
        <v>9600</v>
      </c>
      <c r="G111" s="41"/>
      <c r="L111" s="286"/>
      <c r="M111" s="286"/>
      <c r="N111" s="286"/>
      <c r="O111" s="288" t="s">
        <v>6150</v>
      </c>
      <c r="P111" s="289">
        <v>500</v>
      </c>
      <c r="R111" s="305" t="s">
        <v>716</v>
      </c>
      <c r="S111" s="306">
        <v>31</v>
      </c>
      <c r="T111" s="305" t="s">
        <v>4078</v>
      </c>
      <c r="U111" s="305" t="s">
        <v>2676</v>
      </c>
      <c r="V111" s="305" t="s">
        <v>5910</v>
      </c>
      <c r="W111" s="215">
        <v>800</v>
      </c>
      <c r="Y111" s="326" t="s">
        <v>677</v>
      </c>
      <c r="Z111" s="327">
        <v>16</v>
      </c>
      <c r="AA111" s="326" t="s">
        <v>5162</v>
      </c>
      <c r="AB111" s="326" t="s">
        <v>6151</v>
      </c>
      <c r="AC111" s="326" t="s">
        <v>6031</v>
      </c>
      <c r="AD111" s="328">
        <v>2400</v>
      </c>
      <c r="AF111" s="144" t="s">
        <v>729</v>
      </c>
      <c r="AG111" s="146">
        <v>17</v>
      </c>
      <c r="AH111" s="144" t="s">
        <v>5772</v>
      </c>
      <c r="AI111" s="144" t="s">
        <v>6152</v>
      </c>
      <c r="AJ111" s="144" t="s">
        <v>6153</v>
      </c>
      <c r="AK111" s="145">
        <v>9800</v>
      </c>
      <c r="AN111" s="144" t="s">
        <v>691</v>
      </c>
      <c r="AO111" s="144" t="s">
        <v>665</v>
      </c>
      <c r="AP111" s="144" t="s">
        <v>5886</v>
      </c>
      <c r="AQ111" s="144" t="s">
        <v>4351</v>
      </c>
      <c r="AR111" s="144" t="s">
        <v>6095</v>
      </c>
      <c r="AS111" s="145">
        <v>3769</v>
      </c>
    </row>
    <row r="112" ht="36" spans="3:45">
      <c r="C112" s="279"/>
      <c r="D112" s="276" t="s">
        <v>6071</v>
      </c>
      <c r="E112" s="276" t="s">
        <v>5114</v>
      </c>
      <c r="F112" s="278">
        <v>3200</v>
      </c>
      <c r="G112" s="41"/>
      <c r="L112" s="286"/>
      <c r="M112" s="286"/>
      <c r="N112" s="286"/>
      <c r="O112" s="288" t="s">
        <v>6154</v>
      </c>
      <c r="P112" s="289">
        <v>500</v>
      </c>
      <c r="R112" s="305" t="s">
        <v>716</v>
      </c>
      <c r="S112" s="306">
        <v>31</v>
      </c>
      <c r="T112" s="305" t="s">
        <v>4078</v>
      </c>
      <c r="U112" s="305" t="s">
        <v>2680</v>
      </c>
      <c r="V112" s="305" t="s">
        <v>5910</v>
      </c>
      <c r="W112" s="140">
        <v>1800</v>
      </c>
      <c r="Y112" s="326" t="s">
        <v>677</v>
      </c>
      <c r="Z112" s="327">
        <v>22</v>
      </c>
      <c r="AA112" s="326" t="s">
        <v>4035</v>
      </c>
      <c r="AB112" s="326" t="s">
        <v>6155</v>
      </c>
      <c r="AC112" s="326" t="s">
        <v>6156</v>
      </c>
      <c r="AD112" s="328">
        <v>3000</v>
      </c>
      <c r="AF112" s="144" t="s">
        <v>729</v>
      </c>
      <c r="AG112" s="146">
        <v>17</v>
      </c>
      <c r="AH112" s="144" t="s">
        <v>5772</v>
      </c>
      <c r="AI112" s="144" t="s">
        <v>6152</v>
      </c>
      <c r="AJ112" s="144" t="s">
        <v>6153</v>
      </c>
      <c r="AK112" s="145">
        <v>2296.05</v>
      </c>
      <c r="AN112" s="144" t="s">
        <v>691</v>
      </c>
      <c r="AO112" s="144" t="s">
        <v>665</v>
      </c>
      <c r="AP112" s="144" t="s">
        <v>5886</v>
      </c>
      <c r="AQ112" s="144" t="s">
        <v>4351</v>
      </c>
      <c r="AR112" s="144" t="s">
        <v>6095</v>
      </c>
      <c r="AS112" s="145">
        <v>4410</v>
      </c>
    </row>
    <row r="113" ht="36" spans="3:45">
      <c r="C113" s="279"/>
      <c r="D113" s="276" t="s">
        <v>6157</v>
      </c>
      <c r="E113" s="276" t="s">
        <v>5252</v>
      </c>
      <c r="F113" s="278">
        <v>7900</v>
      </c>
      <c r="G113" s="41"/>
      <c r="L113" s="286"/>
      <c r="M113" s="286"/>
      <c r="N113" s="286"/>
      <c r="O113" s="288" t="s">
        <v>6158</v>
      </c>
      <c r="P113" s="289">
        <v>500</v>
      </c>
      <c r="R113" s="305" t="s">
        <v>716</v>
      </c>
      <c r="S113" s="306">
        <v>31</v>
      </c>
      <c r="T113" s="305" t="s">
        <v>4372</v>
      </c>
      <c r="U113" s="305" t="s">
        <v>6159</v>
      </c>
      <c r="V113" s="305" t="s">
        <v>6160</v>
      </c>
      <c r="W113" s="140">
        <v>7127</v>
      </c>
      <c r="Y113" s="326" t="s">
        <v>677</v>
      </c>
      <c r="Z113" s="327">
        <v>22</v>
      </c>
      <c r="AA113" s="326" t="s">
        <v>4035</v>
      </c>
      <c r="AB113" s="326" t="s">
        <v>1405</v>
      </c>
      <c r="AC113" s="326" t="s">
        <v>6156</v>
      </c>
      <c r="AD113" s="328">
        <v>39437</v>
      </c>
      <c r="AF113" s="144" t="s">
        <v>729</v>
      </c>
      <c r="AG113" s="146">
        <v>18</v>
      </c>
      <c r="AH113" s="144" t="s">
        <v>6161</v>
      </c>
      <c r="AI113" s="144" t="s">
        <v>6162</v>
      </c>
      <c r="AJ113" s="144" t="s">
        <v>6163</v>
      </c>
      <c r="AK113" s="157">
        <v>550</v>
      </c>
      <c r="AN113" s="144" t="s">
        <v>691</v>
      </c>
      <c r="AO113" s="144" t="s">
        <v>665</v>
      </c>
      <c r="AP113" s="144" t="s">
        <v>5886</v>
      </c>
      <c r="AQ113" s="144" t="s">
        <v>4351</v>
      </c>
      <c r="AR113" s="144" t="s">
        <v>6095</v>
      </c>
      <c r="AS113" s="145">
        <v>1169</v>
      </c>
    </row>
    <row r="114" ht="36" spans="3:45">
      <c r="C114" s="279"/>
      <c r="D114" s="276" t="s">
        <v>6164</v>
      </c>
      <c r="E114" s="276" t="s">
        <v>5252</v>
      </c>
      <c r="F114" s="278">
        <v>7880</v>
      </c>
      <c r="G114" s="41"/>
      <c r="L114" s="286"/>
      <c r="M114" s="286"/>
      <c r="N114" s="286"/>
      <c r="O114" s="288" t="s">
        <v>6165</v>
      </c>
      <c r="P114" s="289">
        <v>500</v>
      </c>
      <c r="R114" s="305" t="s">
        <v>708</v>
      </c>
      <c r="S114" s="305" t="s">
        <v>716</v>
      </c>
      <c r="T114" s="305" t="s">
        <v>5162</v>
      </c>
      <c r="U114" s="305" t="s">
        <v>6166</v>
      </c>
      <c r="V114" s="305" t="s">
        <v>6031</v>
      </c>
      <c r="W114" s="140">
        <v>2400</v>
      </c>
      <c r="Y114" s="326" t="s">
        <v>677</v>
      </c>
      <c r="Z114" s="327">
        <v>22</v>
      </c>
      <c r="AA114" s="326" t="s">
        <v>4372</v>
      </c>
      <c r="AB114" s="326" t="s">
        <v>6167</v>
      </c>
      <c r="AC114" s="326" t="s">
        <v>6168</v>
      </c>
      <c r="AD114" s="328">
        <v>3200</v>
      </c>
      <c r="AF114" s="144" t="s">
        <v>729</v>
      </c>
      <c r="AG114" s="146">
        <v>18</v>
      </c>
      <c r="AH114" s="144" t="s">
        <v>6161</v>
      </c>
      <c r="AI114" s="144" t="s">
        <v>6162</v>
      </c>
      <c r="AJ114" s="144" t="s">
        <v>6169</v>
      </c>
      <c r="AK114" s="145">
        <v>3435</v>
      </c>
      <c r="AN114" s="144" t="s">
        <v>691</v>
      </c>
      <c r="AO114" s="144" t="s">
        <v>665</v>
      </c>
      <c r="AP114" s="144" t="s">
        <v>5886</v>
      </c>
      <c r="AQ114" s="144" t="s">
        <v>4351</v>
      </c>
      <c r="AR114" s="144" t="s">
        <v>6095</v>
      </c>
      <c r="AS114" s="145">
        <v>1016</v>
      </c>
    </row>
    <row r="115" ht="36" spans="3:45">
      <c r="C115" s="279"/>
      <c r="D115" s="276" t="s">
        <v>6170</v>
      </c>
      <c r="E115" s="276" t="s">
        <v>5114</v>
      </c>
      <c r="F115" s="278">
        <v>1400</v>
      </c>
      <c r="G115" s="41"/>
      <c r="L115" s="286"/>
      <c r="M115" s="286"/>
      <c r="N115" s="286"/>
      <c r="O115" s="288" t="s">
        <v>6171</v>
      </c>
      <c r="P115" s="289">
        <v>500</v>
      </c>
      <c r="R115" s="305" t="s">
        <v>708</v>
      </c>
      <c r="S115" s="306">
        <v>11</v>
      </c>
      <c r="T115" s="305" t="s">
        <v>4372</v>
      </c>
      <c r="U115" s="305" t="s">
        <v>6172</v>
      </c>
      <c r="V115" s="305" t="s">
        <v>6173</v>
      </c>
      <c r="W115" s="140">
        <v>7440</v>
      </c>
      <c r="Y115" s="326" t="s">
        <v>677</v>
      </c>
      <c r="Z115" s="327">
        <v>22</v>
      </c>
      <c r="AA115" s="326" t="s">
        <v>3995</v>
      </c>
      <c r="AB115" s="326" t="s">
        <v>3856</v>
      </c>
      <c r="AC115" s="326" t="s">
        <v>6174</v>
      </c>
      <c r="AD115" s="328">
        <v>2035</v>
      </c>
      <c r="AF115" s="144" t="s">
        <v>729</v>
      </c>
      <c r="AG115" s="146">
        <v>19</v>
      </c>
      <c r="AH115" s="144" t="s">
        <v>5772</v>
      </c>
      <c r="AI115" s="144" t="s">
        <v>5071</v>
      </c>
      <c r="AJ115" s="144" t="s">
        <v>6153</v>
      </c>
      <c r="AK115" s="145">
        <v>70351</v>
      </c>
      <c r="AN115" s="144" t="s">
        <v>691</v>
      </c>
      <c r="AO115" s="144" t="s">
        <v>665</v>
      </c>
      <c r="AP115" s="144" t="s">
        <v>5886</v>
      </c>
      <c r="AQ115" s="144" t="s">
        <v>4351</v>
      </c>
      <c r="AR115" s="144" t="s">
        <v>6095</v>
      </c>
      <c r="AS115" s="157">
        <v>590</v>
      </c>
    </row>
    <row r="116" ht="36" spans="3:45">
      <c r="C116" s="279"/>
      <c r="D116" s="276" t="s">
        <v>6175</v>
      </c>
      <c r="E116" s="276" t="s">
        <v>5961</v>
      </c>
      <c r="F116" s="278">
        <v>9600</v>
      </c>
      <c r="G116" s="41"/>
      <c r="L116" s="286"/>
      <c r="M116" s="286"/>
      <c r="N116" s="286"/>
      <c r="O116" s="288" t="s">
        <v>5779</v>
      </c>
      <c r="P116" s="289">
        <v>500</v>
      </c>
      <c r="R116" s="305" t="s">
        <v>708</v>
      </c>
      <c r="S116" s="306">
        <v>20</v>
      </c>
      <c r="T116" s="305" t="s">
        <v>4382</v>
      </c>
      <c r="U116" s="305" t="s">
        <v>2693</v>
      </c>
      <c r="V116" s="305" t="s">
        <v>6176</v>
      </c>
      <c r="W116" s="140">
        <v>3200</v>
      </c>
      <c r="Y116" s="326" t="s">
        <v>677</v>
      </c>
      <c r="Z116" s="327">
        <v>22</v>
      </c>
      <c r="AA116" s="326" t="s">
        <v>3995</v>
      </c>
      <c r="AB116" s="326" t="s">
        <v>3856</v>
      </c>
      <c r="AC116" s="326" t="s">
        <v>6174</v>
      </c>
      <c r="AD116" s="328">
        <v>3060</v>
      </c>
      <c r="AF116" s="144" t="s">
        <v>729</v>
      </c>
      <c r="AG116" s="146">
        <v>19</v>
      </c>
      <c r="AH116" s="144" t="s">
        <v>5772</v>
      </c>
      <c r="AI116" s="144" t="s">
        <v>5071</v>
      </c>
      <c r="AJ116" s="144" t="s">
        <v>6153</v>
      </c>
      <c r="AK116" s="145">
        <v>12909</v>
      </c>
      <c r="AN116" s="144" t="s">
        <v>691</v>
      </c>
      <c r="AO116" s="144" t="s">
        <v>665</v>
      </c>
      <c r="AP116" s="144" t="s">
        <v>5886</v>
      </c>
      <c r="AQ116" s="144" t="s">
        <v>6177</v>
      </c>
      <c r="AR116" s="144" t="s">
        <v>6095</v>
      </c>
      <c r="AS116" s="157">
        <v>60</v>
      </c>
    </row>
    <row r="117" ht="36" spans="3:45">
      <c r="C117" s="279"/>
      <c r="D117" s="276" t="s">
        <v>6178</v>
      </c>
      <c r="E117" s="276" t="s">
        <v>5961</v>
      </c>
      <c r="F117" s="278">
        <v>5000</v>
      </c>
      <c r="G117" s="41"/>
      <c r="L117" s="286"/>
      <c r="M117" s="286"/>
      <c r="N117" s="286"/>
      <c r="O117" s="288" t="s">
        <v>2683</v>
      </c>
      <c r="P117" s="289">
        <v>500</v>
      </c>
      <c r="R117" s="305" t="s">
        <v>708</v>
      </c>
      <c r="S117" s="306">
        <v>25</v>
      </c>
      <c r="T117" s="305" t="s">
        <v>4078</v>
      </c>
      <c r="U117" s="305" t="s">
        <v>6179</v>
      </c>
      <c r="V117" s="305" t="s">
        <v>5910</v>
      </c>
      <c r="W117" s="215">
        <v>800</v>
      </c>
      <c r="Y117" s="326" t="s">
        <v>677</v>
      </c>
      <c r="Z117" s="327">
        <v>22</v>
      </c>
      <c r="AA117" s="326" t="s">
        <v>5113</v>
      </c>
      <c r="AB117" s="326" t="s">
        <v>6180</v>
      </c>
      <c r="AC117" s="326" t="s">
        <v>6059</v>
      </c>
      <c r="AD117" s="328">
        <v>1600</v>
      </c>
      <c r="AF117" s="144" t="s">
        <v>729</v>
      </c>
      <c r="AG117" s="146">
        <v>19</v>
      </c>
      <c r="AH117" s="144" t="s">
        <v>5772</v>
      </c>
      <c r="AI117" s="144" t="s">
        <v>5071</v>
      </c>
      <c r="AJ117" s="144" t="s">
        <v>6153</v>
      </c>
      <c r="AK117" s="157">
        <v>798</v>
      </c>
      <c r="AN117" s="144" t="s">
        <v>691</v>
      </c>
      <c r="AO117" s="144" t="s">
        <v>665</v>
      </c>
      <c r="AP117" s="144" t="s">
        <v>5886</v>
      </c>
      <c r="AQ117" s="144" t="s">
        <v>6177</v>
      </c>
      <c r="AR117" s="144" t="s">
        <v>6095</v>
      </c>
      <c r="AS117" s="145">
        <v>1200</v>
      </c>
    </row>
    <row r="118" ht="36" spans="3:45">
      <c r="C118" s="279"/>
      <c r="D118" s="276" t="s">
        <v>6181</v>
      </c>
      <c r="E118" s="276" t="s">
        <v>5252</v>
      </c>
      <c r="F118" s="278">
        <v>10147.8</v>
      </c>
      <c r="G118" s="41"/>
      <c r="L118" s="286"/>
      <c r="M118" s="286"/>
      <c r="N118" s="286"/>
      <c r="O118" s="288" t="s">
        <v>6182</v>
      </c>
      <c r="P118" s="289">
        <v>500</v>
      </c>
      <c r="R118" s="305" t="s">
        <v>708</v>
      </c>
      <c r="S118" s="306">
        <v>25</v>
      </c>
      <c r="T118" s="305" t="s">
        <v>5113</v>
      </c>
      <c r="U118" s="305" t="s">
        <v>6183</v>
      </c>
      <c r="V118" s="305" t="s">
        <v>5114</v>
      </c>
      <c r="W118" s="140">
        <v>1600</v>
      </c>
      <c r="Y118" s="326" t="s">
        <v>677</v>
      </c>
      <c r="Z118" s="327">
        <v>22</v>
      </c>
      <c r="AA118" s="326" t="s">
        <v>5113</v>
      </c>
      <c r="AB118" s="326" t="s">
        <v>6184</v>
      </c>
      <c r="AC118" s="326" t="s">
        <v>6067</v>
      </c>
      <c r="AD118" s="328">
        <v>9970</v>
      </c>
      <c r="AF118" s="144" t="s">
        <v>729</v>
      </c>
      <c r="AG118" s="146">
        <v>19</v>
      </c>
      <c r="AH118" s="144" t="s">
        <v>5554</v>
      </c>
      <c r="AI118" s="144" t="s">
        <v>3365</v>
      </c>
      <c r="AJ118" s="144" t="s">
        <v>5689</v>
      </c>
      <c r="AK118" s="145">
        <v>7370</v>
      </c>
      <c r="AN118" s="144" t="s">
        <v>691</v>
      </c>
      <c r="AO118" s="144" t="s">
        <v>665</v>
      </c>
      <c r="AP118" s="144" t="s">
        <v>5886</v>
      </c>
      <c r="AQ118" s="144" t="s">
        <v>6177</v>
      </c>
      <c r="AR118" s="144" t="s">
        <v>6095</v>
      </c>
      <c r="AS118" s="157">
        <v>60.8</v>
      </c>
    </row>
    <row r="119" ht="36" spans="3:45">
      <c r="C119" s="280"/>
      <c r="D119" s="276"/>
      <c r="E119" s="276" t="s">
        <v>6185</v>
      </c>
      <c r="F119" s="278">
        <v>73090.8</v>
      </c>
      <c r="G119" s="41"/>
      <c r="L119" s="286"/>
      <c r="M119" s="286"/>
      <c r="N119" s="286"/>
      <c r="O119" s="288" t="s">
        <v>2649</v>
      </c>
      <c r="P119" s="289">
        <v>500</v>
      </c>
      <c r="R119" s="305" t="s">
        <v>708</v>
      </c>
      <c r="S119" s="306">
        <v>26</v>
      </c>
      <c r="T119" s="305" t="s">
        <v>4372</v>
      </c>
      <c r="U119" s="305" t="s">
        <v>6186</v>
      </c>
      <c r="V119" s="305" t="s">
        <v>6187</v>
      </c>
      <c r="W119" s="140">
        <v>21185.74</v>
      </c>
      <c r="Y119" s="326" t="s">
        <v>677</v>
      </c>
      <c r="Z119" s="327">
        <v>22</v>
      </c>
      <c r="AA119" s="326" t="s">
        <v>5113</v>
      </c>
      <c r="AB119" s="326" t="s">
        <v>6188</v>
      </c>
      <c r="AC119" s="326" t="s">
        <v>6067</v>
      </c>
      <c r="AD119" s="328">
        <v>4935</v>
      </c>
      <c r="AF119" s="144" t="s">
        <v>729</v>
      </c>
      <c r="AG119" s="146">
        <v>20</v>
      </c>
      <c r="AH119" s="144" t="s">
        <v>5729</v>
      </c>
      <c r="AI119" s="144" t="s">
        <v>6189</v>
      </c>
      <c r="AJ119" s="144" t="s">
        <v>6190</v>
      </c>
      <c r="AK119" s="145">
        <v>12318</v>
      </c>
      <c r="AN119" s="144" t="s">
        <v>691</v>
      </c>
      <c r="AO119" s="144" t="s">
        <v>665</v>
      </c>
      <c r="AP119" s="144" t="s">
        <v>5886</v>
      </c>
      <c r="AQ119" s="144" t="s">
        <v>6177</v>
      </c>
      <c r="AR119" s="144" t="s">
        <v>6095</v>
      </c>
      <c r="AS119" s="145">
        <v>1470</v>
      </c>
    </row>
    <row r="120" ht="36" spans="3:45">
      <c r="C120" s="276"/>
      <c r="D120" s="276"/>
      <c r="E120" s="276"/>
      <c r="F120" s="278"/>
      <c r="G120" s="41"/>
      <c r="L120" s="286"/>
      <c r="M120" s="286"/>
      <c r="N120" s="286"/>
      <c r="O120" s="288" t="s">
        <v>2452</v>
      </c>
      <c r="P120" s="289">
        <v>500</v>
      </c>
      <c r="R120" s="305" t="s">
        <v>721</v>
      </c>
      <c r="S120" s="305" t="s">
        <v>676</v>
      </c>
      <c r="T120" s="305" t="s">
        <v>5113</v>
      </c>
      <c r="U120" s="305" t="s">
        <v>6191</v>
      </c>
      <c r="V120" s="305" t="s">
        <v>6192</v>
      </c>
      <c r="W120" s="140">
        <v>8000</v>
      </c>
      <c r="Y120" s="326" t="s">
        <v>677</v>
      </c>
      <c r="Z120" s="327">
        <v>26</v>
      </c>
      <c r="AA120" s="326" t="s">
        <v>4372</v>
      </c>
      <c r="AB120" s="326" t="s">
        <v>6193</v>
      </c>
      <c r="AC120" s="326" t="s">
        <v>6194</v>
      </c>
      <c r="AD120" s="328">
        <v>1000</v>
      </c>
      <c r="AF120" s="144" t="s">
        <v>729</v>
      </c>
      <c r="AG120" s="146">
        <v>20</v>
      </c>
      <c r="AH120" s="144" t="s">
        <v>5570</v>
      </c>
      <c r="AI120" s="144" t="s">
        <v>2965</v>
      </c>
      <c r="AJ120" s="144" t="s">
        <v>5571</v>
      </c>
      <c r="AK120" s="157">
        <v>500</v>
      </c>
      <c r="AN120" s="144" t="s">
        <v>691</v>
      </c>
      <c r="AO120" s="144" t="s">
        <v>665</v>
      </c>
      <c r="AP120" s="144" t="s">
        <v>5886</v>
      </c>
      <c r="AQ120" s="144" t="s">
        <v>6177</v>
      </c>
      <c r="AR120" s="144" t="s">
        <v>6095</v>
      </c>
      <c r="AS120" s="145">
        <v>1774.5</v>
      </c>
    </row>
    <row r="121" ht="36" spans="3:45">
      <c r="C121" s="277" t="s">
        <v>4016</v>
      </c>
      <c r="D121" s="276" t="s">
        <v>1098</v>
      </c>
      <c r="E121" s="276" t="s">
        <v>6195</v>
      </c>
      <c r="F121" s="278">
        <v>14999</v>
      </c>
      <c r="L121" s="286"/>
      <c r="M121" s="286"/>
      <c r="N121" s="286"/>
      <c r="O121" s="288" t="s">
        <v>6196</v>
      </c>
      <c r="P121" s="289">
        <v>500</v>
      </c>
      <c r="R121" s="305" t="s">
        <v>721</v>
      </c>
      <c r="S121" s="306">
        <v>10</v>
      </c>
      <c r="T121" s="305" t="s">
        <v>5162</v>
      </c>
      <c r="U121" s="305" t="s">
        <v>6197</v>
      </c>
      <c r="V121" s="305" t="s">
        <v>6031</v>
      </c>
      <c r="W121" s="140">
        <v>1600</v>
      </c>
      <c r="Y121" s="326" t="s">
        <v>677</v>
      </c>
      <c r="Z121" s="327">
        <v>26</v>
      </c>
      <c r="AA121" s="326" t="s">
        <v>4372</v>
      </c>
      <c r="AB121" s="326" t="s">
        <v>6198</v>
      </c>
      <c r="AC121" s="326" t="s">
        <v>6199</v>
      </c>
      <c r="AD121" s="328">
        <v>9990</v>
      </c>
      <c r="AF121" s="144" t="s">
        <v>729</v>
      </c>
      <c r="AG121" s="146">
        <v>20</v>
      </c>
      <c r="AH121" s="144" t="s">
        <v>5584</v>
      </c>
      <c r="AI121" s="144" t="s">
        <v>2965</v>
      </c>
      <c r="AJ121" s="144" t="s">
        <v>5585</v>
      </c>
      <c r="AK121" s="157">
        <v>500</v>
      </c>
      <c r="AN121" s="144" t="s">
        <v>691</v>
      </c>
      <c r="AO121" s="144" t="s">
        <v>665</v>
      </c>
      <c r="AP121" s="144" t="s">
        <v>5886</v>
      </c>
      <c r="AQ121" s="144" t="s">
        <v>6177</v>
      </c>
      <c r="AR121" s="144" t="s">
        <v>6095</v>
      </c>
      <c r="AS121" s="157">
        <v>598</v>
      </c>
    </row>
    <row r="122" ht="36" spans="3:45">
      <c r="C122" s="279"/>
      <c r="D122" s="276" t="s">
        <v>5909</v>
      </c>
      <c r="E122" s="276" t="s">
        <v>6200</v>
      </c>
      <c r="F122" s="278">
        <v>5000</v>
      </c>
      <c r="L122" s="286"/>
      <c r="M122" s="286"/>
      <c r="N122" s="286"/>
      <c r="O122" s="288" t="s">
        <v>6201</v>
      </c>
      <c r="P122" s="289">
        <v>500</v>
      </c>
      <c r="R122" s="305" t="s">
        <v>721</v>
      </c>
      <c r="S122" s="306">
        <v>15</v>
      </c>
      <c r="T122" s="305" t="s">
        <v>4078</v>
      </c>
      <c r="U122" s="305" t="s">
        <v>6202</v>
      </c>
      <c r="V122" s="305" t="s">
        <v>6048</v>
      </c>
      <c r="W122" s="140">
        <v>8400</v>
      </c>
      <c r="Y122" s="326" t="s">
        <v>716</v>
      </c>
      <c r="Z122" s="327">
        <v>11</v>
      </c>
      <c r="AA122" s="326" t="s">
        <v>4303</v>
      </c>
      <c r="AB122" s="326" t="s">
        <v>6203</v>
      </c>
      <c r="AC122" s="326" t="s">
        <v>5770</v>
      </c>
      <c r="AD122" s="330">
        <v>297</v>
      </c>
      <c r="AF122" s="144" t="s">
        <v>729</v>
      </c>
      <c r="AG122" s="146">
        <v>23</v>
      </c>
      <c r="AH122" s="144" t="s">
        <v>5772</v>
      </c>
      <c r="AI122" s="144" t="s">
        <v>6204</v>
      </c>
      <c r="AJ122" s="144" t="s">
        <v>6153</v>
      </c>
      <c r="AK122" s="145">
        <v>21240.42</v>
      </c>
      <c r="AN122" s="144" t="s">
        <v>691</v>
      </c>
      <c r="AO122" s="144" t="s">
        <v>665</v>
      </c>
      <c r="AP122" s="144" t="s">
        <v>5886</v>
      </c>
      <c r="AQ122" s="144" t="s">
        <v>6177</v>
      </c>
      <c r="AR122" s="144" t="s">
        <v>6095</v>
      </c>
      <c r="AS122" s="145">
        <v>1520</v>
      </c>
    </row>
    <row r="123" ht="48" spans="3:45">
      <c r="C123" s="279"/>
      <c r="D123" s="276" t="s">
        <v>6205</v>
      </c>
      <c r="E123" s="276" t="s">
        <v>6200</v>
      </c>
      <c r="F123" s="278">
        <v>5000</v>
      </c>
      <c r="G123" s="41"/>
      <c r="L123" s="286"/>
      <c r="M123" s="286"/>
      <c r="N123" s="286"/>
      <c r="O123" s="288" t="s">
        <v>6206</v>
      </c>
      <c r="P123" s="289">
        <v>500</v>
      </c>
      <c r="R123" s="305" t="s">
        <v>729</v>
      </c>
      <c r="S123" s="305" t="s">
        <v>716</v>
      </c>
      <c r="T123" s="305" t="s">
        <v>4382</v>
      </c>
      <c r="U123" s="305" t="s">
        <v>5837</v>
      </c>
      <c r="V123" s="305" t="s">
        <v>6176</v>
      </c>
      <c r="W123" s="140">
        <v>3200</v>
      </c>
      <c r="Y123" s="326" t="s">
        <v>716</v>
      </c>
      <c r="Z123" s="327">
        <v>11</v>
      </c>
      <c r="AA123" s="326" t="s">
        <v>4303</v>
      </c>
      <c r="AB123" s="326" t="s">
        <v>6207</v>
      </c>
      <c r="AC123" s="326" t="s">
        <v>5793</v>
      </c>
      <c r="AD123" s="328">
        <v>5560</v>
      </c>
      <c r="AF123" s="144" t="s">
        <v>729</v>
      </c>
      <c r="AG123" s="146">
        <v>23</v>
      </c>
      <c r="AH123" s="144" t="s">
        <v>5663</v>
      </c>
      <c r="AI123" s="144" t="s">
        <v>3453</v>
      </c>
      <c r="AJ123" s="144" t="s">
        <v>5703</v>
      </c>
      <c r="AK123" s="145">
        <v>3000</v>
      </c>
      <c r="AN123" s="144" t="s">
        <v>691</v>
      </c>
      <c r="AO123" s="144" t="s">
        <v>677</v>
      </c>
      <c r="AP123" s="144" t="s">
        <v>4065</v>
      </c>
      <c r="AQ123" s="144" t="s">
        <v>6208</v>
      </c>
      <c r="AR123" s="144" t="s">
        <v>4120</v>
      </c>
      <c r="AS123" s="145">
        <v>5000</v>
      </c>
    </row>
    <row r="124" ht="48" spans="3:45">
      <c r="C124" s="279"/>
      <c r="D124" s="276" t="s">
        <v>6209</v>
      </c>
      <c r="E124" s="276" t="s">
        <v>6200</v>
      </c>
      <c r="F124" s="278">
        <v>5000</v>
      </c>
      <c r="G124" s="41"/>
      <c r="L124" s="286"/>
      <c r="M124" s="286"/>
      <c r="N124" s="286"/>
      <c r="O124" s="288" t="s">
        <v>6210</v>
      </c>
      <c r="P124" s="289">
        <v>500</v>
      </c>
      <c r="R124" s="305" t="s">
        <v>729</v>
      </c>
      <c r="S124" s="305" t="s">
        <v>716</v>
      </c>
      <c r="T124" s="305" t="s">
        <v>4002</v>
      </c>
      <c r="U124" s="305" t="s">
        <v>6003</v>
      </c>
      <c r="V124" s="305" t="s">
        <v>6211</v>
      </c>
      <c r="W124" s="140">
        <v>8700</v>
      </c>
      <c r="Y124" s="326" t="s">
        <v>716</v>
      </c>
      <c r="Z124" s="327">
        <v>11</v>
      </c>
      <c r="AA124" s="326" t="s">
        <v>4303</v>
      </c>
      <c r="AB124" s="326" t="s">
        <v>6212</v>
      </c>
      <c r="AC124" s="326" t="s">
        <v>6213</v>
      </c>
      <c r="AD124" s="328">
        <v>29099</v>
      </c>
      <c r="AF124" s="144" t="s">
        <v>729</v>
      </c>
      <c r="AG124" s="146">
        <v>24</v>
      </c>
      <c r="AH124" s="144" t="s">
        <v>5610</v>
      </c>
      <c r="AI124" s="144" t="s">
        <v>2361</v>
      </c>
      <c r="AJ124" s="144" t="s">
        <v>6214</v>
      </c>
      <c r="AK124" s="145">
        <v>45000</v>
      </c>
      <c r="AN124" s="144" t="s">
        <v>691</v>
      </c>
      <c r="AO124" s="144" t="s">
        <v>677</v>
      </c>
      <c r="AP124" s="144" t="s">
        <v>3995</v>
      </c>
      <c r="AQ124" s="144" t="s">
        <v>6215</v>
      </c>
      <c r="AR124" s="144" t="s">
        <v>6216</v>
      </c>
      <c r="AS124" s="145">
        <v>14000</v>
      </c>
    </row>
    <row r="125" ht="48" spans="3:45">
      <c r="C125" s="280"/>
      <c r="D125" s="276"/>
      <c r="E125" s="276" t="s">
        <v>6217</v>
      </c>
      <c r="F125" s="278">
        <v>29999</v>
      </c>
      <c r="G125" s="41"/>
      <c r="L125" s="286"/>
      <c r="M125" s="286"/>
      <c r="N125" s="286"/>
      <c r="O125" s="288" t="s">
        <v>2528</v>
      </c>
      <c r="P125" s="289">
        <v>500</v>
      </c>
      <c r="R125" s="305" t="s">
        <v>729</v>
      </c>
      <c r="S125" s="305" t="s">
        <v>716</v>
      </c>
      <c r="T125" s="305" t="s">
        <v>4002</v>
      </c>
      <c r="U125" s="305" t="s">
        <v>6218</v>
      </c>
      <c r="V125" s="305" t="s">
        <v>5983</v>
      </c>
      <c r="W125" s="140">
        <v>1195</v>
      </c>
      <c r="Y125" s="326" t="s">
        <v>716</v>
      </c>
      <c r="Z125" s="327">
        <v>13</v>
      </c>
      <c r="AA125" s="326" t="s">
        <v>5113</v>
      </c>
      <c r="AB125" s="326" t="s">
        <v>6219</v>
      </c>
      <c r="AC125" s="326" t="s">
        <v>6067</v>
      </c>
      <c r="AD125" s="328">
        <v>7175</v>
      </c>
      <c r="AF125" s="144" t="s">
        <v>710</v>
      </c>
      <c r="AG125" s="144" t="s">
        <v>676</v>
      </c>
      <c r="AH125" s="144" t="s">
        <v>5772</v>
      </c>
      <c r="AI125" s="144" t="s">
        <v>877</v>
      </c>
      <c r="AJ125" s="144" t="s">
        <v>6147</v>
      </c>
      <c r="AK125" s="157">
        <v>805</v>
      </c>
      <c r="AN125" s="144" t="s">
        <v>691</v>
      </c>
      <c r="AO125" s="144" t="s">
        <v>721</v>
      </c>
      <c r="AP125" s="144" t="s">
        <v>5818</v>
      </c>
      <c r="AQ125" s="144" t="s">
        <v>4131</v>
      </c>
      <c r="AR125" s="144" t="s">
        <v>6220</v>
      </c>
      <c r="AS125" s="145">
        <v>6000</v>
      </c>
    </row>
    <row r="126" ht="48" spans="3:45">
      <c r="C126" s="310"/>
      <c r="D126" s="310"/>
      <c r="E126" s="310" t="s">
        <v>474</v>
      </c>
      <c r="F126" s="311">
        <v>709561.86</v>
      </c>
      <c r="G126" s="41"/>
      <c r="L126" s="286"/>
      <c r="M126" s="286"/>
      <c r="N126" s="286"/>
      <c r="O126" s="288" t="s">
        <v>5907</v>
      </c>
      <c r="P126" s="289">
        <v>500</v>
      </c>
      <c r="R126" s="305" t="s">
        <v>729</v>
      </c>
      <c r="S126" s="305" t="s">
        <v>716</v>
      </c>
      <c r="T126" s="305" t="s">
        <v>4002</v>
      </c>
      <c r="U126" s="305" t="s">
        <v>6218</v>
      </c>
      <c r="V126" s="305" t="s">
        <v>5983</v>
      </c>
      <c r="W126" s="140">
        <v>4855</v>
      </c>
      <c r="Y126" s="326" t="s">
        <v>716</v>
      </c>
      <c r="Z126" s="327">
        <v>13</v>
      </c>
      <c r="AA126" s="326" t="s">
        <v>5113</v>
      </c>
      <c r="AB126" s="326" t="s">
        <v>6221</v>
      </c>
      <c r="AC126" s="326" t="s">
        <v>6059</v>
      </c>
      <c r="AD126" s="328">
        <v>1600</v>
      </c>
      <c r="AF126" s="144" t="s">
        <v>710</v>
      </c>
      <c r="AG126" s="144" t="s">
        <v>691</v>
      </c>
      <c r="AH126" s="144" t="s">
        <v>5832</v>
      </c>
      <c r="AI126" s="144" t="s">
        <v>6222</v>
      </c>
      <c r="AJ126" s="144" t="s">
        <v>5936</v>
      </c>
      <c r="AK126" s="145">
        <v>13706</v>
      </c>
      <c r="AN126" s="144" t="s">
        <v>691</v>
      </c>
      <c r="AO126" s="144" t="s">
        <v>721</v>
      </c>
      <c r="AP126" s="144" t="s">
        <v>5818</v>
      </c>
      <c r="AQ126" s="144" t="s">
        <v>4131</v>
      </c>
      <c r="AR126" s="144" t="s">
        <v>6220</v>
      </c>
      <c r="AS126" s="145">
        <v>1800</v>
      </c>
    </row>
    <row r="127" ht="36" spans="3:45">
      <c r="C127" s="41"/>
      <c r="G127" s="41"/>
      <c r="L127" s="286"/>
      <c r="M127" s="286"/>
      <c r="N127" s="286"/>
      <c r="O127" s="288" t="s">
        <v>6223</v>
      </c>
      <c r="P127" s="289">
        <v>500</v>
      </c>
      <c r="R127" s="305" t="s">
        <v>729</v>
      </c>
      <c r="S127" s="305" t="s">
        <v>716</v>
      </c>
      <c r="T127" s="305" t="s">
        <v>4002</v>
      </c>
      <c r="U127" s="305" t="s">
        <v>6218</v>
      </c>
      <c r="V127" s="305" t="s">
        <v>5983</v>
      </c>
      <c r="W127" s="140">
        <v>27776.5</v>
      </c>
      <c r="Y127" s="326" t="s">
        <v>716</v>
      </c>
      <c r="Z127" s="327">
        <v>15</v>
      </c>
      <c r="AA127" s="326" t="s">
        <v>5162</v>
      </c>
      <c r="AB127" s="326" t="s">
        <v>1067</v>
      </c>
      <c r="AC127" s="326" t="s">
        <v>6031</v>
      </c>
      <c r="AD127" s="330">
        <v>800</v>
      </c>
      <c r="AF127" s="144" t="s">
        <v>710</v>
      </c>
      <c r="AG127" s="144" t="s">
        <v>691</v>
      </c>
      <c r="AH127" s="144" t="s">
        <v>5633</v>
      </c>
      <c r="AI127" s="144" t="s">
        <v>2977</v>
      </c>
      <c r="AJ127" s="144" t="s">
        <v>2721</v>
      </c>
      <c r="AK127" s="145">
        <v>8436.1</v>
      </c>
      <c r="AN127" s="144" t="s">
        <v>691</v>
      </c>
      <c r="AO127" s="144" t="s">
        <v>721</v>
      </c>
      <c r="AP127" s="144" t="s">
        <v>5818</v>
      </c>
      <c r="AQ127" s="144" t="s">
        <v>6224</v>
      </c>
      <c r="AR127" s="144" t="s">
        <v>5819</v>
      </c>
      <c r="AS127" s="145">
        <v>8220</v>
      </c>
    </row>
    <row r="128" ht="36" spans="3:45">
      <c r="C128" s="41"/>
      <c r="G128" s="41"/>
      <c r="L128" s="286"/>
      <c r="M128" s="286"/>
      <c r="N128" s="286"/>
      <c r="O128" s="288" t="s">
        <v>6225</v>
      </c>
      <c r="P128" s="289">
        <v>500</v>
      </c>
      <c r="R128" s="305" t="s">
        <v>729</v>
      </c>
      <c r="S128" s="305" t="s">
        <v>716</v>
      </c>
      <c r="T128" s="305" t="s">
        <v>4002</v>
      </c>
      <c r="U128" s="305" t="s">
        <v>6218</v>
      </c>
      <c r="V128" s="305" t="s">
        <v>5983</v>
      </c>
      <c r="W128" s="140">
        <v>2950</v>
      </c>
      <c r="Y128" s="326" t="s">
        <v>708</v>
      </c>
      <c r="Z128" s="327">
        <v>15</v>
      </c>
      <c r="AA128" s="326" t="s">
        <v>4548</v>
      </c>
      <c r="AB128" s="326" t="s">
        <v>6055</v>
      </c>
      <c r="AC128" s="326" t="s">
        <v>6226</v>
      </c>
      <c r="AD128" s="328">
        <v>49347</v>
      </c>
      <c r="AF128" s="144" t="s">
        <v>710</v>
      </c>
      <c r="AG128" s="144" t="s">
        <v>691</v>
      </c>
      <c r="AH128" s="144" t="s">
        <v>5633</v>
      </c>
      <c r="AI128" s="144" t="s">
        <v>2977</v>
      </c>
      <c r="AJ128" s="144" t="s">
        <v>2721</v>
      </c>
      <c r="AK128" s="145">
        <v>8400</v>
      </c>
      <c r="AN128" s="144" t="s">
        <v>691</v>
      </c>
      <c r="AO128" s="144" t="s">
        <v>721</v>
      </c>
      <c r="AP128" s="144" t="s">
        <v>5818</v>
      </c>
      <c r="AQ128" s="144" t="s">
        <v>6224</v>
      </c>
      <c r="AR128" s="144" t="s">
        <v>5819</v>
      </c>
      <c r="AS128" s="145">
        <v>3496</v>
      </c>
    </row>
    <row r="129" s="41" customFormat="1" ht="36" spans="12:45">
      <c r="L129" s="286"/>
      <c r="M129" s="286"/>
      <c r="N129" s="286"/>
      <c r="O129" s="288" t="s">
        <v>6227</v>
      </c>
      <c r="P129" s="289">
        <v>500</v>
      </c>
      <c r="R129" s="305" t="s">
        <v>729</v>
      </c>
      <c r="S129" s="306">
        <v>13</v>
      </c>
      <c r="T129" s="305" t="s">
        <v>5162</v>
      </c>
      <c r="U129" s="305" t="s">
        <v>6016</v>
      </c>
      <c r="V129" s="305" t="s">
        <v>6031</v>
      </c>
      <c r="W129" s="140">
        <v>1600</v>
      </c>
      <c r="Y129" s="326" t="s">
        <v>708</v>
      </c>
      <c r="Z129" s="327">
        <v>15</v>
      </c>
      <c r="AA129" s="326" t="s">
        <v>4548</v>
      </c>
      <c r="AB129" s="326" t="s">
        <v>6055</v>
      </c>
      <c r="AC129" s="326" t="s">
        <v>6226</v>
      </c>
      <c r="AD129" s="328">
        <v>49000</v>
      </c>
      <c r="AF129" s="144" t="s">
        <v>710</v>
      </c>
      <c r="AG129" s="144" t="s">
        <v>721</v>
      </c>
      <c r="AH129" s="144" t="s">
        <v>5545</v>
      </c>
      <c r="AI129" s="144" t="s">
        <v>6228</v>
      </c>
      <c r="AJ129" s="144" t="s">
        <v>5547</v>
      </c>
      <c r="AK129" s="145">
        <v>13838</v>
      </c>
      <c r="AN129" s="144" t="s">
        <v>691</v>
      </c>
      <c r="AO129" s="144" t="s">
        <v>729</v>
      </c>
      <c r="AP129" s="144" t="s">
        <v>5980</v>
      </c>
      <c r="AQ129" s="144" t="s">
        <v>6044</v>
      </c>
      <c r="AR129" s="144" t="s">
        <v>6229</v>
      </c>
      <c r="AS129" s="145">
        <v>2880</v>
      </c>
    </row>
    <row r="130" s="41" customFormat="1" ht="48" spans="12:45">
      <c r="L130" s="286"/>
      <c r="M130" s="286"/>
      <c r="N130" s="286"/>
      <c r="O130" s="288" t="s">
        <v>6230</v>
      </c>
      <c r="P130" s="289">
        <v>500</v>
      </c>
      <c r="R130" s="305" t="s">
        <v>729</v>
      </c>
      <c r="S130" s="306">
        <v>16</v>
      </c>
      <c r="T130" s="305" t="s">
        <v>4242</v>
      </c>
      <c r="U130" s="305" t="s">
        <v>6231</v>
      </c>
      <c r="V130" s="305" t="s">
        <v>6232</v>
      </c>
      <c r="W130" s="140">
        <v>2400</v>
      </c>
      <c r="Y130" s="326" t="s">
        <v>708</v>
      </c>
      <c r="Z130" s="327">
        <v>17</v>
      </c>
      <c r="AA130" s="326" t="s">
        <v>6002</v>
      </c>
      <c r="AB130" s="326" t="s">
        <v>6233</v>
      </c>
      <c r="AC130" s="326" t="s">
        <v>6004</v>
      </c>
      <c r="AD130" s="328">
        <v>60105</v>
      </c>
      <c r="AF130" s="144" t="s">
        <v>710</v>
      </c>
      <c r="AG130" s="146">
        <v>13</v>
      </c>
      <c r="AH130" s="144" t="s">
        <v>5580</v>
      </c>
      <c r="AI130" s="144" t="s">
        <v>5205</v>
      </c>
      <c r="AJ130" s="144" t="s">
        <v>6234</v>
      </c>
      <c r="AK130" s="145">
        <v>80804.7</v>
      </c>
      <c r="AN130" s="144" t="s">
        <v>691</v>
      </c>
      <c r="AO130" s="146">
        <v>11</v>
      </c>
      <c r="AP130" s="144" t="s">
        <v>4078</v>
      </c>
      <c r="AQ130" s="144" t="s">
        <v>2730</v>
      </c>
      <c r="AR130" s="144" t="s">
        <v>4080</v>
      </c>
      <c r="AS130" s="145">
        <v>6000</v>
      </c>
    </row>
    <row r="131" s="41" customFormat="1" ht="36" spans="12:45">
      <c r="L131" s="286"/>
      <c r="M131" s="286"/>
      <c r="N131" s="286"/>
      <c r="O131" s="288" t="s">
        <v>6235</v>
      </c>
      <c r="P131" s="289">
        <v>500</v>
      </c>
      <c r="R131" s="305" t="s">
        <v>729</v>
      </c>
      <c r="S131" s="306">
        <v>16</v>
      </c>
      <c r="T131" s="305" t="s">
        <v>4242</v>
      </c>
      <c r="U131" s="305" t="s">
        <v>6231</v>
      </c>
      <c r="V131" s="305" t="s">
        <v>6232</v>
      </c>
      <c r="W131" s="140">
        <v>19000</v>
      </c>
      <c r="Y131" s="326" t="s">
        <v>708</v>
      </c>
      <c r="Z131" s="327">
        <v>17</v>
      </c>
      <c r="AA131" s="326" t="s">
        <v>6002</v>
      </c>
      <c r="AB131" s="326" t="s">
        <v>6233</v>
      </c>
      <c r="AC131" s="326" t="s">
        <v>6004</v>
      </c>
      <c r="AD131" s="328">
        <v>9700</v>
      </c>
      <c r="AF131" s="144" t="s">
        <v>710</v>
      </c>
      <c r="AG131" s="146">
        <v>17</v>
      </c>
      <c r="AH131" s="144" t="s">
        <v>6017</v>
      </c>
      <c r="AI131" s="144" t="s">
        <v>3251</v>
      </c>
      <c r="AJ131" s="144" t="s">
        <v>6019</v>
      </c>
      <c r="AK131" s="145">
        <v>8000</v>
      </c>
      <c r="AN131" s="144" t="s">
        <v>691</v>
      </c>
      <c r="AO131" s="146">
        <v>14</v>
      </c>
      <c r="AP131" s="144" t="s">
        <v>4372</v>
      </c>
      <c r="AQ131" s="144" t="s">
        <v>2791</v>
      </c>
      <c r="AR131" s="144" t="s">
        <v>5850</v>
      </c>
      <c r="AS131" s="145">
        <v>1299</v>
      </c>
    </row>
    <row r="132" s="41" customFormat="1" ht="36" spans="12:45">
      <c r="L132" s="286"/>
      <c r="M132" s="286"/>
      <c r="N132" s="286"/>
      <c r="O132" s="288" t="s">
        <v>6236</v>
      </c>
      <c r="P132" s="289">
        <v>500</v>
      </c>
      <c r="R132" s="305" t="s">
        <v>729</v>
      </c>
      <c r="S132" s="306">
        <v>16</v>
      </c>
      <c r="T132" s="305" t="s">
        <v>4242</v>
      </c>
      <c r="U132" s="305" t="s">
        <v>6231</v>
      </c>
      <c r="V132" s="305" t="s">
        <v>6237</v>
      </c>
      <c r="W132" s="140">
        <v>5100</v>
      </c>
      <c r="Y132" s="326" t="s">
        <v>708</v>
      </c>
      <c r="Z132" s="327">
        <v>22</v>
      </c>
      <c r="AA132" s="326" t="s">
        <v>4303</v>
      </c>
      <c r="AB132" s="326" t="s">
        <v>6238</v>
      </c>
      <c r="AC132" s="326" t="s">
        <v>5733</v>
      </c>
      <c r="AD132" s="328">
        <v>8000</v>
      </c>
      <c r="AF132" s="144" t="s">
        <v>710</v>
      </c>
      <c r="AG132" s="146">
        <v>18</v>
      </c>
      <c r="AH132" s="144" t="s">
        <v>5721</v>
      </c>
      <c r="AI132" s="144" t="s">
        <v>6239</v>
      </c>
      <c r="AJ132" s="144" t="s">
        <v>5979</v>
      </c>
      <c r="AK132" s="145">
        <v>10000</v>
      </c>
      <c r="AN132" s="144" t="s">
        <v>691</v>
      </c>
      <c r="AO132" s="146">
        <v>14</v>
      </c>
      <c r="AP132" s="144" t="s">
        <v>6240</v>
      </c>
      <c r="AQ132" s="144" t="s">
        <v>773</v>
      </c>
      <c r="AR132" s="144" t="s">
        <v>6241</v>
      </c>
      <c r="AS132" s="145">
        <v>2500</v>
      </c>
    </row>
    <row r="133" s="41" customFormat="1" ht="36" spans="12:45">
      <c r="L133" s="286"/>
      <c r="M133" s="286"/>
      <c r="N133" s="286"/>
      <c r="O133" s="288" t="s">
        <v>6242</v>
      </c>
      <c r="P133" s="289">
        <v>500</v>
      </c>
      <c r="R133" s="305" t="s">
        <v>729</v>
      </c>
      <c r="S133" s="306">
        <v>19</v>
      </c>
      <c r="T133" s="305" t="s">
        <v>4078</v>
      </c>
      <c r="U133" s="305" t="s">
        <v>6243</v>
      </c>
      <c r="V133" s="305" t="s">
        <v>5910</v>
      </c>
      <c r="W133" s="140">
        <v>5000</v>
      </c>
      <c r="Y133" s="326" t="s">
        <v>708</v>
      </c>
      <c r="Z133" s="327">
        <v>22</v>
      </c>
      <c r="AA133" s="326" t="s">
        <v>5162</v>
      </c>
      <c r="AB133" s="326" t="s">
        <v>6244</v>
      </c>
      <c r="AC133" s="326" t="s">
        <v>6031</v>
      </c>
      <c r="AD133" s="330">
        <v>800</v>
      </c>
      <c r="AF133" s="144" t="s">
        <v>710</v>
      </c>
      <c r="AG133" s="146">
        <v>21</v>
      </c>
      <c r="AH133" s="144" t="s">
        <v>5570</v>
      </c>
      <c r="AI133" s="144" t="s">
        <v>3293</v>
      </c>
      <c r="AJ133" s="144" t="s">
        <v>5571</v>
      </c>
      <c r="AK133" s="157">
        <v>500</v>
      </c>
      <c r="AN133" s="144" t="s">
        <v>691</v>
      </c>
      <c r="AO133" s="146">
        <v>14</v>
      </c>
      <c r="AP133" s="144" t="s">
        <v>6240</v>
      </c>
      <c r="AQ133" s="144" t="s">
        <v>6245</v>
      </c>
      <c r="AR133" s="144" t="s">
        <v>6241</v>
      </c>
      <c r="AS133" s="145">
        <v>26456</v>
      </c>
    </row>
    <row r="134" s="41" customFormat="1" ht="36" spans="12:45">
      <c r="L134" s="286"/>
      <c r="M134" s="284" t="s">
        <v>5904</v>
      </c>
      <c r="N134" s="284" t="s">
        <v>6246</v>
      </c>
      <c r="O134" s="284" t="s">
        <v>6010</v>
      </c>
      <c r="P134" s="285">
        <v>600</v>
      </c>
      <c r="R134" s="305" t="s">
        <v>729</v>
      </c>
      <c r="S134" s="306">
        <v>19</v>
      </c>
      <c r="T134" s="305" t="s">
        <v>4065</v>
      </c>
      <c r="U134" s="305" t="s">
        <v>6247</v>
      </c>
      <c r="V134" s="305" t="s">
        <v>6248</v>
      </c>
      <c r="W134" s="140">
        <v>9000</v>
      </c>
      <c r="Y134" s="326" t="s">
        <v>708</v>
      </c>
      <c r="Z134" s="327">
        <v>24</v>
      </c>
      <c r="AA134" s="326" t="s">
        <v>4548</v>
      </c>
      <c r="AB134" s="326" t="s">
        <v>2163</v>
      </c>
      <c r="AC134" s="326" t="s">
        <v>6226</v>
      </c>
      <c r="AD134" s="328">
        <v>29416</v>
      </c>
      <c r="AF134" s="144" t="s">
        <v>710</v>
      </c>
      <c r="AG134" s="146">
        <v>21</v>
      </c>
      <c r="AH134" s="144" t="s">
        <v>5584</v>
      </c>
      <c r="AI134" s="144" t="s">
        <v>3293</v>
      </c>
      <c r="AJ134" s="144" t="s">
        <v>5585</v>
      </c>
      <c r="AK134" s="157">
        <v>500</v>
      </c>
      <c r="AN134" s="144" t="s">
        <v>691</v>
      </c>
      <c r="AO134" s="146">
        <v>14</v>
      </c>
      <c r="AP134" s="144" t="s">
        <v>6240</v>
      </c>
      <c r="AQ134" s="144" t="s">
        <v>6249</v>
      </c>
      <c r="AR134" s="144" t="s">
        <v>6241</v>
      </c>
      <c r="AS134" s="145">
        <v>11250</v>
      </c>
    </row>
    <row r="135" s="41" customFormat="1" ht="36" spans="12:45">
      <c r="L135" s="286"/>
      <c r="M135" s="286"/>
      <c r="N135" s="284" t="s">
        <v>6250</v>
      </c>
      <c r="O135" s="284" t="s">
        <v>6251</v>
      </c>
      <c r="P135" s="285">
        <v>100</v>
      </c>
      <c r="R135" s="305" t="s">
        <v>729</v>
      </c>
      <c r="S135" s="306">
        <v>28</v>
      </c>
      <c r="T135" s="305" t="s">
        <v>4303</v>
      </c>
      <c r="U135" s="305" t="s">
        <v>6252</v>
      </c>
      <c r="V135" s="305" t="s">
        <v>6253</v>
      </c>
      <c r="W135" s="140">
        <v>2300</v>
      </c>
      <c r="Y135" s="326" t="s">
        <v>708</v>
      </c>
      <c r="Z135" s="327">
        <v>24</v>
      </c>
      <c r="AA135" s="326" t="s">
        <v>4548</v>
      </c>
      <c r="AB135" s="326" t="s">
        <v>2163</v>
      </c>
      <c r="AC135" s="326" t="s">
        <v>6226</v>
      </c>
      <c r="AD135" s="328">
        <v>29645</v>
      </c>
      <c r="AF135" s="144" t="s">
        <v>710</v>
      </c>
      <c r="AG135" s="146">
        <v>23</v>
      </c>
      <c r="AH135" s="144" t="s">
        <v>5601</v>
      </c>
      <c r="AI135" s="144" t="s">
        <v>3392</v>
      </c>
      <c r="AJ135" s="144" t="s">
        <v>6254</v>
      </c>
      <c r="AK135" s="145">
        <v>7380</v>
      </c>
      <c r="AN135" s="144" t="s">
        <v>691</v>
      </c>
      <c r="AO135" s="146">
        <v>14</v>
      </c>
      <c r="AP135" s="144" t="s">
        <v>6240</v>
      </c>
      <c r="AQ135" s="144" t="s">
        <v>4542</v>
      </c>
      <c r="AR135" s="144" t="s">
        <v>6241</v>
      </c>
      <c r="AS135" s="145">
        <v>1663</v>
      </c>
    </row>
    <row r="136" s="41" customFormat="1" ht="36" spans="12:45">
      <c r="L136" s="284" t="s">
        <v>6255</v>
      </c>
      <c r="M136" s="290"/>
      <c r="N136" s="290"/>
      <c r="O136" s="290"/>
      <c r="P136" s="285">
        <v>51210.86</v>
      </c>
      <c r="R136" s="305" t="s">
        <v>710</v>
      </c>
      <c r="S136" s="306">
        <v>11</v>
      </c>
      <c r="T136" s="305" t="s">
        <v>4078</v>
      </c>
      <c r="U136" s="305" t="s">
        <v>6256</v>
      </c>
      <c r="V136" s="305" t="s">
        <v>6257</v>
      </c>
      <c r="W136" s="140">
        <v>46500</v>
      </c>
      <c r="Y136" s="326" t="s">
        <v>708</v>
      </c>
      <c r="Z136" s="327">
        <v>29</v>
      </c>
      <c r="AA136" s="326" t="s">
        <v>3995</v>
      </c>
      <c r="AB136" s="326" t="s">
        <v>6258</v>
      </c>
      <c r="AC136" s="326" t="s">
        <v>6259</v>
      </c>
      <c r="AD136" s="328">
        <v>1625.4</v>
      </c>
      <c r="AF136" s="144" t="s">
        <v>710</v>
      </c>
      <c r="AG136" s="146">
        <v>29</v>
      </c>
      <c r="AH136" s="144" t="s">
        <v>5832</v>
      </c>
      <c r="AI136" s="144" t="s">
        <v>1780</v>
      </c>
      <c r="AJ136" s="144" t="s">
        <v>5936</v>
      </c>
      <c r="AK136" s="157">
        <v>248</v>
      </c>
      <c r="AN136" s="144" t="s">
        <v>691</v>
      </c>
      <c r="AO136" s="146">
        <v>17</v>
      </c>
      <c r="AP136" s="144" t="s">
        <v>4808</v>
      </c>
      <c r="AQ136" s="144" t="s">
        <v>6260</v>
      </c>
      <c r="AR136" s="144" t="s">
        <v>4809</v>
      </c>
      <c r="AS136" s="157">
        <v>975</v>
      </c>
    </row>
    <row r="137" s="41" customFormat="1" ht="36" spans="12:45">
      <c r="L137" s="284" t="s">
        <v>6261</v>
      </c>
      <c r="M137" s="284" t="s">
        <v>2112</v>
      </c>
      <c r="N137" s="284" t="s">
        <v>6262</v>
      </c>
      <c r="O137" s="284" t="s">
        <v>6263</v>
      </c>
      <c r="P137" s="285">
        <v>32122</v>
      </c>
      <c r="R137" s="305" t="s">
        <v>710</v>
      </c>
      <c r="S137" s="306">
        <v>11</v>
      </c>
      <c r="T137" s="305" t="s">
        <v>4382</v>
      </c>
      <c r="U137" s="305" t="s">
        <v>6264</v>
      </c>
      <c r="V137" s="305" t="s">
        <v>6176</v>
      </c>
      <c r="W137" s="140">
        <v>3200</v>
      </c>
      <c r="Y137" s="326" t="s">
        <v>721</v>
      </c>
      <c r="Z137" s="327">
        <v>15</v>
      </c>
      <c r="AA137" s="326" t="s">
        <v>4054</v>
      </c>
      <c r="AB137" s="326" t="s">
        <v>6233</v>
      </c>
      <c r="AC137" s="326" t="s">
        <v>6265</v>
      </c>
      <c r="AD137" s="328">
        <v>9800</v>
      </c>
      <c r="AF137" s="144" t="s">
        <v>710</v>
      </c>
      <c r="AG137" s="146">
        <v>29</v>
      </c>
      <c r="AH137" s="144" t="s">
        <v>5832</v>
      </c>
      <c r="AI137" s="144" t="s">
        <v>6266</v>
      </c>
      <c r="AJ137" s="144" t="s">
        <v>5833</v>
      </c>
      <c r="AK137" s="145">
        <v>2650</v>
      </c>
      <c r="AN137" s="144" t="s">
        <v>691</v>
      </c>
      <c r="AO137" s="146">
        <v>17</v>
      </c>
      <c r="AP137" s="144" t="s">
        <v>4808</v>
      </c>
      <c r="AQ137" s="144" t="s">
        <v>6260</v>
      </c>
      <c r="AR137" s="144" t="s">
        <v>4809</v>
      </c>
      <c r="AS137" s="145">
        <v>92000</v>
      </c>
    </row>
    <row r="138" s="41" customFormat="1" ht="36" spans="12:45">
      <c r="L138" s="286"/>
      <c r="M138" s="286"/>
      <c r="N138" s="284" t="s">
        <v>6267</v>
      </c>
      <c r="O138" s="284" t="s">
        <v>6268</v>
      </c>
      <c r="P138" s="285">
        <v>5236</v>
      </c>
      <c r="R138" s="305" t="s">
        <v>710</v>
      </c>
      <c r="S138" s="306">
        <v>17</v>
      </c>
      <c r="T138" s="305" t="s">
        <v>4548</v>
      </c>
      <c r="U138" s="305" t="s">
        <v>6269</v>
      </c>
      <c r="V138" s="305" t="s">
        <v>6226</v>
      </c>
      <c r="W138" s="140">
        <v>2400</v>
      </c>
      <c r="Y138" s="326" t="s">
        <v>721</v>
      </c>
      <c r="Z138" s="327">
        <v>22</v>
      </c>
      <c r="AA138" s="326" t="s">
        <v>6002</v>
      </c>
      <c r="AB138" s="326" t="s">
        <v>6270</v>
      </c>
      <c r="AC138" s="326" t="s">
        <v>6271</v>
      </c>
      <c r="AD138" s="328">
        <v>49620</v>
      </c>
      <c r="AF138" s="144" t="s">
        <v>710</v>
      </c>
      <c r="AG138" s="146">
        <v>30</v>
      </c>
      <c r="AH138" s="144" t="s">
        <v>5660</v>
      </c>
      <c r="AI138" s="144" t="s">
        <v>6272</v>
      </c>
      <c r="AJ138" s="144" t="s">
        <v>6273</v>
      </c>
      <c r="AK138" s="145">
        <v>2600</v>
      </c>
      <c r="AN138" s="144" t="s">
        <v>691</v>
      </c>
      <c r="AO138" s="146">
        <v>21</v>
      </c>
      <c r="AP138" s="144" t="s">
        <v>4236</v>
      </c>
      <c r="AQ138" s="144" t="s">
        <v>6274</v>
      </c>
      <c r="AR138" s="144" t="s">
        <v>6275</v>
      </c>
      <c r="AS138" s="145">
        <v>25000</v>
      </c>
    </row>
    <row r="139" s="41" customFormat="1" ht="36" spans="12:45">
      <c r="L139" s="286"/>
      <c r="M139" s="286"/>
      <c r="N139" s="284" t="s">
        <v>6276</v>
      </c>
      <c r="O139" s="284" t="s">
        <v>2672</v>
      </c>
      <c r="P139" s="285">
        <v>4850</v>
      </c>
      <c r="R139" s="305" t="s">
        <v>710</v>
      </c>
      <c r="S139" s="306">
        <v>18</v>
      </c>
      <c r="T139" s="305" t="s">
        <v>5162</v>
      </c>
      <c r="U139" s="305" t="s">
        <v>6277</v>
      </c>
      <c r="V139" s="305" t="s">
        <v>6031</v>
      </c>
      <c r="W139" s="140">
        <v>1600</v>
      </c>
      <c r="Y139" s="326" t="s">
        <v>721</v>
      </c>
      <c r="Z139" s="327">
        <v>22</v>
      </c>
      <c r="AA139" s="326" t="s">
        <v>4303</v>
      </c>
      <c r="AB139" s="326" t="s">
        <v>6278</v>
      </c>
      <c r="AC139" s="326" t="s">
        <v>5770</v>
      </c>
      <c r="AD139" s="328">
        <v>4939</v>
      </c>
      <c r="AF139" s="146">
        <v>10</v>
      </c>
      <c r="AG139" s="144" t="s">
        <v>710</v>
      </c>
      <c r="AH139" s="144" t="s">
        <v>6017</v>
      </c>
      <c r="AI139" s="144" t="s">
        <v>3141</v>
      </c>
      <c r="AJ139" s="144" t="s">
        <v>6045</v>
      </c>
      <c r="AK139" s="145">
        <v>16765.7</v>
      </c>
      <c r="AN139" s="144" t="s">
        <v>691</v>
      </c>
      <c r="AO139" s="146">
        <v>21</v>
      </c>
      <c r="AP139" s="144" t="s">
        <v>4146</v>
      </c>
      <c r="AQ139" s="144" t="s">
        <v>3371</v>
      </c>
      <c r="AR139" s="144" t="s">
        <v>4891</v>
      </c>
      <c r="AS139" s="145">
        <v>3000</v>
      </c>
    </row>
    <row r="140" s="41" customFormat="1" ht="36" spans="12:45">
      <c r="L140" s="286"/>
      <c r="M140" s="286"/>
      <c r="N140" s="284" t="s">
        <v>6279</v>
      </c>
      <c r="O140" s="284" t="s">
        <v>6280</v>
      </c>
      <c r="P140" s="285">
        <v>6669</v>
      </c>
      <c r="R140" s="305" t="s">
        <v>710</v>
      </c>
      <c r="S140" s="306">
        <v>23</v>
      </c>
      <c r="T140" s="305" t="s">
        <v>4078</v>
      </c>
      <c r="U140" s="305" t="s">
        <v>5649</v>
      </c>
      <c r="V140" s="305" t="s">
        <v>6281</v>
      </c>
      <c r="W140" s="140">
        <v>1600</v>
      </c>
      <c r="Y140" s="326" t="s">
        <v>721</v>
      </c>
      <c r="Z140" s="327">
        <v>29</v>
      </c>
      <c r="AA140" s="326" t="s">
        <v>6002</v>
      </c>
      <c r="AB140" s="326" t="s">
        <v>6282</v>
      </c>
      <c r="AC140" s="326" t="s">
        <v>6271</v>
      </c>
      <c r="AD140" s="328">
        <v>49760</v>
      </c>
      <c r="AF140" s="146">
        <v>10</v>
      </c>
      <c r="AG140" s="144" t="s">
        <v>710</v>
      </c>
      <c r="AH140" s="144" t="s">
        <v>5725</v>
      </c>
      <c r="AI140" s="144" t="s">
        <v>2818</v>
      </c>
      <c r="AJ140" s="144" t="s">
        <v>5751</v>
      </c>
      <c r="AK140" s="145">
        <v>8020</v>
      </c>
      <c r="AN140" s="144" t="s">
        <v>691</v>
      </c>
      <c r="AO140" s="146">
        <v>21</v>
      </c>
      <c r="AP140" s="144" t="s">
        <v>4146</v>
      </c>
      <c r="AQ140" s="144" t="s">
        <v>3370</v>
      </c>
      <c r="AR140" s="144" t="s">
        <v>4891</v>
      </c>
      <c r="AS140" s="145">
        <v>3000</v>
      </c>
    </row>
    <row r="141" s="41" customFormat="1" ht="36" spans="12:45">
      <c r="L141" s="286"/>
      <c r="M141" s="286"/>
      <c r="N141" s="284" t="s">
        <v>6283</v>
      </c>
      <c r="O141" s="284" t="s">
        <v>1414</v>
      </c>
      <c r="P141" s="285">
        <v>10330</v>
      </c>
      <c r="R141" s="305" t="s">
        <v>710</v>
      </c>
      <c r="S141" s="306">
        <v>29</v>
      </c>
      <c r="T141" s="305" t="s">
        <v>4242</v>
      </c>
      <c r="U141" s="305" t="s">
        <v>6284</v>
      </c>
      <c r="V141" s="305" t="s">
        <v>6285</v>
      </c>
      <c r="W141" s="140">
        <v>5062</v>
      </c>
      <c r="Y141" s="326" t="s">
        <v>721</v>
      </c>
      <c r="Z141" s="327">
        <v>30</v>
      </c>
      <c r="AA141" s="326" t="s">
        <v>4242</v>
      </c>
      <c r="AB141" s="326" t="s">
        <v>6286</v>
      </c>
      <c r="AC141" s="326" t="s">
        <v>5896</v>
      </c>
      <c r="AD141" s="328">
        <v>10387</v>
      </c>
      <c r="AF141" s="146">
        <v>10</v>
      </c>
      <c r="AG141" s="144" t="s">
        <v>710</v>
      </c>
      <c r="AH141" s="144" t="s">
        <v>5725</v>
      </c>
      <c r="AI141" s="144" t="s">
        <v>6287</v>
      </c>
      <c r="AJ141" s="144" t="s">
        <v>5751</v>
      </c>
      <c r="AK141" s="145">
        <v>2100</v>
      </c>
      <c r="AN141" s="144" t="s">
        <v>691</v>
      </c>
      <c r="AO141" s="146">
        <v>23</v>
      </c>
      <c r="AP141" s="144" t="s">
        <v>5113</v>
      </c>
      <c r="AQ141" s="144" t="s">
        <v>6288</v>
      </c>
      <c r="AR141" s="144" t="s">
        <v>6289</v>
      </c>
      <c r="AS141" s="145">
        <v>5060</v>
      </c>
    </row>
    <row r="142" s="41" customFormat="1" ht="48" spans="12:45">
      <c r="L142" s="286"/>
      <c r="M142" s="284" t="s">
        <v>2140</v>
      </c>
      <c r="N142" s="284" t="s">
        <v>6290</v>
      </c>
      <c r="O142" s="284" t="s">
        <v>6263</v>
      </c>
      <c r="P142" s="285">
        <v>1653</v>
      </c>
      <c r="R142" s="305" t="s">
        <v>710</v>
      </c>
      <c r="S142" s="306">
        <v>29</v>
      </c>
      <c r="T142" s="305" t="s">
        <v>4242</v>
      </c>
      <c r="U142" s="305" t="s">
        <v>6284</v>
      </c>
      <c r="V142" s="305" t="s">
        <v>6291</v>
      </c>
      <c r="W142" s="140">
        <v>5280</v>
      </c>
      <c r="Y142" s="326" t="s">
        <v>721</v>
      </c>
      <c r="Z142" s="327">
        <v>30</v>
      </c>
      <c r="AA142" s="326" t="s">
        <v>4242</v>
      </c>
      <c r="AB142" s="326" t="s">
        <v>6286</v>
      </c>
      <c r="AC142" s="326" t="s">
        <v>5896</v>
      </c>
      <c r="AD142" s="328">
        <v>29368</v>
      </c>
      <c r="AF142" s="146">
        <v>10</v>
      </c>
      <c r="AG142" s="146">
        <v>11</v>
      </c>
      <c r="AH142" s="144" t="s">
        <v>5660</v>
      </c>
      <c r="AI142" s="144" t="s">
        <v>6292</v>
      </c>
      <c r="AJ142" s="144" t="s">
        <v>6293</v>
      </c>
      <c r="AK142" s="145">
        <v>6050</v>
      </c>
      <c r="AN142" s="144" t="s">
        <v>691</v>
      </c>
      <c r="AO142" s="146">
        <v>23</v>
      </c>
      <c r="AP142" s="144" t="s">
        <v>4002</v>
      </c>
      <c r="AQ142" s="144" t="s">
        <v>6294</v>
      </c>
      <c r="AR142" s="144" t="s">
        <v>6295</v>
      </c>
      <c r="AS142" s="145">
        <v>21527</v>
      </c>
    </row>
    <row r="143" s="41" customFormat="1" ht="36" spans="12:45">
      <c r="L143" s="286"/>
      <c r="M143" s="286"/>
      <c r="N143" s="284" t="s">
        <v>6296</v>
      </c>
      <c r="O143" s="284" t="s">
        <v>6297</v>
      </c>
      <c r="P143" s="285">
        <v>9758</v>
      </c>
      <c r="R143" s="305" t="s">
        <v>710</v>
      </c>
      <c r="S143" s="306">
        <v>29</v>
      </c>
      <c r="T143" s="305" t="s">
        <v>4242</v>
      </c>
      <c r="U143" s="305" t="s">
        <v>6284</v>
      </c>
      <c r="V143" s="305" t="s">
        <v>5896</v>
      </c>
      <c r="W143" s="140">
        <v>25191</v>
      </c>
      <c r="Y143" s="326" t="s">
        <v>721</v>
      </c>
      <c r="Z143" s="327">
        <v>30</v>
      </c>
      <c r="AA143" s="326" t="s">
        <v>4242</v>
      </c>
      <c r="AB143" s="326" t="s">
        <v>6286</v>
      </c>
      <c r="AC143" s="326" t="s">
        <v>5896</v>
      </c>
      <c r="AD143" s="328">
        <v>1058</v>
      </c>
      <c r="AF143" s="146">
        <v>10</v>
      </c>
      <c r="AG143" s="146">
        <v>11</v>
      </c>
      <c r="AH143" s="144" t="s">
        <v>5660</v>
      </c>
      <c r="AI143" s="144" t="s">
        <v>6292</v>
      </c>
      <c r="AJ143" s="144" t="s">
        <v>6293</v>
      </c>
      <c r="AK143" s="145">
        <v>11734</v>
      </c>
      <c r="AN143" s="144" t="s">
        <v>691</v>
      </c>
      <c r="AO143" s="146">
        <v>23</v>
      </c>
      <c r="AP143" s="144" t="s">
        <v>4002</v>
      </c>
      <c r="AQ143" s="144" t="s">
        <v>3443</v>
      </c>
      <c r="AR143" s="144" t="s">
        <v>4004</v>
      </c>
      <c r="AS143" s="145">
        <v>3550</v>
      </c>
    </row>
    <row r="144" s="41" customFormat="1" ht="48" spans="12:45">
      <c r="L144" s="286"/>
      <c r="M144" s="286"/>
      <c r="N144" s="284" t="s">
        <v>6298</v>
      </c>
      <c r="O144" s="284" t="s">
        <v>2568</v>
      </c>
      <c r="P144" s="285">
        <v>900</v>
      </c>
      <c r="R144" s="305" t="s">
        <v>710</v>
      </c>
      <c r="S144" s="306">
        <v>29</v>
      </c>
      <c r="T144" s="305" t="s">
        <v>4242</v>
      </c>
      <c r="U144" s="305" t="s">
        <v>6284</v>
      </c>
      <c r="V144" s="305" t="s">
        <v>5896</v>
      </c>
      <c r="W144" s="140">
        <v>7881</v>
      </c>
      <c r="Y144" s="326" t="s">
        <v>721</v>
      </c>
      <c r="Z144" s="327">
        <v>30</v>
      </c>
      <c r="AA144" s="326" t="s">
        <v>4242</v>
      </c>
      <c r="AB144" s="326" t="s">
        <v>6286</v>
      </c>
      <c r="AC144" s="326" t="s">
        <v>5896</v>
      </c>
      <c r="AD144" s="328">
        <v>2100</v>
      </c>
      <c r="AF144" s="146">
        <v>10</v>
      </c>
      <c r="AG144" s="146">
        <v>11</v>
      </c>
      <c r="AH144" s="144" t="s">
        <v>5660</v>
      </c>
      <c r="AI144" s="144" t="s">
        <v>6292</v>
      </c>
      <c r="AJ144" s="144" t="s">
        <v>6293</v>
      </c>
      <c r="AK144" s="145">
        <v>5000</v>
      </c>
      <c r="AN144" s="144" t="s">
        <v>691</v>
      </c>
      <c r="AO144" s="146">
        <v>23</v>
      </c>
      <c r="AP144" s="144" t="s">
        <v>4002</v>
      </c>
      <c r="AQ144" s="144" t="s">
        <v>883</v>
      </c>
      <c r="AR144" s="144" t="s">
        <v>6295</v>
      </c>
      <c r="AS144" s="145">
        <v>4681</v>
      </c>
    </row>
    <row r="145" s="41" customFormat="1" ht="48" spans="12:45">
      <c r="L145" s="286"/>
      <c r="M145" s="286"/>
      <c r="N145" s="284" t="s">
        <v>6299</v>
      </c>
      <c r="O145" s="284" t="s">
        <v>6300</v>
      </c>
      <c r="P145" s="285">
        <v>6000</v>
      </c>
      <c r="R145" s="305" t="s">
        <v>710</v>
      </c>
      <c r="S145" s="306">
        <v>29</v>
      </c>
      <c r="T145" s="305" t="s">
        <v>4242</v>
      </c>
      <c r="U145" s="305" t="s">
        <v>6284</v>
      </c>
      <c r="V145" s="305" t="s">
        <v>5896</v>
      </c>
      <c r="W145" s="140">
        <v>35038</v>
      </c>
      <c r="Y145" s="326" t="s">
        <v>729</v>
      </c>
      <c r="Z145" s="327">
        <v>10</v>
      </c>
      <c r="AA145" s="326" t="s">
        <v>4035</v>
      </c>
      <c r="AB145" s="326" t="s">
        <v>6301</v>
      </c>
      <c r="AC145" s="326" t="s">
        <v>6156</v>
      </c>
      <c r="AD145" s="328">
        <v>1050</v>
      </c>
      <c r="AF145" s="146">
        <v>10</v>
      </c>
      <c r="AG145" s="146">
        <v>16</v>
      </c>
      <c r="AH145" s="144" t="s">
        <v>5548</v>
      </c>
      <c r="AI145" s="144" t="s">
        <v>6302</v>
      </c>
      <c r="AJ145" s="144" t="s">
        <v>5642</v>
      </c>
      <c r="AK145" s="157">
        <v>700</v>
      </c>
      <c r="AN145" s="144" t="s">
        <v>691</v>
      </c>
      <c r="AO145" s="146">
        <v>25</v>
      </c>
      <c r="AP145" s="144" t="s">
        <v>4009</v>
      </c>
      <c r="AQ145" s="144" t="s">
        <v>6303</v>
      </c>
      <c r="AR145" s="144" t="s">
        <v>6304</v>
      </c>
      <c r="AS145" s="145">
        <v>26000</v>
      </c>
    </row>
    <row r="146" s="41" customFormat="1" ht="60" spans="12:45">
      <c r="L146" s="286"/>
      <c r="M146" s="286"/>
      <c r="N146" s="284" t="s">
        <v>6305</v>
      </c>
      <c r="O146" s="284" t="s">
        <v>3006</v>
      </c>
      <c r="P146" s="285">
        <v>1000</v>
      </c>
      <c r="R146" s="305" t="s">
        <v>710</v>
      </c>
      <c r="S146" s="306">
        <v>29</v>
      </c>
      <c r="T146" s="305" t="s">
        <v>4242</v>
      </c>
      <c r="U146" s="305" t="s">
        <v>6284</v>
      </c>
      <c r="V146" s="305" t="s">
        <v>5896</v>
      </c>
      <c r="W146" s="215">
        <v>796</v>
      </c>
      <c r="Y146" s="326" t="s">
        <v>729</v>
      </c>
      <c r="Z146" s="327">
        <v>10</v>
      </c>
      <c r="AA146" s="326" t="s">
        <v>4035</v>
      </c>
      <c r="AB146" s="326" t="s">
        <v>6301</v>
      </c>
      <c r="AC146" s="326" t="s">
        <v>6156</v>
      </c>
      <c r="AD146" s="328">
        <v>4800</v>
      </c>
      <c r="AF146" s="146">
        <v>10</v>
      </c>
      <c r="AG146" s="146">
        <v>16</v>
      </c>
      <c r="AH146" s="144" t="s">
        <v>5721</v>
      </c>
      <c r="AI146" s="144" t="s">
        <v>6306</v>
      </c>
      <c r="AJ146" s="144" t="s">
        <v>5979</v>
      </c>
      <c r="AK146" s="145">
        <v>5000</v>
      </c>
      <c r="AN146" s="144" t="s">
        <v>691</v>
      </c>
      <c r="AO146" s="146">
        <v>25</v>
      </c>
      <c r="AP146" s="144" t="s">
        <v>4009</v>
      </c>
      <c r="AQ146" s="144" t="s">
        <v>6307</v>
      </c>
      <c r="AR146" s="144" t="s">
        <v>4049</v>
      </c>
      <c r="AS146" s="145">
        <v>3000</v>
      </c>
    </row>
    <row r="147" s="41" customFormat="1" ht="48" spans="12:45">
      <c r="L147" s="286"/>
      <c r="M147" s="284" t="s">
        <v>2178</v>
      </c>
      <c r="N147" s="284" t="s">
        <v>6308</v>
      </c>
      <c r="O147" s="284" t="s">
        <v>2672</v>
      </c>
      <c r="P147" s="285">
        <v>500</v>
      </c>
      <c r="R147" s="305" t="s">
        <v>710</v>
      </c>
      <c r="S147" s="306">
        <v>29</v>
      </c>
      <c r="T147" s="305" t="s">
        <v>4242</v>
      </c>
      <c r="U147" s="305" t="s">
        <v>6284</v>
      </c>
      <c r="V147" s="305" t="s">
        <v>5896</v>
      </c>
      <c r="W147" s="215">
        <v>590</v>
      </c>
      <c r="Y147" s="326" t="s">
        <v>729</v>
      </c>
      <c r="Z147" s="327">
        <v>10</v>
      </c>
      <c r="AA147" s="326" t="s">
        <v>4035</v>
      </c>
      <c r="AB147" s="326" t="s">
        <v>6309</v>
      </c>
      <c r="AC147" s="326" t="s">
        <v>6310</v>
      </c>
      <c r="AD147" s="328">
        <v>3400</v>
      </c>
      <c r="AF147" s="146">
        <v>10</v>
      </c>
      <c r="AG147" s="146">
        <v>16</v>
      </c>
      <c r="AH147" s="144" t="s">
        <v>5721</v>
      </c>
      <c r="AI147" s="144" t="s">
        <v>3367</v>
      </c>
      <c r="AJ147" s="144" t="s">
        <v>5865</v>
      </c>
      <c r="AK147" s="145">
        <v>49680</v>
      </c>
      <c r="AN147" s="144" t="s">
        <v>691</v>
      </c>
      <c r="AO147" s="146">
        <v>28</v>
      </c>
      <c r="AP147" s="144" t="s">
        <v>4042</v>
      </c>
      <c r="AQ147" s="144" t="s">
        <v>6311</v>
      </c>
      <c r="AR147" s="144" t="s">
        <v>4169</v>
      </c>
      <c r="AS147" s="145">
        <v>96000</v>
      </c>
    </row>
    <row r="148" s="41" customFormat="1" ht="48" spans="12:45">
      <c r="L148" s="286"/>
      <c r="M148" s="286"/>
      <c r="N148" s="284" t="s">
        <v>6312</v>
      </c>
      <c r="O148" s="284" t="s">
        <v>6313</v>
      </c>
      <c r="P148" s="285">
        <v>690</v>
      </c>
      <c r="R148" s="305" t="s">
        <v>710</v>
      </c>
      <c r="S148" s="306">
        <v>29</v>
      </c>
      <c r="T148" s="305" t="s">
        <v>4242</v>
      </c>
      <c r="U148" s="305" t="s">
        <v>6284</v>
      </c>
      <c r="V148" s="305" t="s">
        <v>5896</v>
      </c>
      <c r="W148" s="140">
        <v>1800</v>
      </c>
      <c r="Y148" s="326" t="s">
        <v>729</v>
      </c>
      <c r="Z148" s="327">
        <v>10</v>
      </c>
      <c r="AA148" s="326" t="s">
        <v>4035</v>
      </c>
      <c r="AB148" s="326" t="s">
        <v>6309</v>
      </c>
      <c r="AC148" s="326" t="s">
        <v>6310</v>
      </c>
      <c r="AD148" s="328">
        <v>3902.6</v>
      </c>
      <c r="AF148" s="146">
        <v>10</v>
      </c>
      <c r="AG148" s="146">
        <v>16</v>
      </c>
      <c r="AH148" s="144" t="s">
        <v>5721</v>
      </c>
      <c r="AI148" s="144" t="s">
        <v>3367</v>
      </c>
      <c r="AJ148" s="144" t="s">
        <v>5865</v>
      </c>
      <c r="AK148" s="145">
        <v>24720</v>
      </c>
      <c r="AN148" s="144" t="s">
        <v>691</v>
      </c>
      <c r="AO148" s="146">
        <v>29</v>
      </c>
      <c r="AP148" s="144" t="s">
        <v>4862</v>
      </c>
      <c r="AQ148" s="144" t="s">
        <v>6314</v>
      </c>
      <c r="AR148" s="144" t="s">
        <v>6315</v>
      </c>
      <c r="AS148" s="145">
        <v>74300</v>
      </c>
    </row>
    <row r="149" s="41" customFormat="1" ht="36" spans="12:45">
      <c r="L149" s="286"/>
      <c r="M149" s="284" t="s">
        <v>2208</v>
      </c>
      <c r="N149" s="284" t="s">
        <v>6316</v>
      </c>
      <c r="O149" s="284" t="s">
        <v>5823</v>
      </c>
      <c r="P149" s="285">
        <v>500</v>
      </c>
      <c r="R149" s="305" t="s">
        <v>710</v>
      </c>
      <c r="S149" s="306">
        <v>29</v>
      </c>
      <c r="T149" s="305" t="s">
        <v>4242</v>
      </c>
      <c r="U149" s="305" t="s">
        <v>6284</v>
      </c>
      <c r="V149" s="305" t="s">
        <v>5896</v>
      </c>
      <c r="W149" s="140">
        <v>1752</v>
      </c>
      <c r="Y149" s="326" t="s">
        <v>729</v>
      </c>
      <c r="Z149" s="327">
        <v>18</v>
      </c>
      <c r="AA149" s="326" t="s">
        <v>5162</v>
      </c>
      <c r="AB149" s="326" t="s">
        <v>6010</v>
      </c>
      <c r="AC149" s="326" t="s">
        <v>6031</v>
      </c>
      <c r="AD149" s="330">
        <v>800</v>
      </c>
      <c r="AF149" s="146">
        <v>10</v>
      </c>
      <c r="AG149" s="146">
        <v>18</v>
      </c>
      <c r="AH149" s="144" t="s">
        <v>5570</v>
      </c>
      <c r="AI149" s="144" t="s">
        <v>893</v>
      </c>
      <c r="AJ149" s="144" t="s">
        <v>5571</v>
      </c>
      <c r="AK149" s="157">
        <v>500</v>
      </c>
      <c r="AN149" s="144" t="s">
        <v>691</v>
      </c>
      <c r="AO149" s="146">
        <v>29</v>
      </c>
      <c r="AP149" s="144" t="s">
        <v>4303</v>
      </c>
      <c r="AQ149" s="144" t="s">
        <v>6317</v>
      </c>
      <c r="AR149" s="144" t="s">
        <v>4305</v>
      </c>
      <c r="AS149" s="145">
        <v>1600</v>
      </c>
    </row>
    <row r="150" s="41" customFormat="1" ht="48" spans="12:45">
      <c r="L150" s="286"/>
      <c r="M150" s="286"/>
      <c r="N150" s="286"/>
      <c r="O150" s="288" t="s">
        <v>6158</v>
      </c>
      <c r="P150" s="289">
        <v>500</v>
      </c>
      <c r="R150" s="305" t="s">
        <v>710</v>
      </c>
      <c r="S150" s="306">
        <v>29</v>
      </c>
      <c r="T150" s="305" t="s">
        <v>4242</v>
      </c>
      <c r="U150" s="305" t="s">
        <v>6284</v>
      </c>
      <c r="V150" s="305" t="s">
        <v>5896</v>
      </c>
      <c r="W150" s="140">
        <v>4698</v>
      </c>
      <c r="Y150" s="326" t="s">
        <v>729</v>
      </c>
      <c r="Z150" s="327">
        <v>24</v>
      </c>
      <c r="AA150" s="326" t="s">
        <v>4303</v>
      </c>
      <c r="AB150" s="326" t="s">
        <v>6318</v>
      </c>
      <c r="AC150" s="326" t="s">
        <v>5733</v>
      </c>
      <c r="AD150" s="328">
        <v>1100</v>
      </c>
      <c r="AF150" s="146">
        <v>10</v>
      </c>
      <c r="AG150" s="146">
        <v>18</v>
      </c>
      <c r="AH150" s="144" t="s">
        <v>5584</v>
      </c>
      <c r="AI150" s="144" t="s">
        <v>893</v>
      </c>
      <c r="AJ150" s="144" t="s">
        <v>5585</v>
      </c>
      <c r="AK150" s="157">
        <v>500</v>
      </c>
      <c r="AN150" s="144" t="s">
        <v>691</v>
      </c>
      <c r="AO150" s="146">
        <v>29</v>
      </c>
      <c r="AP150" s="144" t="s">
        <v>4065</v>
      </c>
      <c r="AQ150" s="144" t="s">
        <v>3481</v>
      </c>
      <c r="AR150" s="144" t="s">
        <v>4120</v>
      </c>
      <c r="AS150" s="157">
        <v>800</v>
      </c>
    </row>
    <row r="151" s="41" customFormat="1" ht="36" spans="12:45">
      <c r="L151" s="286"/>
      <c r="M151" s="286"/>
      <c r="N151" s="286"/>
      <c r="O151" s="288" t="s">
        <v>6165</v>
      </c>
      <c r="P151" s="289">
        <v>500</v>
      </c>
      <c r="R151" s="305" t="s">
        <v>710</v>
      </c>
      <c r="S151" s="306">
        <v>29</v>
      </c>
      <c r="T151" s="305" t="s">
        <v>4242</v>
      </c>
      <c r="U151" s="305" t="s">
        <v>6284</v>
      </c>
      <c r="V151" s="305" t="s">
        <v>5896</v>
      </c>
      <c r="W151" s="140">
        <v>6739.2</v>
      </c>
      <c r="Y151" s="326" t="s">
        <v>729</v>
      </c>
      <c r="Z151" s="327">
        <v>24</v>
      </c>
      <c r="AA151" s="326" t="s">
        <v>4303</v>
      </c>
      <c r="AB151" s="326" t="s">
        <v>6319</v>
      </c>
      <c r="AC151" s="326" t="s">
        <v>5733</v>
      </c>
      <c r="AD151" s="328">
        <v>9900</v>
      </c>
      <c r="AF151" s="146">
        <v>10</v>
      </c>
      <c r="AG151" s="146">
        <v>25</v>
      </c>
      <c r="AH151" s="144" t="s">
        <v>6017</v>
      </c>
      <c r="AI151" s="144" t="s">
        <v>6320</v>
      </c>
      <c r="AJ151" s="144" t="s">
        <v>6045</v>
      </c>
      <c r="AK151" s="145">
        <v>3721</v>
      </c>
      <c r="AN151" s="144" t="s">
        <v>691</v>
      </c>
      <c r="AO151" s="146">
        <v>29</v>
      </c>
      <c r="AP151" s="144" t="s">
        <v>4382</v>
      </c>
      <c r="AQ151" s="144" t="s">
        <v>6321</v>
      </c>
      <c r="AR151" s="144" t="s">
        <v>5894</v>
      </c>
      <c r="AS151" s="145">
        <v>3200</v>
      </c>
    </row>
    <row r="152" s="41" customFormat="1" ht="36" spans="12:45">
      <c r="L152" s="286"/>
      <c r="M152" s="286"/>
      <c r="N152" s="286"/>
      <c r="O152" s="288" t="s">
        <v>5779</v>
      </c>
      <c r="P152" s="289">
        <v>500</v>
      </c>
      <c r="R152" s="305" t="s">
        <v>710</v>
      </c>
      <c r="S152" s="306">
        <v>29</v>
      </c>
      <c r="T152" s="305" t="s">
        <v>4242</v>
      </c>
      <c r="U152" s="305" t="s">
        <v>6284</v>
      </c>
      <c r="V152" s="305" t="s">
        <v>5896</v>
      </c>
      <c r="W152" s="140">
        <v>1236</v>
      </c>
      <c r="Y152" s="326" t="s">
        <v>729</v>
      </c>
      <c r="Z152" s="327">
        <v>31</v>
      </c>
      <c r="AA152" s="326" t="s">
        <v>4146</v>
      </c>
      <c r="AB152" s="326" t="s">
        <v>1955</v>
      </c>
      <c r="AC152" s="326" t="s">
        <v>6322</v>
      </c>
      <c r="AD152" s="328">
        <v>3600</v>
      </c>
      <c r="AF152" s="146">
        <v>10</v>
      </c>
      <c r="AG152" s="146">
        <v>26</v>
      </c>
      <c r="AH152" s="144" t="s">
        <v>5577</v>
      </c>
      <c r="AI152" s="144" t="s">
        <v>6323</v>
      </c>
      <c r="AJ152" s="144" t="s">
        <v>5622</v>
      </c>
      <c r="AK152" s="145">
        <v>2430</v>
      </c>
      <c r="AN152" s="144" t="s">
        <v>691</v>
      </c>
      <c r="AO152" s="146">
        <v>29</v>
      </c>
      <c r="AP152" s="144" t="s">
        <v>4153</v>
      </c>
      <c r="AQ152" s="144" t="s">
        <v>2559</v>
      </c>
      <c r="AR152" s="144" t="s">
        <v>5210</v>
      </c>
      <c r="AS152" s="145">
        <v>40000</v>
      </c>
    </row>
    <row r="153" s="41" customFormat="1" ht="48" spans="12:45">
      <c r="L153" s="286"/>
      <c r="M153" s="286"/>
      <c r="N153" s="286"/>
      <c r="O153" s="288" t="s">
        <v>6182</v>
      </c>
      <c r="P153" s="289">
        <v>500</v>
      </c>
      <c r="R153" s="305" t="s">
        <v>710</v>
      </c>
      <c r="S153" s="306">
        <v>30</v>
      </c>
      <c r="T153" s="305" t="s">
        <v>5113</v>
      </c>
      <c r="U153" s="305" t="s">
        <v>6324</v>
      </c>
      <c r="V153" s="305" t="s">
        <v>6067</v>
      </c>
      <c r="W153" s="140">
        <v>18921.1</v>
      </c>
      <c r="Y153" s="326" t="s">
        <v>710</v>
      </c>
      <c r="Z153" s="326" t="s">
        <v>729</v>
      </c>
      <c r="AA153" s="326" t="s">
        <v>6002</v>
      </c>
      <c r="AB153" s="326" t="s">
        <v>6325</v>
      </c>
      <c r="AC153" s="326" t="s">
        <v>6004</v>
      </c>
      <c r="AD153" s="328">
        <v>30600</v>
      </c>
      <c r="AF153" s="146">
        <v>10</v>
      </c>
      <c r="AG153" s="146">
        <v>26</v>
      </c>
      <c r="AH153" s="144" t="s">
        <v>6017</v>
      </c>
      <c r="AI153" s="144" t="s">
        <v>5786</v>
      </c>
      <c r="AJ153" s="144" t="s">
        <v>6019</v>
      </c>
      <c r="AK153" s="145">
        <v>8000</v>
      </c>
      <c r="AN153" s="144" t="s">
        <v>691</v>
      </c>
      <c r="AO153" s="146">
        <v>30</v>
      </c>
      <c r="AP153" s="144" t="s">
        <v>6326</v>
      </c>
      <c r="AQ153" s="144" t="s">
        <v>6327</v>
      </c>
      <c r="AR153" s="144" t="s">
        <v>6328</v>
      </c>
      <c r="AS153" s="145">
        <v>20000</v>
      </c>
    </row>
    <row r="154" s="41" customFormat="1" ht="36" spans="12:45">
      <c r="L154" s="286"/>
      <c r="M154" s="286"/>
      <c r="N154" s="286"/>
      <c r="O154" s="288" t="s">
        <v>2452</v>
      </c>
      <c r="P154" s="289">
        <v>500</v>
      </c>
      <c r="R154" s="306">
        <v>10</v>
      </c>
      <c r="S154" s="306">
        <v>11</v>
      </c>
      <c r="T154" s="305" t="s">
        <v>3995</v>
      </c>
      <c r="U154" s="305" t="s">
        <v>6003</v>
      </c>
      <c r="V154" s="305" t="s">
        <v>6329</v>
      </c>
      <c r="W154" s="140">
        <v>10000</v>
      </c>
      <c r="Y154" s="326" t="s">
        <v>710</v>
      </c>
      <c r="Z154" s="327">
        <v>11</v>
      </c>
      <c r="AA154" s="326" t="s">
        <v>4382</v>
      </c>
      <c r="AB154" s="326" t="s">
        <v>6016</v>
      </c>
      <c r="AC154" s="326" t="s">
        <v>6176</v>
      </c>
      <c r="AD154" s="328">
        <v>3200</v>
      </c>
      <c r="AF154" s="146">
        <v>10</v>
      </c>
      <c r="AG154" s="146">
        <v>26</v>
      </c>
      <c r="AH154" s="144" t="s">
        <v>5577</v>
      </c>
      <c r="AI154" s="144" t="s">
        <v>6330</v>
      </c>
      <c r="AJ154" s="144" t="s">
        <v>6331</v>
      </c>
      <c r="AK154" s="145">
        <v>3595.95</v>
      </c>
      <c r="AN154" s="144" t="s">
        <v>691</v>
      </c>
      <c r="AO154" s="146">
        <v>30</v>
      </c>
      <c r="AP154" s="144" t="s">
        <v>4242</v>
      </c>
      <c r="AQ154" s="144" t="s">
        <v>6332</v>
      </c>
      <c r="AR154" s="144" t="s">
        <v>4244</v>
      </c>
      <c r="AS154" s="157">
        <v>500</v>
      </c>
    </row>
    <row r="155" s="41" customFormat="1" ht="36" spans="12:45">
      <c r="L155" s="286"/>
      <c r="M155" s="286"/>
      <c r="N155" s="286"/>
      <c r="O155" s="288" t="s">
        <v>6201</v>
      </c>
      <c r="P155" s="289">
        <v>500</v>
      </c>
      <c r="R155" s="306">
        <v>10</v>
      </c>
      <c r="S155" s="306">
        <v>12</v>
      </c>
      <c r="T155" s="305" t="s">
        <v>4372</v>
      </c>
      <c r="U155" s="305" t="s">
        <v>6333</v>
      </c>
      <c r="V155" s="305" t="s">
        <v>6173</v>
      </c>
      <c r="W155" s="140">
        <v>4160</v>
      </c>
      <c r="Y155" s="326" t="s">
        <v>710</v>
      </c>
      <c r="Z155" s="327">
        <v>11</v>
      </c>
      <c r="AA155" s="326" t="s">
        <v>3995</v>
      </c>
      <c r="AB155" s="326" t="s">
        <v>6334</v>
      </c>
      <c r="AC155" s="326" t="s">
        <v>6335</v>
      </c>
      <c r="AD155" s="328">
        <v>9153.2</v>
      </c>
      <c r="AF155" s="146">
        <v>11</v>
      </c>
      <c r="AG155" s="144" t="s">
        <v>665</v>
      </c>
      <c r="AH155" s="144" t="s">
        <v>6161</v>
      </c>
      <c r="AI155" s="144" t="s">
        <v>2340</v>
      </c>
      <c r="AJ155" s="144" t="s">
        <v>6163</v>
      </c>
      <c r="AK155" s="145">
        <v>4155</v>
      </c>
      <c r="AN155" s="144" t="s">
        <v>691</v>
      </c>
      <c r="AO155" s="146">
        <v>31</v>
      </c>
      <c r="AP155" s="144" t="s">
        <v>6336</v>
      </c>
      <c r="AQ155" s="144" t="s">
        <v>6337</v>
      </c>
      <c r="AR155" s="144" t="s">
        <v>6338</v>
      </c>
      <c r="AS155" s="145">
        <v>29276.37</v>
      </c>
    </row>
    <row r="156" s="41" customFormat="1" ht="48" spans="12:45">
      <c r="L156" s="286"/>
      <c r="M156" s="286"/>
      <c r="N156" s="286"/>
      <c r="O156" s="288" t="s">
        <v>2528</v>
      </c>
      <c r="P156" s="289">
        <v>500</v>
      </c>
      <c r="R156" s="306">
        <v>10</v>
      </c>
      <c r="S156" s="306">
        <v>12</v>
      </c>
      <c r="T156" s="305" t="s">
        <v>4372</v>
      </c>
      <c r="U156" s="305" t="s">
        <v>6333</v>
      </c>
      <c r="V156" s="305" t="s">
        <v>6199</v>
      </c>
      <c r="W156" s="215">
        <v>240</v>
      </c>
      <c r="Y156" s="326" t="s">
        <v>710</v>
      </c>
      <c r="Z156" s="327">
        <v>11</v>
      </c>
      <c r="AA156" s="326" t="s">
        <v>3995</v>
      </c>
      <c r="AB156" s="326" t="s">
        <v>6334</v>
      </c>
      <c r="AC156" s="326" t="s">
        <v>5835</v>
      </c>
      <c r="AD156" s="330">
        <v>326</v>
      </c>
      <c r="AF156" s="146">
        <v>11</v>
      </c>
      <c r="AG156" s="144" t="s">
        <v>676</v>
      </c>
      <c r="AH156" s="144" t="s">
        <v>5601</v>
      </c>
      <c r="AI156" s="144" t="s">
        <v>6339</v>
      </c>
      <c r="AJ156" s="144" t="s">
        <v>6340</v>
      </c>
      <c r="AK156" s="145">
        <v>9150</v>
      </c>
      <c r="AN156" s="144" t="s">
        <v>691</v>
      </c>
      <c r="AO156" s="146">
        <v>31</v>
      </c>
      <c r="AP156" s="144" t="s">
        <v>4035</v>
      </c>
      <c r="AQ156" s="144" t="s">
        <v>6341</v>
      </c>
      <c r="AR156" s="144" t="s">
        <v>6156</v>
      </c>
      <c r="AS156" s="145">
        <v>10000</v>
      </c>
    </row>
    <row r="157" s="41" customFormat="1" ht="36" spans="12:45">
      <c r="L157" s="286"/>
      <c r="M157" s="286"/>
      <c r="N157" s="286"/>
      <c r="O157" s="288" t="s">
        <v>6235</v>
      </c>
      <c r="P157" s="289">
        <v>500</v>
      </c>
      <c r="R157" s="306">
        <v>10</v>
      </c>
      <c r="S157" s="306">
        <v>21</v>
      </c>
      <c r="T157" s="305" t="s">
        <v>4372</v>
      </c>
      <c r="U157" s="305" t="s">
        <v>6342</v>
      </c>
      <c r="V157" s="305" t="s">
        <v>6343</v>
      </c>
      <c r="W157" s="215">
        <v>853.26</v>
      </c>
      <c r="Y157" s="326" t="s">
        <v>710</v>
      </c>
      <c r="Z157" s="327">
        <v>11</v>
      </c>
      <c r="AA157" s="326" t="s">
        <v>3995</v>
      </c>
      <c r="AB157" s="326" t="s">
        <v>6334</v>
      </c>
      <c r="AC157" s="326" t="s">
        <v>5835</v>
      </c>
      <c r="AD157" s="330">
        <v>508</v>
      </c>
      <c r="AF157" s="146">
        <v>11</v>
      </c>
      <c r="AG157" s="144" t="s">
        <v>676</v>
      </c>
      <c r="AH157" s="144" t="s">
        <v>5557</v>
      </c>
      <c r="AI157" s="144" t="s">
        <v>6344</v>
      </c>
      <c r="AJ157" s="144" t="s">
        <v>6345</v>
      </c>
      <c r="AK157" s="145">
        <v>9000</v>
      </c>
      <c r="AN157" s="144" t="s">
        <v>691</v>
      </c>
      <c r="AO157" s="146">
        <v>31</v>
      </c>
      <c r="AP157" s="144" t="s">
        <v>4078</v>
      </c>
      <c r="AQ157" s="144" t="s">
        <v>6346</v>
      </c>
      <c r="AR157" s="144" t="s">
        <v>5218</v>
      </c>
      <c r="AS157" s="145">
        <v>1499</v>
      </c>
    </row>
    <row r="158" s="41" customFormat="1" ht="36" spans="12:45">
      <c r="L158" s="286"/>
      <c r="M158" s="286"/>
      <c r="N158" s="286"/>
      <c r="O158" s="288" t="s">
        <v>6236</v>
      </c>
      <c r="P158" s="289">
        <v>500</v>
      </c>
      <c r="R158" s="306">
        <v>10</v>
      </c>
      <c r="S158" s="306">
        <v>24</v>
      </c>
      <c r="T158" s="305" t="s">
        <v>5113</v>
      </c>
      <c r="U158" s="305" t="s">
        <v>6347</v>
      </c>
      <c r="V158" s="305" t="s">
        <v>6348</v>
      </c>
      <c r="W158" s="140">
        <v>1000</v>
      </c>
      <c r="Y158" s="326" t="s">
        <v>710</v>
      </c>
      <c r="Z158" s="327">
        <v>11</v>
      </c>
      <c r="AA158" s="326" t="s">
        <v>3995</v>
      </c>
      <c r="AB158" s="326" t="s">
        <v>6334</v>
      </c>
      <c r="AC158" s="326" t="s">
        <v>5835</v>
      </c>
      <c r="AD158" s="328">
        <v>13320</v>
      </c>
      <c r="AF158" s="146">
        <v>11</v>
      </c>
      <c r="AG158" s="144" t="s">
        <v>676</v>
      </c>
      <c r="AH158" s="144" t="s">
        <v>5557</v>
      </c>
      <c r="AI158" s="144" t="s">
        <v>6349</v>
      </c>
      <c r="AJ158" s="144" t="s">
        <v>5559</v>
      </c>
      <c r="AK158" s="145">
        <v>26960</v>
      </c>
      <c r="AN158" s="144" t="s">
        <v>691</v>
      </c>
      <c r="AO158" s="146">
        <v>31</v>
      </c>
      <c r="AP158" s="144" t="s">
        <v>4078</v>
      </c>
      <c r="AQ158" s="144" t="s">
        <v>6346</v>
      </c>
      <c r="AR158" s="144" t="s">
        <v>5218</v>
      </c>
      <c r="AS158" s="145">
        <v>50000</v>
      </c>
    </row>
    <row r="159" s="41" customFormat="1" ht="36" spans="12:45">
      <c r="L159" s="286"/>
      <c r="M159" s="286"/>
      <c r="N159" s="284" t="s">
        <v>6350</v>
      </c>
      <c r="O159" s="284" t="s">
        <v>6196</v>
      </c>
      <c r="P159" s="285">
        <v>500</v>
      </c>
      <c r="R159" s="306">
        <v>10</v>
      </c>
      <c r="S159" s="306">
        <v>24</v>
      </c>
      <c r="T159" s="305" t="s">
        <v>5113</v>
      </c>
      <c r="U159" s="305" t="s">
        <v>6351</v>
      </c>
      <c r="V159" s="305" t="s">
        <v>6067</v>
      </c>
      <c r="W159" s="140">
        <v>4000</v>
      </c>
      <c r="Y159" s="326" t="s">
        <v>710</v>
      </c>
      <c r="Z159" s="327">
        <v>11</v>
      </c>
      <c r="AA159" s="326" t="s">
        <v>3995</v>
      </c>
      <c r="AB159" s="326" t="s">
        <v>6334</v>
      </c>
      <c r="AC159" s="326" t="s">
        <v>5835</v>
      </c>
      <c r="AD159" s="328">
        <v>2322</v>
      </c>
      <c r="AF159" s="146">
        <v>11</v>
      </c>
      <c r="AG159" s="144" t="s">
        <v>691</v>
      </c>
      <c r="AH159" s="144" t="s">
        <v>5654</v>
      </c>
      <c r="AI159" s="144" t="s">
        <v>6352</v>
      </c>
      <c r="AJ159" s="144" t="s">
        <v>6353</v>
      </c>
      <c r="AK159" s="145">
        <v>12478.93</v>
      </c>
      <c r="AN159" s="144" t="s">
        <v>691</v>
      </c>
      <c r="AO159" s="146">
        <v>31</v>
      </c>
      <c r="AP159" s="144" t="s">
        <v>4944</v>
      </c>
      <c r="AQ159" s="144" t="s">
        <v>6354</v>
      </c>
      <c r="AR159" s="144" t="s">
        <v>4952</v>
      </c>
      <c r="AS159" s="145">
        <v>6600</v>
      </c>
    </row>
    <row r="160" s="41" customFormat="1" ht="36" spans="12:45">
      <c r="L160" s="286"/>
      <c r="M160" s="284" t="s">
        <v>5637</v>
      </c>
      <c r="N160" s="284" t="s">
        <v>6355</v>
      </c>
      <c r="O160" s="284" t="s">
        <v>6356</v>
      </c>
      <c r="P160" s="285">
        <v>4800</v>
      </c>
      <c r="R160" s="306">
        <v>10</v>
      </c>
      <c r="S160" s="306">
        <v>29</v>
      </c>
      <c r="T160" s="305" t="s">
        <v>3995</v>
      </c>
      <c r="U160" s="305" t="s">
        <v>6357</v>
      </c>
      <c r="V160" s="305" t="s">
        <v>6259</v>
      </c>
      <c r="W160" s="215">
        <v>873.8</v>
      </c>
      <c r="Y160" s="326" t="s">
        <v>710</v>
      </c>
      <c r="Z160" s="327">
        <v>11</v>
      </c>
      <c r="AA160" s="326" t="s">
        <v>3995</v>
      </c>
      <c r="AB160" s="326" t="s">
        <v>6334</v>
      </c>
      <c r="AC160" s="326" t="s">
        <v>5835</v>
      </c>
      <c r="AD160" s="328">
        <v>1200</v>
      </c>
      <c r="AF160" s="146">
        <v>11</v>
      </c>
      <c r="AG160" s="144" t="s">
        <v>729</v>
      </c>
      <c r="AH160" s="144" t="s">
        <v>5725</v>
      </c>
      <c r="AI160" s="144" t="s">
        <v>678</v>
      </c>
      <c r="AJ160" s="144" t="s">
        <v>6358</v>
      </c>
      <c r="AK160" s="145">
        <v>25000</v>
      </c>
      <c r="AN160" s="144" t="s">
        <v>691</v>
      </c>
      <c r="AO160" s="146">
        <v>31</v>
      </c>
      <c r="AP160" s="144" t="s">
        <v>4944</v>
      </c>
      <c r="AQ160" s="144" t="s">
        <v>6354</v>
      </c>
      <c r="AR160" s="144" t="s">
        <v>4952</v>
      </c>
      <c r="AS160" s="145">
        <v>3307</v>
      </c>
    </row>
    <row r="161" s="41" customFormat="1" ht="36" spans="12:45">
      <c r="L161" s="286"/>
      <c r="M161" s="286"/>
      <c r="N161" s="284" t="s">
        <v>6359</v>
      </c>
      <c r="O161" s="284" t="s">
        <v>6124</v>
      </c>
      <c r="P161" s="285">
        <v>-4800</v>
      </c>
      <c r="R161" s="306">
        <v>10</v>
      </c>
      <c r="S161" s="306">
        <v>29</v>
      </c>
      <c r="T161" s="305" t="s">
        <v>3995</v>
      </c>
      <c r="U161" s="305" t="s">
        <v>6357</v>
      </c>
      <c r="V161" s="305" t="s">
        <v>6259</v>
      </c>
      <c r="W161" s="140">
        <v>1600</v>
      </c>
      <c r="Y161" s="326" t="s">
        <v>710</v>
      </c>
      <c r="Z161" s="327">
        <v>11</v>
      </c>
      <c r="AA161" s="326" t="s">
        <v>3995</v>
      </c>
      <c r="AB161" s="326" t="s">
        <v>6334</v>
      </c>
      <c r="AC161" s="326" t="s">
        <v>5835</v>
      </c>
      <c r="AD161" s="330">
        <v>797</v>
      </c>
      <c r="AF161" s="146">
        <v>11</v>
      </c>
      <c r="AG161" s="144" t="s">
        <v>729</v>
      </c>
      <c r="AH161" s="144" t="s">
        <v>5725</v>
      </c>
      <c r="AI161" s="144" t="s">
        <v>3051</v>
      </c>
      <c r="AJ161" s="144" t="s">
        <v>5751</v>
      </c>
      <c r="AK161" s="145">
        <v>10867</v>
      </c>
      <c r="AN161" s="144" t="s">
        <v>691</v>
      </c>
      <c r="AO161" s="146">
        <v>31</v>
      </c>
      <c r="AP161" s="144" t="s">
        <v>4944</v>
      </c>
      <c r="AQ161" s="144" t="s">
        <v>6354</v>
      </c>
      <c r="AR161" s="144" t="s">
        <v>4952</v>
      </c>
      <c r="AS161" s="145">
        <v>12663</v>
      </c>
    </row>
    <row r="162" s="41" customFormat="1" ht="36" spans="12:45">
      <c r="L162" s="284" t="s">
        <v>6360</v>
      </c>
      <c r="M162" s="290"/>
      <c r="N162" s="290"/>
      <c r="O162" s="290"/>
      <c r="P162" s="285">
        <v>85208</v>
      </c>
      <c r="R162" s="306">
        <v>11</v>
      </c>
      <c r="S162" s="305" t="s">
        <v>716</v>
      </c>
      <c r="T162" s="305" t="s">
        <v>4382</v>
      </c>
      <c r="U162" s="305" t="s">
        <v>6361</v>
      </c>
      <c r="V162" s="305" t="s">
        <v>6176</v>
      </c>
      <c r="W162" s="140">
        <v>2400</v>
      </c>
      <c r="Y162" s="326" t="s">
        <v>710</v>
      </c>
      <c r="Z162" s="327">
        <v>11</v>
      </c>
      <c r="AA162" s="326" t="s">
        <v>3995</v>
      </c>
      <c r="AB162" s="326" t="s">
        <v>6334</v>
      </c>
      <c r="AC162" s="326" t="s">
        <v>5835</v>
      </c>
      <c r="AD162" s="328">
        <v>31884.5</v>
      </c>
      <c r="AF162" s="146">
        <v>11</v>
      </c>
      <c r="AG162" s="146">
        <v>10</v>
      </c>
      <c r="AH162" s="144" t="s">
        <v>5601</v>
      </c>
      <c r="AI162" s="144" t="s">
        <v>3355</v>
      </c>
      <c r="AJ162" s="144" t="s">
        <v>6143</v>
      </c>
      <c r="AK162" s="145">
        <v>21000</v>
      </c>
      <c r="AN162" s="144" t="s">
        <v>691</v>
      </c>
      <c r="AO162" s="146">
        <v>31</v>
      </c>
      <c r="AP162" s="144" t="s">
        <v>4944</v>
      </c>
      <c r="AQ162" s="144" t="s">
        <v>6354</v>
      </c>
      <c r="AR162" s="144" t="s">
        <v>4952</v>
      </c>
      <c r="AS162" s="145">
        <v>7168</v>
      </c>
    </row>
    <row r="163" s="41" customFormat="1" ht="36" spans="12:45">
      <c r="L163" s="284" t="s">
        <v>5772</v>
      </c>
      <c r="M163" s="284" t="s">
        <v>2112</v>
      </c>
      <c r="N163" s="284" t="s">
        <v>6362</v>
      </c>
      <c r="O163" s="284" t="s">
        <v>6363</v>
      </c>
      <c r="P163" s="285">
        <v>8600</v>
      </c>
      <c r="R163" s="306">
        <v>11</v>
      </c>
      <c r="S163" s="305" t="s">
        <v>708</v>
      </c>
      <c r="T163" s="305" t="s">
        <v>4922</v>
      </c>
      <c r="U163" s="305" t="s">
        <v>6205</v>
      </c>
      <c r="V163" s="305" t="s">
        <v>5969</v>
      </c>
      <c r="W163" s="140">
        <v>29257</v>
      </c>
      <c r="Y163" s="326" t="s">
        <v>710</v>
      </c>
      <c r="Z163" s="327">
        <v>15</v>
      </c>
      <c r="AA163" s="326" t="s">
        <v>5113</v>
      </c>
      <c r="AB163" s="326" t="s">
        <v>1240</v>
      </c>
      <c r="AC163" s="326" t="s">
        <v>6059</v>
      </c>
      <c r="AD163" s="328">
        <v>1600</v>
      </c>
      <c r="AF163" s="146">
        <v>11</v>
      </c>
      <c r="AG163" s="146">
        <v>12</v>
      </c>
      <c r="AH163" s="144" t="s">
        <v>5721</v>
      </c>
      <c r="AI163" s="144" t="s">
        <v>6364</v>
      </c>
      <c r="AJ163" s="144" t="s">
        <v>6365</v>
      </c>
      <c r="AK163" s="145">
        <v>7000</v>
      </c>
      <c r="AN163" s="144" t="s">
        <v>691</v>
      </c>
      <c r="AO163" s="146">
        <v>31</v>
      </c>
      <c r="AP163" s="144" t="s">
        <v>4944</v>
      </c>
      <c r="AQ163" s="144" t="s">
        <v>6366</v>
      </c>
      <c r="AR163" s="144" t="s">
        <v>4946</v>
      </c>
      <c r="AS163" s="145">
        <v>4000</v>
      </c>
    </row>
    <row r="164" s="41" customFormat="1" ht="48" spans="12:45">
      <c r="L164" s="286"/>
      <c r="M164" s="284" t="s">
        <v>2178</v>
      </c>
      <c r="N164" s="284" t="s">
        <v>6367</v>
      </c>
      <c r="O164" s="284" t="s">
        <v>1150</v>
      </c>
      <c r="P164" s="285">
        <v>1100</v>
      </c>
      <c r="R164" s="306">
        <v>11</v>
      </c>
      <c r="S164" s="305" t="s">
        <v>721</v>
      </c>
      <c r="T164" s="305" t="s">
        <v>4372</v>
      </c>
      <c r="U164" s="305" t="s">
        <v>6251</v>
      </c>
      <c r="V164" s="305" t="s">
        <v>6368</v>
      </c>
      <c r="W164" s="140">
        <v>1550</v>
      </c>
      <c r="Y164" s="326" t="s">
        <v>710</v>
      </c>
      <c r="Z164" s="327">
        <v>16</v>
      </c>
      <c r="AA164" s="326" t="s">
        <v>5113</v>
      </c>
      <c r="AB164" s="326" t="s">
        <v>6369</v>
      </c>
      <c r="AC164" s="326" t="s">
        <v>6067</v>
      </c>
      <c r="AD164" s="328">
        <v>4715</v>
      </c>
      <c r="AF164" s="146">
        <v>11</v>
      </c>
      <c r="AG164" s="146">
        <v>12</v>
      </c>
      <c r="AH164" s="144" t="s">
        <v>5721</v>
      </c>
      <c r="AI164" s="144" t="s">
        <v>6370</v>
      </c>
      <c r="AJ164" s="144" t="s">
        <v>6371</v>
      </c>
      <c r="AK164" s="145">
        <v>49660</v>
      </c>
      <c r="AN164" s="144" t="s">
        <v>691</v>
      </c>
      <c r="AO164" s="146">
        <v>31</v>
      </c>
      <c r="AP164" s="144" t="s">
        <v>4452</v>
      </c>
      <c r="AQ164" s="144" t="s">
        <v>6372</v>
      </c>
      <c r="AR164" s="144" t="s">
        <v>4453</v>
      </c>
      <c r="AS164" s="145">
        <v>34110</v>
      </c>
    </row>
    <row r="165" s="41" customFormat="1" ht="48" spans="12:45">
      <c r="L165" s="286"/>
      <c r="M165" s="284" t="s">
        <v>2208</v>
      </c>
      <c r="N165" s="284" t="s">
        <v>6373</v>
      </c>
      <c r="O165" s="284" t="s">
        <v>2749</v>
      </c>
      <c r="P165" s="285">
        <v>200</v>
      </c>
      <c r="R165" s="306">
        <v>11</v>
      </c>
      <c r="S165" s="305" t="s">
        <v>721</v>
      </c>
      <c r="T165" s="305" t="s">
        <v>4372</v>
      </c>
      <c r="U165" s="305" t="s">
        <v>6374</v>
      </c>
      <c r="V165" s="305" t="s">
        <v>6375</v>
      </c>
      <c r="W165" s="140">
        <v>2200</v>
      </c>
      <c r="Y165" s="326" t="s">
        <v>710</v>
      </c>
      <c r="Z165" s="327">
        <v>17</v>
      </c>
      <c r="AA165" s="326" t="s">
        <v>5162</v>
      </c>
      <c r="AB165" s="326" t="s">
        <v>6376</v>
      </c>
      <c r="AC165" s="326" t="s">
        <v>6031</v>
      </c>
      <c r="AD165" s="330">
        <v>800</v>
      </c>
      <c r="AF165" s="146">
        <v>11</v>
      </c>
      <c r="AG165" s="146">
        <v>12</v>
      </c>
      <c r="AH165" s="144" t="s">
        <v>5721</v>
      </c>
      <c r="AI165" s="144" t="s">
        <v>6370</v>
      </c>
      <c r="AJ165" s="144" t="s">
        <v>6371</v>
      </c>
      <c r="AK165" s="145">
        <v>24480</v>
      </c>
      <c r="AN165" s="144" t="s">
        <v>677</v>
      </c>
      <c r="AO165" s="144" t="s">
        <v>676</v>
      </c>
      <c r="AP165" s="144" t="s">
        <v>4065</v>
      </c>
      <c r="AQ165" s="144" t="s">
        <v>6377</v>
      </c>
      <c r="AR165" s="144" t="s">
        <v>6378</v>
      </c>
      <c r="AS165" s="145">
        <v>5000</v>
      </c>
    </row>
    <row r="166" s="41" customFormat="1" ht="48" spans="12:45">
      <c r="L166" s="286"/>
      <c r="M166" s="286"/>
      <c r="N166" s="286"/>
      <c r="O166" s="288" t="s">
        <v>5920</v>
      </c>
      <c r="P166" s="289">
        <v>200</v>
      </c>
      <c r="R166" s="306">
        <v>11</v>
      </c>
      <c r="S166" s="306">
        <v>11</v>
      </c>
      <c r="T166" s="305" t="s">
        <v>5113</v>
      </c>
      <c r="U166" s="305" t="s">
        <v>1160</v>
      </c>
      <c r="V166" s="305" t="s">
        <v>6059</v>
      </c>
      <c r="W166" s="140">
        <v>1600</v>
      </c>
      <c r="Y166" s="326" t="s">
        <v>710</v>
      </c>
      <c r="Z166" s="327">
        <v>17</v>
      </c>
      <c r="AA166" s="326" t="s">
        <v>3995</v>
      </c>
      <c r="AB166" s="326" t="s">
        <v>6379</v>
      </c>
      <c r="AC166" s="326" t="s">
        <v>5835</v>
      </c>
      <c r="AD166" s="328">
        <v>21955.5</v>
      </c>
      <c r="AF166" s="146">
        <v>11</v>
      </c>
      <c r="AG166" s="146">
        <v>12</v>
      </c>
      <c r="AH166" s="144" t="s">
        <v>5548</v>
      </c>
      <c r="AI166" s="144" t="s">
        <v>6380</v>
      </c>
      <c r="AJ166" s="144" t="s">
        <v>6381</v>
      </c>
      <c r="AK166" s="145">
        <v>9480</v>
      </c>
      <c r="AN166" s="144" t="s">
        <v>677</v>
      </c>
      <c r="AO166" s="144" t="s">
        <v>676</v>
      </c>
      <c r="AP166" s="144" t="s">
        <v>3985</v>
      </c>
      <c r="AQ166" s="144" t="s">
        <v>2712</v>
      </c>
      <c r="AR166" s="144" t="s">
        <v>6382</v>
      </c>
      <c r="AS166" s="145">
        <v>2000</v>
      </c>
    </row>
    <row r="167" s="41" customFormat="1" ht="36" spans="12:45">
      <c r="L167" s="286"/>
      <c r="M167" s="286"/>
      <c r="N167" s="286"/>
      <c r="O167" s="288" t="s">
        <v>2517</v>
      </c>
      <c r="P167" s="289">
        <v>1400</v>
      </c>
      <c r="R167" s="306">
        <v>11</v>
      </c>
      <c r="S167" s="306">
        <v>18</v>
      </c>
      <c r="T167" s="305" t="s">
        <v>3995</v>
      </c>
      <c r="U167" s="305" t="s">
        <v>6383</v>
      </c>
      <c r="V167" s="305" t="s">
        <v>6259</v>
      </c>
      <c r="W167" s="140">
        <v>4335</v>
      </c>
      <c r="Y167" s="326" t="s">
        <v>710</v>
      </c>
      <c r="Z167" s="327">
        <v>27</v>
      </c>
      <c r="AA167" s="326" t="s">
        <v>3995</v>
      </c>
      <c r="AB167" s="326" t="s">
        <v>6384</v>
      </c>
      <c r="AC167" s="326" t="s">
        <v>6329</v>
      </c>
      <c r="AD167" s="328">
        <v>5000</v>
      </c>
      <c r="AF167" s="146">
        <v>11</v>
      </c>
      <c r="AG167" s="146">
        <v>12</v>
      </c>
      <c r="AH167" s="144" t="s">
        <v>5548</v>
      </c>
      <c r="AI167" s="144" t="s">
        <v>6385</v>
      </c>
      <c r="AJ167" s="144" t="s">
        <v>6381</v>
      </c>
      <c r="AK167" s="145">
        <v>6699</v>
      </c>
      <c r="AN167" s="144" t="s">
        <v>677</v>
      </c>
      <c r="AO167" s="144" t="s">
        <v>708</v>
      </c>
      <c r="AP167" s="144" t="s">
        <v>4035</v>
      </c>
      <c r="AQ167" s="144" t="s">
        <v>6386</v>
      </c>
      <c r="AR167" s="144" t="s">
        <v>5814</v>
      </c>
      <c r="AS167" s="145">
        <v>2888</v>
      </c>
    </row>
    <row r="168" s="41" customFormat="1" ht="36" spans="12:45">
      <c r="L168" s="286"/>
      <c r="M168" s="286"/>
      <c r="N168" s="284" t="s">
        <v>6387</v>
      </c>
      <c r="O168" s="284" t="s">
        <v>6235</v>
      </c>
      <c r="P168" s="285">
        <v>200</v>
      </c>
      <c r="R168" s="306">
        <v>11</v>
      </c>
      <c r="S168" s="306">
        <v>19</v>
      </c>
      <c r="T168" s="305" t="s">
        <v>5113</v>
      </c>
      <c r="U168" s="305" t="s">
        <v>6388</v>
      </c>
      <c r="V168" s="305" t="s">
        <v>6389</v>
      </c>
      <c r="W168" s="140">
        <v>2980</v>
      </c>
      <c r="Y168" s="327">
        <v>10</v>
      </c>
      <c r="Z168" s="327">
        <v>10</v>
      </c>
      <c r="AA168" s="326" t="s">
        <v>4303</v>
      </c>
      <c r="AB168" s="326" t="s">
        <v>6390</v>
      </c>
      <c r="AC168" s="326" t="s">
        <v>5733</v>
      </c>
      <c r="AD168" s="330">
        <v>800</v>
      </c>
      <c r="AF168" s="146">
        <v>11</v>
      </c>
      <c r="AG168" s="146">
        <v>18</v>
      </c>
      <c r="AH168" s="144" t="s">
        <v>5570</v>
      </c>
      <c r="AI168" s="144" t="s">
        <v>857</v>
      </c>
      <c r="AJ168" s="144" t="s">
        <v>5571</v>
      </c>
      <c r="AK168" s="157">
        <v>500</v>
      </c>
      <c r="AN168" s="144" t="s">
        <v>677</v>
      </c>
      <c r="AO168" s="144" t="s">
        <v>721</v>
      </c>
      <c r="AP168" s="144" t="s">
        <v>4382</v>
      </c>
      <c r="AQ168" s="144" t="s">
        <v>6391</v>
      </c>
      <c r="AR168" s="144" t="s">
        <v>5894</v>
      </c>
      <c r="AS168" s="145">
        <v>1400</v>
      </c>
    </row>
    <row r="169" s="41" customFormat="1" ht="36" spans="12:45">
      <c r="L169" s="284" t="s">
        <v>6392</v>
      </c>
      <c r="M169" s="290"/>
      <c r="N169" s="290"/>
      <c r="O169" s="290"/>
      <c r="P169" s="285">
        <v>11700</v>
      </c>
      <c r="R169" s="306">
        <v>11</v>
      </c>
      <c r="S169" s="306">
        <v>22</v>
      </c>
      <c r="T169" s="305" t="s">
        <v>5162</v>
      </c>
      <c r="U169" s="305" t="s">
        <v>6393</v>
      </c>
      <c r="V169" s="305" t="s">
        <v>6031</v>
      </c>
      <c r="W169" s="140">
        <v>2400</v>
      </c>
      <c r="Y169" s="327">
        <v>10</v>
      </c>
      <c r="Z169" s="327">
        <v>15</v>
      </c>
      <c r="AA169" s="326" t="s">
        <v>4146</v>
      </c>
      <c r="AB169" s="326" t="s">
        <v>6394</v>
      </c>
      <c r="AC169" s="326" t="s">
        <v>5994</v>
      </c>
      <c r="AD169" s="328">
        <v>30400</v>
      </c>
      <c r="AF169" s="146">
        <v>11</v>
      </c>
      <c r="AG169" s="146">
        <v>18</v>
      </c>
      <c r="AH169" s="144" t="s">
        <v>5584</v>
      </c>
      <c r="AI169" s="144" t="s">
        <v>857</v>
      </c>
      <c r="AJ169" s="144" t="s">
        <v>5585</v>
      </c>
      <c r="AK169" s="157">
        <v>500</v>
      </c>
      <c r="AN169" s="144" t="s">
        <v>677</v>
      </c>
      <c r="AO169" s="144" t="s">
        <v>729</v>
      </c>
      <c r="AP169" s="144" t="s">
        <v>4016</v>
      </c>
      <c r="AQ169" s="144" t="s">
        <v>6395</v>
      </c>
      <c r="AR169" s="144" t="s">
        <v>4126</v>
      </c>
      <c r="AS169" s="145">
        <v>9600</v>
      </c>
    </row>
    <row r="170" s="41" customFormat="1" ht="36" spans="12:45">
      <c r="L170" s="284" t="s">
        <v>6396</v>
      </c>
      <c r="M170" s="284" t="s">
        <v>2112</v>
      </c>
      <c r="N170" s="284" t="s">
        <v>6397</v>
      </c>
      <c r="O170" s="284" t="s">
        <v>6398</v>
      </c>
      <c r="P170" s="285">
        <v>9000</v>
      </c>
      <c r="R170" s="306">
        <v>11</v>
      </c>
      <c r="S170" s="306">
        <v>22</v>
      </c>
      <c r="T170" s="305" t="s">
        <v>5162</v>
      </c>
      <c r="U170" s="305" t="s">
        <v>6399</v>
      </c>
      <c r="V170" s="305" t="s">
        <v>6031</v>
      </c>
      <c r="W170" s="140">
        <v>2400</v>
      </c>
      <c r="Y170" s="327">
        <v>10</v>
      </c>
      <c r="Z170" s="327">
        <v>19</v>
      </c>
      <c r="AA170" s="326" t="s">
        <v>5162</v>
      </c>
      <c r="AB170" s="326" t="s">
        <v>5845</v>
      </c>
      <c r="AC170" s="326" t="s">
        <v>6400</v>
      </c>
      <c r="AD170" s="328">
        <v>1600</v>
      </c>
      <c r="AF170" s="146">
        <v>11</v>
      </c>
      <c r="AG170" s="146">
        <v>18</v>
      </c>
      <c r="AH170" s="144" t="s">
        <v>5592</v>
      </c>
      <c r="AI170" s="144" t="s">
        <v>857</v>
      </c>
      <c r="AJ170" s="144" t="s">
        <v>5593</v>
      </c>
      <c r="AK170" s="157">
        <v>500</v>
      </c>
      <c r="AN170" s="144" t="s">
        <v>677</v>
      </c>
      <c r="AO170" s="146">
        <v>11</v>
      </c>
      <c r="AP170" s="144" t="s">
        <v>4065</v>
      </c>
      <c r="AQ170" s="144" t="s">
        <v>2146</v>
      </c>
      <c r="AR170" s="144" t="s">
        <v>4067</v>
      </c>
      <c r="AS170" s="145">
        <v>9000</v>
      </c>
    </row>
    <row r="171" s="41" customFormat="1" ht="36" spans="12:45">
      <c r="L171" s="286"/>
      <c r="M171" s="286"/>
      <c r="N171" s="284" t="s">
        <v>6401</v>
      </c>
      <c r="O171" s="284" t="s">
        <v>6203</v>
      </c>
      <c r="P171" s="285">
        <v>29046.11</v>
      </c>
      <c r="R171" s="306">
        <v>12</v>
      </c>
      <c r="S171" s="305" t="s">
        <v>677</v>
      </c>
      <c r="T171" s="305" t="s">
        <v>4242</v>
      </c>
      <c r="U171" s="305" t="s">
        <v>6402</v>
      </c>
      <c r="V171" s="305" t="s">
        <v>6403</v>
      </c>
      <c r="W171" s="140">
        <v>4170</v>
      </c>
      <c r="Y171" s="327">
        <v>10</v>
      </c>
      <c r="Z171" s="327">
        <v>19</v>
      </c>
      <c r="AA171" s="326" t="s">
        <v>4242</v>
      </c>
      <c r="AB171" s="326" t="s">
        <v>6404</v>
      </c>
      <c r="AC171" s="326" t="s">
        <v>5896</v>
      </c>
      <c r="AD171" s="328">
        <v>5194</v>
      </c>
      <c r="AF171" s="146">
        <v>11</v>
      </c>
      <c r="AG171" s="146">
        <v>22</v>
      </c>
      <c r="AH171" s="144" t="s">
        <v>5721</v>
      </c>
      <c r="AI171" s="144" t="s">
        <v>6405</v>
      </c>
      <c r="AJ171" s="144" t="s">
        <v>6406</v>
      </c>
      <c r="AK171" s="157">
        <v>375</v>
      </c>
      <c r="AN171" s="144" t="s">
        <v>677</v>
      </c>
      <c r="AO171" s="146">
        <v>12</v>
      </c>
      <c r="AP171" s="144" t="s">
        <v>4242</v>
      </c>
      <c r="AQ171" s="144" t="s">
        <v>3075</v>
      </c>
      <c r="AR171" s="144" t="s">
        <v>4250</v>
      </c>
      <c r="AS171" s="145">
        <v>1350</v>
      </c>
    </row>
    <row r="172" s="41" customFormat="1" ht="36" spans="12:45">
      <c r="L172" s="286"/>
      <c r="M172" s="286"/>
      <c r="N172" s="284" t="s">
        <v>6407</v>
      </c>
      <c r="O172" s="284" t="s">
        <v>6408</v>
      </c>
      <c r="P172" s="285">
        <v>2000</v>
      </c>
      <c r="R172" s="306">
        <v>12</v>
      </c>
      <c r="S172" s="305" t="s">
        <v>677</v>
      </c>
      <c r="T172" s="322" t="s">
        <v>4372</v>
      </c>
      <c r="U172" s="305" t="s">
        <v>6218</v>
      </c>
      <c r="V172" s="305" t="s">
        <v>6409</v>
      </c>
      <c r="W172" s="140">
        <v>2500</v>
      </c>
      <c r="Y172" s="327">
        <v>10</v>
      </c>
      <c r="Z172" s="327">
        <v>19</v>
      </c>
      <c r="AA172" s="326" t="s">
        <v>4242</v>
      </c>
      <c r="AB172" s="326" t="s">
        <v>6404</v>
      </c>
      <c r="AC172" s="326" t="s">
        <v>5896</v>
      </c>
      <c r="AD172" s="328">
        <v>3500</v>
      </c>
      <c r="AF172" s="146">
        <v>11</v>
      </c>
      <c r="AG172" s="146">
        <v>22</v>
      </c>
      <c r="AH172" s="144" t="s">
        <v>5721</v>
      </c>
      <c r="AI172" s="144" t="s">
        <v>6405</v>
      </c>
      <c r="AJ172" s="144" t="s">
        <v>6406</v>
      </c>
      <c r="AK172" s="157">
        <v>870</v>
      </c>
      <c r="AN172" s="144" t="s">
        <v>677</v>
      </c>
      <c r="AO172" s="146">
        <v>12</v>
      </c>
      <c r="AP172" s="144" t="s">
        <v>4242</v>
      </c>
      <c r="AQ172" s="144" t="s">
        <v>3075</v>
      </c>
      <c r="AR172" s="144" t="s">
        <v>4250</v>
      </c>
      <c r="AS172" s="157">
        <v>398</v>
      </c>
    </row>
    <row r="173" s="41" customFormat="1" ht="36" spans="12:45">
      <c r="L173" s="286"/>
      <c r="M173" s="286"/>
      <c r="N173" s="284" t="s">
        <v>6410</v>
      </c>
      <c r="O173" s="284" t="s">
        <v>6411</v>
      </c>
      <c r="P173" s="285">
        <v>9650</v>
      </c>
      <c r="R173" s="306">
        <v>12</v>
      </c>
      <c r="S173" s="305" t="s">
        <v>677</v>
      </c>
      <c r="T173" s="331"/>
      <c r="U173" s="305" t="s">
        <v>6361</v>
      </c>
      <c r="V173" s="305" t="s">
        <v>6412</v>
      </c>
      <c r="W173" s="215">
        <v>900</v>
      </c>
      <c r="Y173" s="327">
        <v>10</v>
      </c>
      <c r="Z173" s="327">
        <v>20</v>
      </c>
      <c r="AA173" s="326" t="s">
        <v>4548</v>
      </c>
      <c r="AB173" s="326" t="s">
        <v>6413</v>
      </c>
      <c r="AC173" s="326" t="s">
        <v>6226</v>
      </c>
      <c r="AD173" s="328">
        <v>36306</v>
      </c>
      <c r="AF173" s="146">
        <v>11</v>
      </c>
      <c r="AG173" s="146">
        <v>22</v>
      </c>
      <c r="AH173" s="144" t="s">
        <v>5721</v>
      </c>
      <c r="AI173" s="144" t="s">
        <v>6405</v>
      </c>
      <c r="AJ173" s="144" t="s">
        <v>6406</v>
      </c>
      <c r="AK173" s="157">
        <v>578</v>
      </c>
      <c r="AN173" s="144" t="s">
        <v>677</v>
      </c>
      <c r="AO173" s="146">
        <v>12</v>
      </c>
      <c r="AP173" s="144" t="s">
        <v>4242</v>
      </c>
      <c r="AQ173" s="144" t="s">
        <v>3075</v>
      </c>
      <c r="AR173" s="144" t="s">
        <v>4250</v>
      </c>
      <c r="AS173" s="145">
        <v>2473</v>
      </c>
    </row>
    <row r="174" s="41" customFormat="1" ht="36" spans="12:45">
      <c r="L174" s="286"/>
      <c r="M174" s="286"/>
      <c r="N174" s="284" t="s">
        <v>6414</v>
      </c>
      <c r="O174" s="284" t="s">
        <v>6415</v>
      </c>
      <c r="P174" s="285">
        <v>50491.11</v>
      </c>
      <c r="R174" s="306">
        <v>12</v>
      </c>
      <c r="S174" s="305" t="s">
        <v>677</v>
      </c>
      <c r="T174" s="331"/>
      <c r="U174" s="305" t="s">
        <v>6416</v>
      </c>
      <c r="V174" s="305" t="s">
        <v>6199</v>
      </c>
      <c r="W174" s="140">
        <v>1522</v>
      </c>
      <c r="Y174" s="327">
        <v>10</v>
      </c>
      <c r="Z174" s="327">
        <v>20</v>
      </c>
      <c r="AA174" s="326" t="s">
        <v>4382</v>
      </c>
      <c r="AB174" s="326" t="s">
        <v>6417</v>
      </c>
      <c r="AC174" s="326" t="s">
        <v>6176</v>
      </c>
      <c r="AD174" s="328">
        <v>3200</v>
      </c>
      <c r="AF174" s="146">
        <v>11</v>
      </c>
      <c r="AG174" s="146">
        <v>22</v>
      </c>
      <c r="AH174" s="144" t="s">
        <v>5721</v>
      </c>
      <c r="AI174" s="144" t="s">
        <v>6405</v>
      </c>
      <c r="AJ174" s="144" t="s">
        <v>6406</v>
      </c>
      <c r="AK174" s="157">
        <v>540</v>
      </c>
      <c r="AN174" s="144" t="s">
        <v>677</v>
      </c>
      <c r="AO174" s="146">
        <v>12</v>
      </c>
      <c r="AP174" s="144" t="s">
        <v>4242</v>
      </c>
      <c r="AQ174" s="144" t="s">
        <v>3075</v>
      </c>
      <c r="AR174" s="144" t="s">
        <v>4250</v>
      </c>
      <c r="AS174" s="145">
        <v>6163.4</v>
      </c>
    </row>
    <row r="175" s="41" customFormat="1" ht="36" spans="12:45">
      <c r="L175" s="286"/>
      <c r="M175" s="286"/>
      <c r="N175" s="284" t="s">
        <v>6418</v>
      </c>
      <c r="O175" s="284" t="s">
        <v>3757</v>
      </c>
      <c r="P175" s="285">
        <v>1592.7</v>
      </c>
      <c r="R175" s="306">
        <v>12</v>
      </c>
      <c r="S175" s="305" t="s">
        <v>677</v>
      </c>
      <c r="T175" s="332"/>
      <c r="U175" s="305" t="s">
        <v>6416</v>
      </c>
      <c r="V175" s="305" t="s">
        <v>6199</v>
      </c>
      <c r="W175" s="215">
        <v>108</v>
      </c>
      <c r="Y175" s="327">
        <v>10</v>
      </c>
      <c r="Z175" s="327">
        <v>22</v>
      </c>
      <c r="AA175" s="326" t="s">
        <v>5113</v>
      </c>
      <c r="AB175" s="326" t="s">
        <v>2739</v>
      </c>
      <c r="AC175" s="326" t="s">
        <v>6059</v>
      </c>
      <c r="AD175" s="328">
        <v>1600</v>
      </c>
      <c r="AF175" s="146">
        <v>11</v>
      </c>
      <c r="AG175" s="146">
        <v>22</v>
      </c>
      <c r="AH175" s="144" t="s">
        <v>5721</v>
      </c>
      <c r="AI175" s="144" t="s">
        <v>6405</v>
      </c>
      <c r="AJ175" s="144" t="s">
        <v>6406</v>
      </c>
      <c r="AK175" s="145">
        <v>2144</v>
      </c>
      <c r="AN175" s="144" t="s">
        <v>677</v>
      </c>
      <c r="AO175" s="146">
        <v>12</v>
      </c>
      <c r="AP175" s="144" t="s">
        <v>4242</v>
      </c>
      <c r="AQ175" s="144" t="s">
        <v>3075</v>
      </c>
      <c r="AR175" s="144" t="s">
        <v>4250</v>
      </c>
      <c r="AS175" s="157">
        <v>298</v>
      </c>
    </row>
    <row r="176" s="41" customFormat="1" ht="36" spans="12:45">
      <c r="L176" s="286"/>
      <c r="M176" s="286"/>
      <c r="N176" s="286"/>
      <c r="O176" s="288" t="s">
        <v>6419</v>
      </c>
      <c r="P176" s="289">
        <v>9830</v>
      </c>
      <c r="R176" s="306">
        <v>12</v>
      </c>
      <c r="S176" s="305" t="s">
        <v>716</v>
      </c>
      <c r="T176" s="305" t="s">
        <v>3995</v>
      </c>
      <c r="U176" s="305" t="s">
        <v>6420</v>
      </c>
      <c r="V176" s="305" t="s">
        <v>6329</v>
      </c>
      <c r="W176" s="140">
        <v>10000</v>
      </c>
      <c r="Y176" s="327">
        <v>10</v>
      </c>
      <c r="Z176" s="327">
        <v>30</v>
      </c>
      <c r="AA176" s="326" t="s">
        <v>4548</v>
      </c>
      <c r="AB176" s="326" t="s">
        <v>6421</v>
      </c>
      <c r="AC176" s="326" t="s">
        <v>6226</v>
      </c>
      <c r="AD176" s="328">
        <v>47500</v>
      </c>
      <c r="AF176" s="146">
        <v>11</v>
      </c>
      <c r="AG176" s="146">
        <v>22</v>
      </c>
      <c r="AH176" s="144" t="s">
        <v>5721</v>
      </c>
      <c r="AI176" s="144" t="s">
        <v>6405</v>
      </c>
      <c r="AJ176" s="144" t="s">
        <v>6406</v>
      </c>
      <c r="AK176" s="145">
        <v>2000</v>
      </c>
      <c r="AN176" s="144" t="s">
        <v>677</v>
      </c>
      <c r="AO176" s="146">
        <v>12</v>
      </c>
      <c r="AP176" s="144" t="s">
        <v>4242</v>
      </c>
      <c r="AQ176" s="144" t="s">
        <v>3075</v>
      </c>
      <c r="AR176" s="144" t="s">
        <v>4250</v>
      </c>
      <c r="AS176" s="157">
        <v>835</v>
      </c>
    </row>
    <row r="177" s="41" customFormat="1" ht="36" spans="12:45">
      <c r="L177" s="286"/>
      <c r="M177" s="284" t="s">
        <v>2140</v>
      </c>
      <c r="N177" s="284" t="s">
        <v>6422</v>
      </c>
      <c r="O177" s="284" t="s">
        <v>6423</v>
      </c>
      <c r="P177" s="285">
        <v>10000</v>
      </c>
      <c r="R177" s="306">
        <v>12</v>
      </c>
      <c r="S177" s="306">
        <v>10</v>
      </c>
      <c r="T177" s="322" t="s">
        <v>5113</v>
      </c>
      <c r="U177" s="305" t="s">
        <v>6424</v>
      </c>
      <c r="V177" s="305" t="s">
        <v>6067</v>
      </c>
      <c r="W177" s="140">
        <v>2000</v>
      </c>
      <c r="Y177" s="327">
        <v>11</v>
      </c>
      <c r="Z177" s="326" t="s">
        <v>676</v>
      </c>
      <c r="AA177" s="326" t="s">
        <v>4146</v>
      </c>
      <c r="AB177" s="326" t="s">
        <v>6425</v>
      </c>
      <c r="AC177" s="326" t="s">
        <v>6426</v>
      </c>
      <c r="AD177" s="328">
        <v>6000</v>
      </c>
      <c r="AF177" s="146">
        <v>11</v>
      </c>
      <c r="AG177" s="146">
        <v>22</v>
      </c>
      <c r="AH177" s="144" t="s">
        <v>5721</v>
      </c>
      <c r="AI177" s="144" t="s">
        <v>6405</v>
      </c>
      <c r="AJ177" s="144" t="s">
        <v>6406</v>
      </c>
      <c r="AK177" s="157">
        <v>500</v>
      </c>
      <c r="AN177" s="144" t="s">
        <v>677</v>
      </c>
      <c r="AO177" s="146">
        <v>19</v>
      </c>
      <c r="AP177" s="144" t="s">
        <v>4236</v>
      </c>
      <c r="AQ177" s="144" t="s">
        <v>2764</v>
      </c>
      <c r="AR177" s="144" t="s">
        <v>6275</v>
      </c>
      <c r="AS177" s="145">
        <v>25000</v>
      </c>
    </row>
    <row r="178" s="41" customFormat="1" ht="48" spans="12:45">
      <c r="L178" s="286"/>
      <c r="M178" s="286"/>
      <c r="N178" s="284" t="s">
        <v>6427</v>
      </c>
      <c r="O178" s="284" t="s">
        <v>6428</v>
      </c>
      <c r="P178" s="285">
        <v>8000</v>
      </c>
      <c r="R178" s="306">
        <v>12</v>
      </c>
      <c r="S178" s="306">
        <v>10</v>
      </c>
      <c r="T178" s="332"/>
      <c r="U178" s="305" t="s">
        <v>2612</v>
      </c>
      <c r="V178" s="305" t="s">
        <v>6067</v>
      </c>
      <c r="W178" s="140">
        <v>16630.8</v>
      </c>
      <c r="Y178" s="327">
        <v>11</v>
      </c>
      <c r="Z178" s="326" t="s">
        <v>677</v>
      </c>
      <c r="AA178" s="326" t="s">
        <v>5113</v>
      </c>
      <c r="AB178" s="326" t="s">
        <v>6429</v>
      </c>
      <c r="AC178" s="326" t="s">
        <v>6067</v>
      </c>
      <c r="AD178" s="328">
        <v>38390</v>
      </c>
      <c r="AF178" s="146">
        <v>11</v>
      </c>
      <c r="AG178" s="146">
        <v>22</v>
      </c>
      <c r="AH178" s="144" t="s">
        <v>5721</v>
      </c>
      <c r="AI178" s="144" t="s">
        <v>6405</v>
      </c>
      <c r="AJ178" s="144" t="s">
        <v>6406</v>
      </c>
      <c r="AK178" s="145">
        <v>1380</v>
      </c>
      <c r="AN178" s="144" t="s">
        <v>677</v>
      </c>
      <c r="AO178" s="146">
        <v>19</v>
      </c>
      <c r="AP178" s="144" t="s">
        <v>4236</v>
      </c>
      <c r="AQ178" s="144" t="s">
        <v>5873</v>
      </c>
      <c r="AR178" s="144" t="s">
        <v>4237</v>
      </c>
      <c r="AS178" s="157">
        <v>540</v>
      </c>
    </row>
    <row r="179" s="41" customFormat="1" ht="36" spans="12:45">
      <c r="L179" s="286"/>
      <c r="M179" s="286"/>
      <c r="N179" s="284" t="s">
        <v>6397</v>
      </c>
      <c r="O179" s="284" t="s">
        <v>6398</v>
      </c>
      <c r="P179" s="285">
        <v>9000</v>
      </c>
      <c r="R179" s="306">
        <v>12</v>
      </c>
      <c r="S179" s="306">
        <v>12</v>
      </c>
      <c r="T179" s="305" t="s">
        <v>4382</v>
      </c>
      <c r="U179" s="305" t="s">
        <v>6430</v>
      </c>
      <c r="V179" s="305" t="s">
        <v>6176</v>
      </c>
      <c r="W179" s="140">
        <v>3200</v>
      </c>
      <c r="Y179" s="327">
        <v>11</v>
      </c>
      <c r="Z179" s="327">
        <v>10</v>
      </c>
      <c r="AA179" s="326" t="s">
        <v>4382</v>
      </c>
      <c r="AB179" s="326" t="s">
        <v>6431</v>
      </c>
      <c r="AC179" s="326" t="s">
        <v>6176</v>
      </c>
      <c r="AD179" s="328">
        <v>3200</v>
      </c>
      <c r="AF179" s="146">
        <v>11</v>
      </c>
      <c r="AG179" s="146">
        <v>22</v>
      </c>
      <c r="AH179" s="144" t="s">
        <v>5721</v>
      </c>
      <c r="AI179" s="144" t="s">
        <v>6405</v>
      </c>
      <c r="AJ179" s="144" t="s">
        <v>6406</v>
      </c>
      <c r="AK179" s="157">
        <v>528</v>
      </c>
      <c r="AN179" s="144" t="s">
        <v>677</v>
      </c>
      <c r="AO179" s="146">
        <v>19</v>
      </c>
      <c r="AP179" s="144" t="s">
        <v>4153</v>
      </c>
      <c r="AQ179" s="144" t="s">
        <v>6432</v>
      </c>
      <c r="AR179" s="144" t="s">
        <v>4154</v>
      </c>
      <c r="AS179" s="145">
        <v>5250</v>
      </c>
    </row>
    <row r="180" s="41" customFormat="1" ht="36" spans="12:45">
      <c r="L180" s="286"/>
      <c r="M180" s="284" t="s">
        <v>5637</v>
      </c>
      <c r="N180" s="284" t="s">
        <v>6433</v>
      </c>
      <c r="O180" s="284" t="s">
        <v>6434</v>
      </c>
      <c r="P180" s="285">
        <v>-8000</v>
      </c>
      <c r="R180" s="306">
        <v>12</v>
      </c>
      <c r="S180" s="306">
        <v>24</v>
      </c>
      <c r="T180" s="305" t="s">
        <v>5162</v>
      </c>
      <c r="U180" s="305" t="s">
        <v>2548</v>
      </c>
      <c r="V180" s="305" t="s">
        <v>6031</v>
      </c>
      <c r="W180" s="140">
        <v>2400</v>
      </c>
      <c r="Y180" s="327">
        <v>11</v>
      </c>
      <c r="Z180" s="327">
        <v>10</v>
      </c>
      <c r="AA180" s="326" t="s">
        <v>4548</v>
      </c>
      <c r="AB180" s="326" t="s">
        <v>6435</v>
      </c>
      <c r="AC180" s="326" t="s">
        <v>6226</v>
      </c>
      <c r="AD180" s="328">
        <v>39492</v>
      </c>
      <c r="AF180" s="146">
        <v>11</v>
      </c>
      <c r="AG180" s="146">
        <v>22</v>
      </c>
      <c r="AH180" s="144" t="s">
        <v>5721</v>
      </c>
      <c r="AI180" s="144" t="s">
        <v>6405</v>
      </c>
      <c r="AJ180" s="144" t="s">
        <v>6406</v>
      </c>
      <c r="AK180" s="145">
        <v>1582</v>
      </c>
      <c r="AN180" s="144" t="s">
        <v>677</v>
      </c>
      <c r="AO180" s="146">
        <v>19</v>
      </c>
      <c r="AP180" s="144" t="s">
        <v>4153</v>
      </c>
      <c r="AQ180" s="144" t="s">
        <v>1698</v>
      </c>
      <c r="AR180" s="144" t="s">
        <v>4154</v>
      </c>
      <c r="AS180" s="145">
        <v>2000</v>
      </c>
    </row>
    <row r="181" s="41" customFormat="1" ht="48" spans="12:45">
      <c r="L181" s="284" t="s">
        <v>6436</v>
      </c>
      <c r="M181" s="290"/>
      <c r="N181" s="290"/>
      <c r="O181" s="290"/>
      <c r="P181" s="285">
        <v>130609.92</v>
      </c>
      <c r="R181" s="306">
        <v>12</v>
      </c>
      <c r="S181" s="306">
        <v>27</v>
      </c>
      <c r="T181" s="305" t="s">
        <v>3995</v>
      </c>
      <c r="U181" s="305" t="s">
        <v>6437</v>
      </c>
      <c r="V181" s="305" t="s">
        <v>5835</v>
      </c>
      <c r="W181" s="140">
        <v>17218.35</v>
      </c>
      <c r="Y181" s="327">
        <v>11</v>
      </c>
      <c r="Z181" s="327">
        <v>10</v>
      </c>
      <c r="AA181" s="326" t="s">
        <v>5162</v>
      </c>
      <c r="AB181" s="326" t="s">
        <v>6438</v>
      </c>
      <c r="AC181" s="326" t="s">
        <v>6031</v>
      </c>
      <c r="AD181" s="328">
        <v>1600</v>
      </c>
      <c r="AF181" s="146">
        <v>11</v>
      </c>
      <c r="AG181" s="146">
        <v>22</v>
      </c>
      <c r="AH181" s="144" t="s">
        <v>5721</v>
      </c>
      <c r="AI181" s="144" t="s">
        <v>6405</v>
      </c>
      <c r="AJ181" s="144" t="s">
        <v>6406</v>
      </c>
      <c r="AK181" s="145">
        <v>1040</v>
      </c>
      <c r="AN181" s="149" t="s">
        <v>677</v>
      </c>
      <c r="AO181" s="209">
        <v>20</v>
      </c>
      <c r="AP181" s="149" t="s">
        <v>3985</v>
      </c>
      <c r="AQ181" s="149" t="s">
        <v>3986</v>
      </c>
      <c r="AR181" s="149" t="s">
        <v>3987</v>
      </c>
      <c r="AS181" s="246">
        <v>27615.04</v>
      </c>
    </row>
    <row r="182" s="41" customFormat="1" spans="12:45">
      <c r="L182" s="284" t="s">
        <v>5643</v>
      </c>
      <c r="M182" s="284" t="s">
        <v>2112</v>
      </c>
      <c r="N182" s="284" t="s">
        <v>6439</v>
      </c>
      <c r="O182" s="284" t="s">
        <v>5837</v>
      </c>
      <c r="P182" s="285">
        <v>2900</v>
      </c>
      <c r="R182" s="306">
        <v>12</v>
      </c>
      <c r="S182" s="306">
        <v>27</v>
      </c>
      <c r="T182" s="305" t="s">
        <v>5113</v>
      </c>
      <c r="U182" s="305" t="s">
        <v>6440</v>
      </c>
      <c r="V182" s="305" t="s">
        <v>6067</v>
      </c>
      <c r="W182" s="140">
        <v>1574</v>
      </c>
      <c r="Y182" s="327">
        <v>11</v>
      </c>
      <c r="Z182" s="327">
        <v>11</v>
      </c>
      <c r="AA182" s="326" t="s">
        <v>4242</v>
      </c>
      <c r="AB182" s="326" t="s">
        <v>6441</v>
      </c>
      <c r="AC182" s="326" t="s">
        <v>5867</v>
      </c>
      <c r="AD182" s="328">
        <v>1660</v>
      </c>
      <c r="AF182" s="146">
        <v>11</v>
      </c>
      <c r="AG182" s="146">
        <v>22</v>
      </c>
      <c r="AH182" s="144" t="s">
        <v>5721</v>
      </c>
      <c r="AI182" s="144" t="s">
        <v>6405</v>
      </c>
      <c r="AJ182" s="144" t="s">
        <v>6406</v>
      </c>
      <c r="AK182" s="157">
        <v>200</v>
      </c>
      <c r="AN182" s="207"/>
      <c r="AO182" s="207"/>
      <c r="AP182" s="207"/>
      <c r="AQ182" s="207"/>
      <c r="AR182" s="207" t="s">
        <v>389</v>
      </c>
      <c r="AS182" s="207">
        <f>SUM(AS48:AS181)</f>
        <v>1201673.21</v>
      </c>
    </row>
    <row r="183" s="41" customFormat="1" ht="24" spans="12:37">
      <c r="L183" s="286"/>
      <c r="M183" s="284" t="s">
        <v>5574</v>
      </c>
      <c r="N183" s="284" t="s">
        <v>6442</v>
      </c>
      <c r="O183" s="284" t="s">
        <v>2210</v>
      </c>
      <c r="P183" s="285">
        <v>4292</v>
      </c>
      <c r="R183" s="306">
        <v>12</v>
      </c>
      <c r="S183" s="306">
        <v>27</v>
      </c>
      <c r="T183" s="305" t="s">
        <v>4035</v>
      </c>
      <c r="U183" s="305" t="s">
        <v>6443</v>
      </c>
      <c r="V183" s="305" t="s">
        <v>5814</v>
      </c>
      <c r="W183" s="140">
        <v>27861</v>
      </c>
      <c r="Y183" s="327">
        <v>11</v>
      </c>
      <c r="Z183" s="327">
        <v>11</v>
      </c>
      <c r="AA183" s="326" t="s">
        <v>4242</v>
      </c>
      <c r="AB183" s="326" t="s">
        <v>6444</v>
      </c>
      <c r="AC183" s="326" t="s">
        <v>5867</v>
      </c>
      <c r="AD183" s="328">
        <v>12080</v>
      </c>
      <c r="AF183" s="146">
        <v>11</v>
      </c>
      <c r="AG183" s="146">
        <v>24</v>
      </c>
      <c r="AH183" s="144" t="s">
        <v>5577</v>
      </c>
      <c r="AI183" s="144" t="s">
        <v>6445</v>
      </c>
      <c r="AJ183" s="144" t="s">
        <v>6446</v>
      </c>
      <c r="AK183" s="145">
        <v>7500</v>
      </c>
    </row>
    <row r="184" s="41" customFormat="1" ht="24" spans="12:37">
      <c r="L184" s="286"/>
      <c r="M184" s="284" t="s">
        <v>2178</v>
      </c>
      <c r="N184" s="284" t="s">
        <v>6447</v>
      </c>
      <c r="O184" s="284" t="s">
        <v>5553</v>
      </c>
      <c r="P184" s="285">
        <v>1878.49</v>
      </c>
      <c r="R184" s="306">
        <v>12</v>
      </c>
      <c r="S184" s="306">
        <v>27</v>
      </c>
      <c r="T184" s="305" t="s">
        <v>4035</v>
      </c>
      <c r="U184" s="305" t="s">
        <v>6443</v>
      </c>
      <c r="V184" s="305" t="s">
        <v>5814</v>
      </c>
      <c r="W184" s="140">
        <v>8960</v>
      </c>
      <c r="Y184" s="327">
        <v>11</v>
      </c>
      <c r="Z184" s="327">
        <v>11</v>
      </c>
      <c r="AA184" s="326" t="s">
        <v>4242</v>
      </c>
      <c r="AB184" s="326" t="s">
        <v>2601</v>
      </c>
      <c r="AC184" s="326" t="s">
        <v>5896</v>
      </c>
      <c r="AD184" s="328">
        <v>2800</v>
      </c>
      <c r="AF184" s="146">
        <v>11</v>
      </c>
      <c r="AG184" s="146">
        <v>24</v>
      </c>
      <c r="AH184" s="144" t="s">
        <v>5577</v>
      </c>
      <c r="AI184" s="144" t="s">
        <v>6448</v>
      </c>
      <c r="AJ184" s="144" t="s">
        <v>6449</v>
      </c>
      <c r="AK184" s="145">
        <v>30000</v>
      </c>
    </row>
    <row r="185" s="41" customFormat="1" ht="24" spans="12:37">
      <c r="L185" s="286"/>
      <c r="M185" s="284" t="s">
        <v>5868</v>
      </c>
      <c r="N185" s="284" t="s">
        <v>6450</v>
      </c>
      <c r="O185" s="284" t="s">
        <v>2210</v>
      </c>
      <c r="P185" s="285">
        <v>313</v>
      </c>
      <c r="R185" s="306">
        <v>12</v>
      </c>
      <c r="S185" s="306">
        <v>27</v>
      </c>
      <c r="T185" s="305" t="s">
        <v>5113</v>
      </c>
      <c r="U185" s="305" t="s">
        <v>6451</v>
      </c>
      <c r="V185" s="305" t="s">
        <v>5252</v>
      </c>
      <c r="W185" s="140">
        <v>8406</v>
      </c>
      <c r="Y185" s="327">
        <v>11</v>
      </c>
      <c r="Z185" s="327">
        <v>11</v>
      </c>
      <c r="AA185" s="326" t="s">
        <v>4242</v>
      </c>
      <c r="AB185" s="326" t="s">
        <v>2601</v>
      </c>
      <c r="AC185" s="326" t="s">
        <v>5896</v>
      </c>
      <c r="AD185" s="328">
        <v>5548</v>
      </c>
      <c r="AF185" s="146">
        <v>11</v>
      </c>
      <c r="AG185" s="146">
        <v>29</v>
      </c>
      <c r="AH185" s="144" t="s">
        <v>5832</v>
      </c>
      <c r="AI185" s="144" t="s">
        <v>6452</v>
      </c>
      <c r="AJ185" s="144" t="s">
        <v>5833</v>
      </c>
      <c r="AK185" s="145">
        <v>13493</v>
      </c>
    </row>
    <row r="186" s="41" customFormat="1" ht="24" spans="12:37">
      <c r="L186" s="286"/>
      <c r="M186" s="284" t="s">
        <v>6453</v>
      </c>
      <c r="N186" s="284" t="s">
        <v>6454</v>
      </c>
      <c r="O186" s="284" t="s">
        <v>2210</v>
      </c>
      <c r="P186" s="285">
        <v>3579</v>
      </c>
      <c r="R186" s="306">
        <v>12</v>
      </c>
      <c r="S186" s="306">
        <v>30</v>
      </c>
      <c r="T186" s="305" t="s">
        <v>4242</v>
      </c>
      <c r="U186" s="305" t="s">
        <v>6455</v>
      </c>
      <c r="V186" s="305" t="s">
        <v>5896</v>
      </c>
      <c r="W186" s="140">
        <v>10400</v>
      </c>
      <c r="Y186" s="327">
        <v>11</v>
      </c>
      <c r="Z186" s="327">
        <v>11</v>
      </c>
      <c r="AA186" s="326" t="s">
        <v>4242</v>
      </c>
      <c r="AB186" s="326" t="s">
        <v>2601</v>
      </c>
      <c r="AC186" s="326" t="s">
        <v>5896</v>
      </c>
      <c r="AD186" s="328">
        <v>5034</v>
      </c>
      <c r="AF186" s="146">
        <v>11</v>
      </c>
      <c r="AG186" s="146">
        <v>30</v>
      </c>
      <c r="AH186" s="144" t="s">
        <v>5663</v>
      </c>
      <c r="AI186" s="144" t="s">
        <v>6456</v>
      </c>
      <c r="AJ186" s="144" t="s">
        <v>6457</v>
      </c>
      <c r="AK186" s="145">
        <v>49000</v>
      </c>
    </row>
    <row r="187" s="41" customFormat="1" spans="12:37">
      <c r="L187" s="284" t="s">
        <v>6458</v>
      </c>
      <c r="M187" s="290"/>
      <c r="N187" s="290"/>
      <c r="O187" s="290"/>
      <c r="P187" s="285">
        <v>12962.49</v>
      </c>
      <c r="R187" s="306">
        <v>12</v>
      </c>
      <c r="S187" s="306">
        <v>30</v>
      </c>
      <c r="T187" s="305" t="s">
        <v>4242</v>
      </c>
      <c r="U187" s="305" t="s">
        <v>6459</v>
      </c>
      <c r="V187" s="305" t="s">
        <v>5867</v>
      </c>
      <c r="W187" s="140">
        <v>5400</v>
      </c>
      <c r="Y187" s="327">
        <v>11</v>
      </c>
      <c r="Z187" s="327">
        <v>11</v>
      </c>
      <c r="AA187" s="326" t="s">
        <v>4242</v>
      </c>
      <c r="AB187" s="326" t="s">
        <v>2601</v>
      </c>
      <c r="AC187" s="326" t="s">
        <v>5896</v>
      </c>
      <c r="AD187" s="328">
        <v>1720</v>
      </c>
      <c r="AF187" s="146">
        <v>11</v>
      </c>
      <c r="AG187" s="146">
        <v>30</v>
      </c>
      <c r="AH187" s="144" t="s">
        <v>5567</v>
      </c>
      <c r="AI187" s="144" t="s">
        <v>5169</v>
      </c>
      <c r="AJ187" s="144" t="s">
        <v>6460</v>
      </c>
      <c r="AK187" s="145">
        <v>2050</v>
      </c>
    </row>
    <row r="188" s="41" customFormat="1" spans="12:37">
      <c r="L188" s="284" t="s">
        <v>6461</v>
      </c>
      <c r="M188" s="284" t="s">
        <v>2112</v>
      </c>
      <c r="N188" s="284" t="s">
        <v>6462</v>
      </c>
      <c r="O188" s="284" t="s">
        <v>3791</v>
      </c>
      <c r="P188" s="285">
        <v>300</v>
      </c>
      <c r="R188" s="306">
        <v>12</v>
      </c>
      <c r="S188" s="306">
        <v>30</v>
      </c>
      <c r="T188" s="305" t="s">
        <v>4242</v>
      </c>
      <c r="U188" s="305" t="s">
        <v>6463</v>
      </c>
      <c r="V188" s="305" t="s">
        <v>5896</v>
      </c>
      <c r="W188" s="140">
        <v>6039</v>
      </c>
      <c r="Y188" s="327">
        <v>11</v>
      </c>
      <c r="Z188" s="327">
        <v>11</v>
      </c>
      <c r="AA188" s="326" t="s">
        <v>4242</v>
      </c>
      <c r="AB188" s="326" t="s">
        <v>2601</v>
      </c>
      <c r="AC188" s="326" t="s">
        <v>5896</v>
      </c>
      <c r="AD188" s="328">
        <v>12851</v>
      </c>
      <c r="AF188" s="146">
        <v>11</v>
      </c>
      <c r="AG188" s="146">
        <v>30</v>
      </c>
      <c r="AH188" s="144" t="s">
        <v>5567</v>
      </c>
      <c r="AI188" s="144" t="s">
        <v>5169</v>
      </c>
      <c r="AJ188" s="144" t="s">
        <v>6460</v>
      </c>
      <c r="AK188" s="145">
        <v>1440</v>
      </c>
    </row>
    <row r="189" s="41" customFormat="1" spans="12:37">
      <c r="L189" s="286"/>
      <c r="M189" s="286"/>
      <c r="N189" s="284" t="s">
        <v>6464</v>
      </c>
      <c r="O189" s="284" t="s">
        <v>6465</v>
      </c>
      <c r="P189" s="285">
        <v>5885</v>
      </c>
      <c r="R189" s="306">
        <v>12</v>
      </c>
      <c r="S189" s="306">
        <v>30</v>
      </c>
      <c r="T189" s="305" t="s">
        <v>4242</v>
      </c>
      <c r="U189" s="305" t="s">
        <v>6463</v>
      </c>
      <c r="V189" s="305" t="s">
        <v>5896</v>
      </c>
      <c r="W189" s="140">
        <v>2699</v>
      </c>
      <c r="Y189" s="327">
        <v>11</v>
      </c>
      <c r="Z189" s="327">
        <v>11</v>
      </c>
      <c r="AA189" s="326" t="s">
        <v>4242</v>
      </c>
      <c r="AB189" s="326" t="s">
        <v>2601</v>
      </c>
      <c r="AC189" s="326" t="s">
        <v>5896</v>
      </c>
      <c r="AD189" s="328">
        <v>5196</v>
      </c>
      <c r="AF189" s="146">
        <v>11</v>
      </c>
      <c r="AG189" s="146">
        <v>30</v>
      </c>
      <c r="AH189" s="144" t="s">
        <v>5567</v>
      </c>
      <c r="AI189" s="144" t="s">
        <v>5169</v>
      </c>
      <c r="AJ189" s="144" t="s">
        <v>6460</v>
      </c>
      <c r="AK189" s="145">
        <v>4675</v>
      </c>
    </row>
    <row r="190" s="41" customFormat="1" spans="12:37">
      <c r="L190" s="286"/>
      <c r="M190" s="286"/>
      <c r="N190" s="284" t="s">
        <v>6466</v>
      </c>
      <c r="O190" s="284" t="s">
        <v>6467</v>
      </c>
      <c r="P190" s="285">
        <v>5168</v>
      </c>
      <c r="R190" s="306">
        <v>12</v>
      </c>
      <c r="S190" s="306">
        <v>30</v>
      </c>
      <c r="T190" s="305" t="s">
        <v>4242</v>
      </c>
      <c r="U190" s="305" t="s">
        <v>6463</v>
      </c>
      <c r="V190" s="305" t="s">
        <v>5896</v>
      </c>
      <c r="W190" s="140">
        <v>3279</v>
      </c>
      <c r="Y190" s="327">
        <v>11</v>
      </c>
      <c r="Z190" s="327">
        <v>11</v>
      </c>
      <c r="AA190" s="326" t="s">
        <v>4242</v>
      </c>
      <c r="AB190" s="326" t="s">
        <v>2624</v>
      </c>
      <c r="AC190" s="326" t="s">
        <v>5896</v>
      </c>
      <c r="AD190" s="328">
        <v>3138</v>
      </c>
      <c r="AF190" s="146">
        <v>11</v>
      </c>
      <c r="AG190" s="146">
        <v>30</v>
      </c>
      <c r="AH190" s="144" t="s">
        <v>5601</v>
      </c>
      <c r="AI190" s="144" t="s">
        <v>4830</v>
      </c>
      <c r="AJ190" s="144" t="s">
        <v>5840</v>
      </c>
      <c r="AK190" s="145">
        <v>20283</v>
      </c>
    </row>
    <row r="191" s="41" customFormat="1" spans="12:37">
      <c r="L191" s="286"/>
      <c r="M191" s="284" t="s">
        <v>2140</v>
      </c>
      <c r="N191" s="284" t="s">
        <v>6468</v>
      </c>
      <c r="O191" s="284" t="s">
        <v>3791</v>
      </c>
      <c r="P191" s="285">
        <v>1820</v>
      </c>
      <c r="R191" s="306">
        <v>12</v>
      </c>
      <c r="S191" s="306">
        <v>30</v>
      </c>
      <c r="T191" s="305" t="s">
        <v>4242</v>
      </c>
      <c r="U191" s="305" t="s">
        <v>6463</v>
      </c>
      <c r="V191" s="305" t="s">
        <v>5896</v>
      </c>
      <c r="W191" s="140">
        <v>2012.79</v>
      </c>
      <c r="Y191" s="327">
        <v>11</v>
      </c>
      <c r="Z191" s="327">
        <v>11</v>
      </c>
      <c r="AA191" s="326" t="s">
        <v>4242</v>
      </c>
      <c r="AB191" s="326" t="s">
        <v>2624</v>
      </c>
      <c r="AC191" s="326" t="s">
        <v>5896</v>
      </c>
      <c r="AD191" s="328">
        <v>1850</v>
      </c>
      <c r="AF191" s="146">
        <v>11</v>
      </c>
      <c r="AG191" s="146">
        <v>30</v>
      </c>
      <c r="AH191" s="144" t="s">
        <v>5601</v>
      </c>
      <c r="AI191" s="144" t="s">
        <v>6469</v>
      </c>
      <c r="AJ191" s="144" t="s">
        <v>5840</v>
      </c>
      <c r="AK191" s="145">
        <v>5495</v>
      </c>
    </row>
    <row r="192" s="41" customFormat="1" spans="12:37">
      <c r="L192" s="286"/>
      <c r="M192" s="286"/>
      <c r="N192" s="284" t="s">
        <v>6470</v>
      </c>
      <c r="O192" s="284" t="s">
        <v>3812</v>
      </c>
      <c r="P192" s="285">
        <v>2380</v>
      </c>
      <c r="R192" s="306">
        <v>12</v>
      </c>
      <c r="S192" s="306">
        <v>30</v>
      </c>
      <c r="T192" s="305" t="s">
        <v>4242</v>
      </c>
      <c r="U192" s="305" t="s">
        <v>6463</v>
      </c>
      <c r="V192" s="305" t="s">
        <v>5896</v>
      </c>
      <c r="W192" s="140">
        <v>13120</v>
      </c>
      <c r="Y192" s="327">
        <v>11</v>
      </c>
      <c r="Z192" s="327">
        <v>11</v>
      </c>
      <c r="AA192" s="326" t="s">
        <v>4242</v>
      </c>
      <c r="AB192" s="326" t="s">
        <v>2624</v>
      </c>
      <c r="AC192" s="326" t="s">
        <v>5896</v>
      </c>
      <c r="AD192" s="328">
        <v>9202</v>
      </c>
      <c r="AF192" s="146">
        <v>11</v>
      </c>
      <c r="AG192" s="146">
        <v>30</v>
      </c>
      <c r="AH192" s="144" t="s">
        <v>5610</v>
      </c>
      <c r="AI192" s="144" t="s">
        <v>6471</v>
      </c>
      <c r="AJ192" s="144" t="s">
        <v>6472</v>
      </c>
      <c r="AK192" s="145">
        <v>1800</v>
      </c>
    </row>
    <row r="193" s="41" customFormat="1" spans="12:37">
      <c r="L193" s="286"/>
      <c r="M193" s="286"/>
      <c r="N193" s="284" t="s">
        <v>6473</v>
      </c>
      <c r="O193" s="284" t="s">
        <v>6465</v>
      </c>
      <c r="P193" s="285">
        <v>2576</v>
      </c>
      <c r="R193" s="306">
        <v>12</v>
      </c>
      <c r="S193" s="306">
        <v>30</v>
      </c>
      <c r="T193" s="305" t="s">
        <v>4242</v>
      </c>
      <c r="U193" s="305" t="s">
        <v>6474</v>
      </c>
      <c r="V193" s="305" t="s">
        <v>5867</v>
      </c>
      <c r="W193" s="140">
        <v>6180</v>
      </c>
      <c r="Y193" s="327">
        <v>11</v>
      </c>
      <c r="Z193" s="327">
        <v>11</v>
      </c>
      <c r="AA193" s="326" t="s">
        <v>4242</v>
      </c>
      <c r="AB193" s="326" t="s">
        <v>2624</v>
      </c>
      <c r="AC193" s="326" t="s">
        <v>5896</v>
      </c>
      <c r="AD193" s="330">
        <v>500</v>
      </c>
      <c r="AF193" s="146">
        <v>11</v>
      </c>
      <c r="AG193" s="146">
        <v>30</v>
      </c>
      <c r="AH193" s="144" t="s">
        <v>5610</v>
      </c>
      <c r="AI193" s="144" t="s">
        <v>6471</v>
      </c>
      <c r="AJ193" s="144" t="s">
        <v>6472</v>
      </c>
      <c r="AK193" s="145">
        <v>5760</v>
      </c>
    </row>
    <row r="194" s="41" customFormat="1" ht="36" spans="12:37">
      <c r="L194" s="286"/>
      <c r="M194" s="286"/>
      <c r="N194" s="284" t="s">
        <v>6475</v>
      </c>
      <c r="O194" s="284" t="s">
        <v>6467</v>
      </c>
      <c r="P194" s="285">
        <v>1040</v>
      </c>
      <c r="R194" s="306">
        <v>12</v>
      </c>
      <c r="S194" s="306">
        <v>31</v>
      </c>
      <c r="T194" s="322" t="s">
        <v>4078</v>
      </c>
      <c r="U194" s="305" t="s">
        <v>6476</v>
      </c>
      <c r="V194" s="305" t="s">
        <v>6257</v>
      </c>
      <c r="W194" s="140">
        <v>2500</v>
      </c>
      <c r="Y194" s="327">
        <v>11</v>
      </c>
      <c r="Z194" s="327">
        <v>11</v>
      </c>
      <c r="AA194" s="326" t="s">
        <v>4242</v>
      </c>
      <c r="AB194" s="326" t="s">
        <v>2624</v>
      </c>
      <c r="AC194" s="326" t="s">
        <v>5896</v>
      </c>
      <c r="AD194" s="328">
        <v>7979</v>
      </c>
      <c r="AF194" s="146">
        <v>11</v>
      </c>
      <c r="AG194" s="146">
        <v>30</v>
      </c>
      <c r="AH194" s="144" t="s">
        <v>5541</v>
      </c>
      <c r="AI194" s="144" t="s">
        <v>6477</v>
      </c>
      <c r="AJ194" s="144" t="s">
        <v>6478</v>
      </c>
      <c r="AK194" s="145">
        <v>4175</v>
      </c>
    </row>
    <row r="195" s="41" customFormat="1" ht="36" spans="12:37">
      <c r="L195" s="286"/>
      <c r="M195" s="284" t="s">
        <v>2178</v>
      </c>
      <c r="N195" s="284" t="s">
        <v>6479</v>
      </c>
      <c r="O195" s="284" t="s">
        <v>1071</v>
      </c>
      <c r="P195" s="285">
        <v>6300</v>
      </c>
      <c r="R195" s="306">
        <v>12</v>
      </c>
      <c r="S195" s="306">
        <v>31</v>
      </c>
      <c r="T195" s="331"/>
      <c r="U195" s="305" t="s">
        <v>6480</v>
      </c>
      <c r="V195" s="305" t="s">
        <v>6257</v>
      </c>
      <c r="W195" s="140">
        <v>2056</v>
      </c>
      <c r="Y195" s="327">
        <v>11</v>
      </c>
      <c r="Z195" s="327">
        <v>11</v>
      </c>
      <c r="AA195" s="326" t="s">
        <v>4242</v>
      </c>
      <c r="AB195" s="326" t="s">
        <v>2624</v>
      </c>
      <c r="AC195" s="326" t="s">
        <v>5896</v>
      </c>
      <c r="AD195" s="328">
        <v>1916</v>
      </c>
      <c r="AF195" s="146">
        <v>11</v>
      </c>
      <c r="AG195" s="146">
        <v>30</v>
      </c>
      <c r="AH195" s="144" t="s">
        <v>5601</v>
      </c>
      <c r="AI195" s="144" t="s">
        <v>6481</v>
      </c>
      <c r="AJ195" s="144" t="s">
        <v>6482</v>
      </c>
      <c r="AK195" s="145">
        <v>1159.2</v>
      </c>
    </row>
    <row r="196" s="41" customFormat="1" ht="36" spans="12:37">
      <c r="L196" s="286"/>
      <c r="M196" s="286"/>
      <c r="N196" s="284" t="s">
        <v>6483</v>
      </c>
      <c r="O196" s="284" t="s">
        <v>6484</v>
      </c>
      <c r="P196" s="285">
        <v>1500</v>
      </c>
      <c r="R196" s="306">
        <v>12</v>
      </c>
      <c r="S196" s="306">
        <v>31</v>
      </c>
      <c r="T196" s="332"/>
      <c r="U196" s="305" t="s">
        <v>6485</v>
      </c>
      <c r="V196" s="305" t="s">
        <v>6257</v>
      </c>
      <c r="W196" s="140">
        <v>1280</v>
      </c>
      <c r="Y196" s="327">
        <v>11</v>
      </c>
      <c r="Z196" s="327">
        <v>11</v>
      </c>
      <c r="AA196" s="326" t="s">
        <v>4303</v>
      </c>
      <c r="AB196" s="326" t="s">
        <v>6486</v>
      </c>
      <c r="AC196" s="326" t="s">
        <v>5733</v>
      </c>
      <c r="AD196" s="328">
        <v>2300</v>
      </c>
      <c r="AF196" s="146">
        <v>12</v>
      </c>
      <c r="AG196" s="144" t="s">
        <v>676</v>
      </c>
      <c r="AH196" s="144" t="s">
        <v>5548</v>
      </c>
      <c r="AI196" s="144" t="s">
        <v>3413</v>
      </c>
      <c r="AJ196" s="144" t="s">
        <v>6381</v>
      </c>
      <c r="AK196" s="145">
        <v>8400</v>
      </c>
    </row>
    <row r="197" s="41" customFormat="1" spans="12:37">
      <c r="L197" s="286"/>
      <c r="M197" s="286"/>
      <c r="N197" s="284" t="s">
        <v>6487</v>
      </c>
      <c r="O197" s="284" t="s">
        <v>6467</v>
      </c>
      <c r="P197" s="285">
        <v>115</v>
      </c>
      <c r="R197" s="306">
        <v>12</v>
      </c>
      <c r="S197" s="306">
        <v>31</v>
      </c>
      <c r="T197" s="305" t="s">
        <v>4035</v>
      </c>
      <c r="U197" s="305" t="s">
        <v>6488</v>
      </c>
      <c r="V197" s="305" t="s">
        <v>6489</v>
      </c>
      <c r="W197" s="140">
        <v>9795</v>
      </c>
      <c r="Y197" s="327">
        <v>11</v>
      </c>
      <c r="Z197" s="327">
        <v>18</v>
      </c>
      <c r="AA197" s="326" t="s">
        <v>5886</v>
      </c>
      <c r="AB197" s="326" t="s">
        <v>6490</v>
      </c>
      <c r="AC197" s="326" t="s">
        <v>6491</v>
      </c>
      <c r="AD197" s="328">
        <v>2267</v>
      </c>
      <c r="AF197" s="146">
        <v>12</v>
      </c>
      <c r="AG197" s="144" t="s">
        <v>676</v>
      </c>
      <c r="AH197" s="144" t="s">
        <v>5548</v>
      </c>
      <c r="AI197" s="144" t="s">
        <v>3413</v>
      </c>
      <c r="AJ197" s="144" t="s">
        <v>6381</v>
      </c>
      <c r="AK197" s="145">
        <v>11400</v>
      </c>
    </row>
    <row r="198" s="41" customFormat="1" spans="12:37">
      <c r="L198" s="284" t="s">
        <v>6492</v>
      </c>
      <c r="M198" s="290"/>
      <c r="N198" s="290"/>
      <c r="O198" s="290"/>
      <c r="P198" s="285">
        <v>27084</v>
      </c>
      <c r="R198" s="305" t="s">
        <v>1425</v>
      </c>
      <c r="S198" s="305"/>
      <c r="T198" s="305"/>
      <c r="U198" s="305"/>
      <c r="V198" s="305" t="s">
        <v>389</v>
      </c>
      <c r="W198" s="140">
        <f>SUM(W85:W197)</f>
        <v>692497.79</v>
      </c>
      <c r="Y198" s="327">
        <v>11</v>
      </c>
      <c r="Z198" s="327">
        <v>18</v>
      </c>
      <c r="AA198" s="326" t="s">
        <v>5886</v>
      </c>
      <c r="AB198" s="326" t="s">
        <v>6490</v>
      </c>
      <c r="AC198" s="326" t="s">
        <v>6491</v>
      </c>
      <c r="AD198" s="328">
        <v>18194</v>
      </c>
      <c r="AF198" s="146">
        <v>12</v>
      </c>
      <c r="AG198" s="144" t="s">
        <v>729</v>
      </c>
      <c r="AH198" s="144" t="s">
        <v>6017</v>
      </c>
      <c r="AI198" s="144" t="s">
        <v>6493</v>
      </c>
      <c r="AJ198" s="144" t="s">
        <v>6045</v>
      </c>
      <c r="AK198" s="145">
        <v>1900</v>
      </c>
    </row>
    <row r="199" s="41" customFormat="1" spans="12:37">
      <c r="L199" s="284" t="s">
        <v>6494</v>
      </c>
      <c r="M199" s="284" t="s">
        <v>2140</v>
      </c>
      <c r="N199" s="284" t="s">
        <v>6495</v>
      </c>
      <c r="O199" s="284" t="s">
        <v>6496</v>
      </c>
      <c r="P199" s="285">
        <v>1100</v>
      </c>
      <c r="Y199" s="327">
        <v>11</v>
      </c>
      <c r="Z199" s="327">
        <v>18</v>
      </c>
      <c r="AA199" s="326" t="s">
        <v>5886</v>
      </c>
      <c r="AB199" s="326" t="s">
        <v>6490</v>
      </c>
      <c r="AC199" s="326" t="s">
        <v>6491</v>
      </c>
      <c r="AD199" s="328">
        <v>1698</v>
      </c>
      <c r="AF199" s="146">
        <v>12</v>
      </c>
      <c r="AG199" s="144" t="s">
        <v>729</v>
      </c>
      <c r="AH199" s="144" t="s">
        <v>6017</v>
      </c>
      <c r="AI199" s="144" t="s">
        <v>6497</v>
      </c>
      <c r="AJ199" s="144" t="s">
        <v>6045</v>
      </c>
      <c r="AK199" s="145">
        <v>4800</v>
      </c>
    </row>
    <row r="200" s="41" customFormat="1" spans="12:37">
      <c r="L200" s="286"/>
      <c r="M200" s="286"/>
      <c r="N200" s="284" t="s">
        <v>6498</v>
      </c>
      <c r="O200" s="284" t="s">
        <v>6499</v>
      </c>
      <c r="P200" s="285">
        <v>29400</v>
      </c>
      <c r="Y200" s="327">
        <v>11</v>
      </c>
      <c r="Z200" s="327">
        <v>18</v>
      </c>
      <c r="AA200" s="326" t="s">
        <v>5886</v>
      </c>
      <c r="AB200" s="326" t="s">
        <v>6490</v>
      </c>
      <c r="AC200" s="326" t="s">
        <v>6491</v>
      </c>
      <c r="AD200" s="328">
        <v>3200</v>
      </c>
      <c r="AF200" s="146">
        <v>12</v>
      </c>
      <c r="AG200" s="144" t="s">
        <v>729</v>
      </c>
      <c r="AH200" s="144" t="s">
        <v>6017</v>
      </c>
      <c r="AI200" s="144" t="s">
        <v>6500</v>
      </c>
      <c r="AJ200" s="144" t="s">
        <v>6045</v>
      </c>
      <c r="AK200" s="157">
        <v>480</v>
      </c>
    </row>
    <row r="201" s="41" customFormat="1" spans="12:37">
      <c r="L201" s="286"/>
      <c r="M201" s="286"/>
      <c r="N201" s="286"/>
      <c r="O201" s="288" t="s">
        <v>2645</v>
      </c>
      <c r="P201" s="289">
        <v>39200</v>
      </c>
      <c r="Y201" s="327">
        <v>11</v>
      </c>
      <c r="Z201" s="327">
        <v>18</v>
      </c>
      <c r="AA201" s="326" t="s">
        <v>5886</v>
      </c>
      <c r="AB201" s="326" t="s">
        <v>6490</v>
      </c>
      <c r="AC201" s="326" t="s">
        <v>6491</v>
      </c>
      <c r="AD201" s="328">
        <v>3360</v>
      </c>
      <c r="AF201" s="146">
        <v>12</v>
      </c>
      <c r="AG201" s="144" t="s">
        <v>729</v>
      </c>
      <c r="AH201" s="144" t="s">
        <v>6017</v>
      </c>
      <c r="AI201" s="144" t="s">
        <v>3334</v>
      </c>
      <c r="AJ201" s="144" t="s">
        <v>6045</v>
      </c>
      <c r="AK201" s="145">
        <v>1002</v>
      </c>
    </row>
    <row r="202" s="41" customFormat="1" spans="12:37">
      <c r="L202" s="286"/>
      <c r="M202" s="286"/>
      <c r="N202" s="284" t="s">
        <v>6501</v>
      </c>
      <c r="O202" s="284" t="s">
        <v>2330</v>
      </c>
      <c r="P202" s="285">
        <v>1500</v>
      </c>
      <c r="Y202" s="327">
        <v>11</v>
      </c>
      <c r="Z202" s="327">
        <v>18</v>
      </c>
      <c r="AA202" s="326" t="s">
        <v>5886</v>
      </c>
      <c r="AB202" s="326" t="s">
        <v>6490</v>
      </c>
      <c r="AC202" s="326" t="s">
        <v>6491</v>
      </c>
      <c r="AD202" s="328">
        <v>13926</v>
      </c>
      <c r="AF202" s="146">
        <v>12</v>
      </c>
      <c r="AG202" s="144" t="s">
        <v>729</v>
      </c>
      <c r="AH202" s="144" t="s">
        <v>6017</v>
      </c>
      <c r="AI202" s="144" t="s">
        <v>6502</v>
      </c>
      <c r="AJ202" s="144" t="s">
        <v>6045</v>
      </c>
      <c r="AK202" s="145">
        <v>2320</v>
      </c>
    </row>
    <row r="203" s="41" customFormat="1" spans="12:37">
      <c r="L203" s="286"/>
      <c r="M203" s="286"/>
      <c r="N203" s="284" t="s">
        <v>6503</v>
      </c>
      <c r="O203" s="284" t="s">
        <v>6504</v>
      </c>
      <c r="P203" s="285">
        <v>19920</v>
      </c>
      <c r="Y203" s="327">
        <v>11</v>
      </c>
      <c r="Z203" s="327">
        <v>18</v>
      </c>
      <c r="AA203" s="326" t="s">
        <v>5886</v>
      </c>
      <c r="AB203" s="326" t="s">
        <v>6490</v>
      </c>
      <c r="AC203" s="326" t="s">
        <v>6491</v>
      </c>
      <c r="AD203" s="328">
        <v>12886.18</v>
      </c>
      <c r="AF203" s="146">
        <v>12</v>
      </c>
      <c r="AG203" s="144" t="s">
        <v>710</v>
      </c>
      <c r="AH203" s="144" t="s">
        <v>6017</v>
      </c>
      <c r="AI203" s="144" t="s">
        <v>6505</v>
      </c>
      <c r="AJ203" s="144" t="s">
        <v>6045</v>
      </c>
      <c r="AK203" s="157">
        <v>276</v>
      </c>
    </row>
    <row r="204" s="41" customFormat="1" ht="36" spans="12:37">
      <c r="L204" s="286"/>
      <c r="M204" s="286"/>
      <c r="N204" s="286"/>
      <c r="O204" s="288" t="s">
        <v>6506</v>
      </c>
      <c r="P204" s="289">
        <v>19920</v>
      </c>
      <c r="Y204" s="327">
        <v>11</v>
      </c>
      <c r="Z204" s="327">
        <v>20</v>
      </c>
      <c r="AA204" s="326" t="s">
        <v>4146</v>
      </c>
      <c r="AB204" s="326" t="s">
        <v>2745</v>
      </c>
      <c r="AC204" s="326" t="s">
        <v>6322</v>
      </c>
      <c r="AD204" s="328">
        <v>3800</v>
      </c>
      <c r="AF204" s="146">
        <v>12</v>
      </c>
      <c r="AG204" s="144" t="s">
        <v>710</v>
      </c>
      <c r="AH204" s="144" t="s">
        <v>6017</v>
      </c>
      <c r="AI204" s="144" t="s">
        <v>722</v>
      </c>
      <c r="AJ204" s="144" t="s">
        <v>6045</v>
      </c>
      <c r="AK204" s="157">
        <v>351.01</v>
      </c>
    </row>
    <row r="205" s="41" customFormat="1" ht="36" spans="12:37">
      <c r="L205" s="286"/>
      <c r="M205" s="286"/>
      <c r="N205" s="286"/>
      <c r="O205" s="288" t="s">
        <v>6507</v>
      </c>
      <c r="P205" s="289">
        <v>69720</v>
      </c>
      <c r="Y205" s="327">
        <v>11</v>
      </c>
      <c r="Z205" s="327">
        <v>24</v>
      </c>
      <c r="AA205" s="326" t="s">
        <v>4303</v>
      </c>
      <c r="AB205" s="326" t="s">
        <v>6508</v>
      </c>
      <c r="AC205" s="326" t="s">
        <v>5733</v>
      </c>
      <c r="AD205" s="330">
        <v>800</v>
      </c>
      <c r="AF205" s="146">
        <v>12</v>
      </c>
      <c r="AG205" s="144" t="s">
        <v>710</v>
      </c>
      <c r="AH205" s="144" t="s">
        <v>6017</v>
      </c>
      <c r="AI205" s="144" t="s">
        <v>6509</v>
      </c>
      <c r="AJ205" s="144" t="s">
        <v>6045</v>
      </c>
      <c r="AK205" s="145">
        <v>5117</v>
      </c>
    </row>
    <row r="206" s="41" customFormat="1" spans="12:37">
      <c r="L206" s="286"/>
      <c r="M206" s="286"/>
      <c r="N206" s="286"/>
      <c r="O206" s="288" t="s">
        <v>6510</v>
      </c>
      <c r="P206" s="289">
        <v>29840</v>
      </c>
      <c r="Y206" s="327">
        <v>12</v>
      </c>
      <c r="Z206" s="326" t="s">
        <v>665</v>
      </c>
      <c r="AA206" s="326" t="s">
        <v>5886</v>
      </c>
      <c r="AB206" s="326" t="s">
        <v>6511</v>
      </c>
      <c r="AC206" s="326" t="s">
        <v>6109</v>
      </c>
      <c r="AD206" s="328">
        <v>6000</v>
      </c>
      <c r="AF206" s="146">
        <v>12</v>
      </c>
      <c r="AG206" s="144" t="s">
        <v>710</v>
      </c>
      <c r="AH206" s="144" t="s">
        <v>6017</v>
      </c>
      <c r="AI206" s="144" t="s">
        <v>6512</v>
      </c>
      <c r="AJ206" s="144" t="s">
        <v>6045</v>
      </c>
      <c r="AK206" s="157">
        <v>342</v>
      </c>
    </row>
    <row r="207" s="41" customFormat="1" spans="12:37">
      <c r="L207" s="286"/>
      <c r="M207" s="284" t="s">
        <v>5904</v>
      </c>
      <c r="N207" s="284" t="s">
        <v>6513</v>
      </c>
      <c r="O207" s="284" t="s">
        <v>6514</v>
      </c>
      <c r="P207" s="285">
        <v>7071</v>
      </c>
      <c r="Y207" s="327">
        <v>12</v>
      </c>
      <c r="Z207" s="326" t="s">
        <v>665</v>
      </c>
      <c r="AA207" s="326" t="s">
        <v>5886</v>
      </c>
      <c r="AB207" s="326" t="s">
        <v>6506</v>
      </c>
      <c r="AC207" s="326" t="s">
        <v>6491</v>
      </c>
      <c r="AD207" s="328">
        <v>43312.4</v>
      </c>
      <c r="AF207" s="146">
        <v>12</v>
      </c>
      <c r="AG207" s="144" t="s">
        <v>710</v>
      </c>
      <c r="AH207" s="144" t="s">
        <v>6017</v>
      </c>
      <c r="AI207" s="144" t="s">
        <v>911</v>
      </c>
      <c r="AJ207" s="144" t="s">
        <v>6045</v>
      </c>
      <c r="AK207" s="145">
        <v>5098</v>
      </c>
    </row>
    <row r="208" s="41" customFormat="1" ht="36" spans="12:37">
      <c r="L208" s="286"/>
      <c r="M208" s="284" t="s">
        <v>6515</v>
      </c>
      <c r="N208" s="284" t="s">
        <v>6516</v>
      </c>
      <c r="O208" s="284" t="s">
        <v>6517</v>
      </c>
      <c r="P208" s="285">
        <v>16800</v>
      </c>
      <c r="Y208" s="327">
        <v>12</v>
      </c>
      <c r="Z208" s="326" t="s">
        <v>691</v>
      </c>
      <c r="AA208" s="326" t="s">
        <v>4372</v>
      </c>
      <c r="AB208" s="326" t="s">
        <v>6058</v>
      </c>
      <c r="AC208" s="326" t="s">
        <v>6518</v>
      </c>
      <c r="AD208" s="328">
        <v>15200</v>
      </c>
      <c r="AF208" s="146">
        <v>12</v>
      </c>
      <c r="AG208" s="144" t="s">
        <v>710</v>
      </c>
      <c r="AH208" s="144" t="s">
        <v>6017</v>
      </c>
      <c r="AI208" s="144" t="s">
        <v>844</v>
      </c>
      <c r="AJ208" s="144" t="s">
        <v>6519</v>
      </c>
      <c r="AK208" s="157">
        <v>557</v>
      </c>
    </row>
    <row r="209" s="41" customFormat="1" ht="36" spans="12:37">
      <c r="L209" s="284" t="s">
        <v>6520</v>
      </c>
      <c r="M209" s="290"/>
      <c r="N209" s="290"/>
      <c r="O209" s="290"/>
      <c r="P209" s="285">
        <v>234471</v>
      </c>
      <c r="Y209" s="327">
        <v>12</v>
      </c>
      <c r="Z209" s="326" t="s">
        <v>691</v>
      </c>
      <c r="AA209" s="326" t="s">
        <v>4372</v>
      </c>
      <c r="AB209" s="326" t="s">
        <v>6058</v>
      </c>
      <c r="AC209" s="326" t="s">
        <v>6518</v>
      </c>
      <c r="AD209" s="328">
        <v>30000</v>
      </c>
      <c r="AF209" s="146">
        <v>12</v>
      </c>
      <c r="AG209" s="146">
        <v>10</v>
      </c>
      <c r="AH209" s="144" t="s">
        <v>5610</v>
      </c>
      <c r="AI209" s="144" t="s">
        <v>6521</v>
      </c>
      <c r="AJ209" s="144" t="s">
        <v>6522</v>
      </c>
      <c r="AK209" s="145">
        <v>4850</v>
      </c>
    </row>
    <row r="210" s="41" customFormat="1" ht="36" spans="12:37">
      <c r="L210" s="284" t="s">
        <v>5599</v>
      </c>
      <c r="M210" s="284" t="s">
        <v>2112</v>
      </c>
      <c r="N210" s="284" t="s">
        <v>6523</v>
      </c>
      <c r="O210" s="284" t="s">
        <v>6524</v>
      </c>
      <c r="P210" s="285">
        <v>11812</v>
      </c>
      <c r="Y210" s="327">
        <v>12</v>
      </c>
      <c r="Z210" s="326" t="s">
        <v>691</v>
      </c>
      <c r="AA210" s="326" t="s">
        <v>4372</v>
      </c>
      <c r="AB210" s="326" t="s">
        <v>6058</v>
      </c>
      <c r="AC210" s="326" t="s">
        <v>6518</v>
      </c>
      <c r="AD210" s="328">
        <v>34100</v>
      </c>
      <c r="AF210" s="146">
        <v>12</v>
      </c>
      <c r="AG210" s="146">
        <v>13</v>
      </c>
      <c r="AH210" s="144" t="s">
        <v>6017</v>
      </c>
      <c r="AI210" s="144" t="s">
        <v>6525</v>
      </c>
      <c r="AJ210" s="144" t="s">
        <v>6519</v>
      </c>
      <c r="AK210" s="145">
        <v>28000</v>
      </c>
    </row>
    <row r="211" s="41" customFormat="1" spans="12:37">
      <c r="L211" s="286"/>
      <c r="M211" s="286"/>
      <c r="N211" s="284" t="s">
        <v>6526</v>
      </c>
      <c r="O211" s="284" t="s">
        <v>6218</v>
      </c>
      <c r="P211" s="285">
        <v>17736.85</v>
      </c>
      <c r="Y211" s="327">
        <v>12</v>
      </c>
      <c r="Z211" s="326" t="s">
        <v>721</v>
      </c>
      <c r="AA211" s="326" t="s">
        <v>4242</v>
      </c>
      <c r="AB211" s="326" t="s">
        <v>6527</v>
      </c>
      <c r="AC211" s="326" t="s">
        <v>5896</v>
      </c>
      <c r="AD211" s="328">
        <v>4992</v>
      </c>
      <c r="AF211" s="146">
        <v>12</v>
      </c>
      <c r="AG211" s="146">
        <v>13</v>
      </c>
      <c r="AH211" s="144" t="s">
        <v>6017</v>
      </c>
      <c r="AI211" s="144" t="s">
        <v>2760</v>
      </c>
      <c r="AJ211" s="144" t="s">
        <v>6019</v>
      </c>
      <c r="AK211" s="145">
        <v>1100</v>
      </c>
    </row>
    <row r="212" s="41" customFormat="1" ht="24" spans="12:37">
      <c r="L212" s="286"/>
      <c r="M212" s="286"/>
      <c r="N212" s="284" t="s">
        <v>6528</v>
      </c>
      <c r="O212" s="284" t="s">
        <v>6529</v>
      </c>
      <c r="P212" s="285">
        <v>23112</v>
      </c>
      <c r="Y212" s="327">
        <v>12</v>
      </c>
      <c r="Z212" s="326" t="s">
        <v>721</v>
      </c>
      <c r="AA212" s="326" t="s">
        <v>4242</v>
      </c>
      <c r="AB212" s="326" t="s">
        <v>6527</v>
      </c>
      <c r="AC212" s="326" t="s">
        <v>5896</v>
      </c>
      <c r="AD212" s="328">
        <v>1197</v>
      </c>
      <c r="AF212" s="146">
        <v>12</v>
      </c>
      <c r="AG212" s="146">
        <v>13</v>
      </c>
      <c r="AH212" s="144" t="s">
        <v>6161</v>
      </c>
      <c r="AI212" s="144" t="s">
        <v>6530</v>
      </c>
      <c r="AJ212" s="144" t="s">
        <v>6163</v>
      </c>
      <c r="AK212" s="145">
        <v>44245</v>
      </c>
    </row>
    <row r="213" s="41" customFormat="1" spans="12:37">
      <c r="L213" s="286"/>
      <c r="M213" s="286"/>
      <c r="N213" s="284" t="s">
        <v>6531</v>
      </c>
      <c r="O213" s="284" t="s">
        <v>6402</v>
      </c>
      <c r="P213" s="285">
        <v>10412</v>
      </c>
      <c r="Y213" s="327">
        <v>12</v>
      </c>
      <c r="Z213" s="326" t="s">
        <v>721</v>
      </c>
      <c r="AA213" s="326" t="s">
        <v>4242</v>
      </c>
      <c r="AB213" s="326" t="s">
        <v>6527</v>
      </c>
      <c r="AC213" s="326" t="s">
        <v>5896</v>
      </c>
      <c r="AD213" s="328">
        <v>1390</v>
      </c>
      <c r="AF213" s="146">
        <v>12</v>
      </c>
      <c r="AG213" s="146">
        <v>13</v>
      </c>
      <c r="AH213" s="144" t="s">
        <v>5725</v>
      </c>
      <c r="AI213" s="144" t="s">
        <v>6532</v>
      </c>
      <c r="AJ213" s="144" t="s">
        <v>5751</v>
      </c>
      <c r="AK213" s="145">
        <v>4875</v>
      </c>
    </row>
    <row r="214" s="41" customFormat="1" spans="12:37">
      <c r="L214" s="286"/>
      <c r="M214" s="284" t="s">
        <v>2140</v>
      </c>
      <c r="N214" s="284" t="s">
        <v>6533</v>
      </c>
      <c r="O214" s="284" t="s">
        <v>6524</v>
      </c>
      <c r="P214" s="285">
        <v>6420</v>
      </c>
      <c r="Y214" s="327">
        <v>12</v>
      </c>
      <c r="Z214" s="326" t="s">
        <v>721</v>
      </c>
      <c r="AA214" s="326" t="s">
        <v>4242</v>
      </c>
      <c r="AB214" s="326" t="s">
        <v>6527</v>
      </c>
      <c r="AC214" s="326" t="s">
        <v>5896</v>
      </c>
      <c r="AD214" s="330">
        <v>920</v>
      </c>
      <c r="AF214" s="146">
        <v>12</v>
      </c>
      <c r="AG214" s="146">
        <v>13</v>
      </c>
      <c r="AH214" s="144" t="s">
        <v>5725</v>
      </c>
      <c r="AI214" s="144" t="s">
        <v>6532</v>
      </c>
      <c r="AJ214" s="144" t="s">
        <v>5751</v>
      </c>
      <c r="AK214" s="145">
        <v>9639</v>
      </c>
    </row>
    <row r="215" s="41" customFormat="1" spans="12:37">
      <c r="L215" s="286"/>
      <c r="M215" s="284" t="s">
        <v>5637</v>
      </c>
      <c r="N215" s="284" t="s">
        <v>6534</v>
      </c>
      <c r="O215" s="284" t="s">
        <v>3691</v>
      </c>
      <c r="P215" s="285">
        <v>2500</v>
      </c>
      <c r="Y215" s="327">
        <v>12</v>
      </c>
      <c r="Z215" s="326" t="s">
        <v>721</v>
      </c>
      <c r="AA215" s="326" t="s">
        <v>4242</v>
      </c>
      <c r="AB215" s="326" t="s">
        <v>6527</v>
      </c>
      <c r="AC215" s="326" t="s">
        <v>5896</v>
      </c>
      <c r="AD215" s="330">
        <v>766</v>
      </c>
      <c r="AF215" s="146">
        <v>12</v>
      </c>
      <c r="AG215" s="146">
        <v>13</v>
      </c>
      <c r="AH215" s="144" t="s">
        <v>5725</v>
      </c>
      <c r="AI215" s="144" t="s">
        <v>6532</v>
      </c>
      <c r="AJ215" s="144" t="s">
        <v>5751</v>
      </c>
      <c r="AK215" s="145">
        <v>9200</v>
      </c>
    </row>
    <row r="216" s="41" customFormat="1" spans="12:37">
      <c r="L216" s="286"/>
      <c r="M216" s="286"/>
      <c r="N216" s="286"/>
      <c r="O216" s="288" t="s">
        <v>6535</v>
      </c>
      <c r="P216" s="289">
        <v>2500</v>
      </c>
      <c r="Y216" s="327">
        <v>12</v>
      </c>
      <c r="Z216" s="326" t="s">
        <v>721</v>
      </c>
      <c r="AA216" s="326" t="s">
        <v>4242</v>
      </c>
      <c r="AB216" s="326" t="s">
        <v>6527</v>
      </c>
      <c r="AC216" s="326" t="s">
        <v>5896</v>
      </c>
      <c r="AD216" s="328">
        <v>2200</v>
      </c>
      <c r="AF216" s="146">
        <v>12</v>
      </c>
      <c r="AG216" s="146">
        <v>13</v>
      </c>
      <c r="AH216" s="144" t="s">
        <v>5725</v>
      </c>
      <c r="AI216" s="144" t="s">
        <v>3430</v>
      </c>
      <c r="AJ216" s="144" t="s">
        <v>5751</v>
      </c>
      <c r="AK216" s="145">
        <v>4229.9</v>
      </c>
    </row>
    <row r="217" s="41" customFormat="1" ht="36" spans="12:37">
      <c r="L217" s="286"/>
      <c r="M217" s="286"/>
      <c r="N217" s="286"/>
      <c r="O217" s="288" t="s">
        <v>6536</v>
      </c>
      <c r="P217" s="289">
        <v>2000</v>
      </c>
      <c r="Y217" s="327">
        <v>12</v>
      </c>
      <c r="Z217" s="327">
        <v>15</v>
      </c>
      <c r="AA217" s="326" t="s">
        <v>4002</v>
      </c>
      <c r="AB217" s="326" t="s">
        <v>6537</v>
      </c>
      <c r="AC217" s="326" t="s">
        <v>6538</v>
      </c>
      <c r="AD217" s="328">
        <v>49690</v>
      </c>
      <c r="AF217" s="146">
        <v>12</v>
      </c>
      <c r="AG217" s="146">
        <v>17</v>
      </c>
      <c r="AH217" s="144" t="s">
        <v>5577</v>
      </c>
      <c r="AI217" s="144" t="s">
        <v>6539</v>
      </c>
      <c r="AJ217" s="144" t="s">
        <v>6446</v>
      </c>
      <c r="AK217" s="145">
        <v>4500</v>
      </c>
    </row>
    <row r="218" s="41" customFormat="1" ht="36" spans="12:37">
      <c r="L218" s="286"/>
      <c r="M218" s="286"/>
      <c r="N218" s="286"/>
      <c r="O218" s="288" t="s">
        <v>6524</v>
      </c>
      <c r="P218" s="289">
        <v>2500</v>
      </c>
      <c r="Y218" s="333">
        <v>12</v>
      </c>
      <c r="Z218" s="333">
        <v>30</v>
      </c>
      <c r="AA218" s="334" t="s">
        <v>4372</v>
      </c>
      <c r="AB218" s="334" t="s">
        <v>6540</v>
      </c>
      <c r="AC218" s="334" t="s">
        <v>6518</v>
      </c>
      <c r="AD218" s="335">
        <v>15600</v>
      </c>
      <c r="AF218" s="146">
        <v>12</v>
      </c>
      <c r="AG218" s="146">
        <v>17</v>
      </c>
      <c r="AH218" s="144" t="s">
        <v>5577</v>
      </c>
      <c r="AI218" s="144" t="s">
        <v>6541</v>
      </c>
      <c r="AJ218" s="144" t="s">
        <v>6449</v>
      </c>
      <c r="AK218" s="145">
        <v>6992</v>
      </c>
    </row>
    <row r="219" s="41" customFormat="1" spans="12:37">
      <c r="L219" s="284" t="s">
        <v>6542</v>
      </c>
      <c r="M219" s="290"/>
      <c r="N219" s="290"/>
      <c r="O219" s="290"/>
      <c r="P219" s="285">
        <v>78992.85</v>
      </c>
      <c r="Y219" s="207"/>
      <c r="Z219" s="207"/>
      <c r="AA219" s="207"/>
      <c r="AB219" s="207"/>
      <c r="AC219" s="336" t="s">
        <v>389</v>
      </c>
      <c r="AD219" s="337">
        <f>SUM(AD92:AD218)</f>
        <v>1313896.13</v>
      </c>
      <c r="AF219" s="146">
        <v>12</v>
      </c>
      <c r="AG219" s="146">
        <v>17</v>
      </c>
      <c r="AH219" s="144" t="s">
        <v>5577</v>
      </c>
      <c r="AI219" s="144" t="s">
        <v>6541</v>
      </c>
      <c r="AJ219" s="144" t="s">
        <v>6449</v>
      </c>
      <c r="AK219" s="145">
        <v>2400</v>
      </c>
    </row>
    <row r="220" s="41" customFormat="1" spans="12:37">
      <c r="L220" s="284" t="s">
        <v>5607</v>
      </c>
      <c r="M220" s="284" t="s">
        <v>2112</v>
      </c>
      <c r="N220" s="284" t="s">
        <v>6543</v>
      </c>
      <c r="O220" s="284" t="s">
        <v>6544</v>
      </c>
      <c r="P220" s="285">
        <v>8355.65</v>
      </c>
      <c r="AF220" s="146">
        <v>12</v>
      </c>
      <c r="AG220" s="146">
        <v>17</v>
      </c>
      <c r="AH220" s="144" t="s">
        <v>5577</v>
      </c>
      <c r="AI220" s="144" t="s">
        <v>6541</v>
      </c>
      <c r="AJ220" s="144" t="s">
        <v>6449</v>
      </c>
      <c r="AK220" s="145">
        <v>4317.57</v>
      </c>
    </row>
    <row r="221" s="41" customFormat="1" spans="12:37">
      <c r="L221" s="286"/>
      <c r="M221" s="286"/>
      <c r="N221" s="284" t="s">
        <v>6545</v>
      </c>
      <c r="O221" s="284" t="s">
        <v>5806</v>
      </c>
      <c r="P221" s="285">
        <v>6800</v>
      </c>
      <c r="AF221" s="146">
        <v>12</v>
      </c>
      <c r="AG221" s="146">
        <v>17</v>
      </c>
      <c r="AH221" s="144" t="s">
        <v>5577</v>
      </c>
      <c r="AI221" s="144" t="s">
        <v>6541</v>
      </c>
      <c r="AJ221" s="144" t="s">
        <v>6449</v>
      </c>
      <c r="AK221" s="145">
        <v>2720</v>
      </c>
    </row>
    <row r="222" s="41" customFormat="1" spans="12:37">
      <c r="L222" s="286"/>
      <c r="M222" s="286"/>
      <c r="N222" s="286"/>
      <c r="O222" s="288" t="s">
        <v>2956</v>
      </c>
      <c r="P222" s="289">
        <v>13911.76</v>
      </c>
      <c r="AF222" s="146">
        <v>12</v>
      </c>
      <c r="AG222" s="146">
        <v>17</v>
      </c>
      <c r="AH222" s="144" t="s">
        <v>5577</v>
      </c>
      <c r="AI222" s="144" t="s">
        <v>6541</v>
      </c>
      <c r="AJ222" s="144" t="s">
        <v>6449</v>
      </c>
      <c r="AK222" s="145">
        <v>6980</v>
      </c>
    </row>
    <row r="223" s="41" customFormat="1" spans="12:37">
      <c r="L223" s="286"/>
      <c r="M223" s="286"/>
      <c r="N223" s="286"/>
      <c r="O223" s="288" t="s">
        <v>6546</v>
      </c>
      <c r="P223" s="289">
        <v>15790</v>
      </c>
      <c r="AF223" s="146">
        <v>12</v>
      </c>
      <c r="AG223" s="146">
        <v>17</v>
      </c>
      <c r="AH223" s="144" t="s">
        <v>5577</v>
      </c>
      <c r="AI223" s="144" t="s">
        <v>6541</v>
      </c>
      <c r="AJ223" s="144" t="s">
        <v>6449</v>
      </c>
      <c r="AK223" s="145">
        <v>20000</v>
      </c>
    </row>
    <row r="224" s="41" customFormat="1" spans="12:37">
      <c r="L224" s="286"/>
      <c r="M224" s="286"/>
      <c r="N224" s="284" t="s">
        <v>6547</v>
      </c>
      <c r="O224" s="284" t="s">
        <v>6507</v>
      </c>
      <c r="P224" s="285">
        <v>43834.09</v>
      </c>
      <c r="AF224" s="146">
        <v>12</v>
      </c>
      <c r="AG224" s="146">
        <v>17</v>
      </c>
      <c r="AH224" s="144" t="s">
        <v>5577</v>
      </c>
      <c r="AI224" s="144" t="s">
        <v>6541</v>
      </c>
      <c r="AJ224" s="144" t="s">
        <v>6449</v>
      </c>
      <c r="AK224" s="145">
        <v>1998</v>
      </c>
    </row>
    <row r="225" s="41" customFormat="1" ht="24" spans="12:37">
      <c r="L225" s="286"/>
      <c r="M225" s="286"/>
      <c r="N225" s="284" t="s">
        <v>6548</v>
      </c>
      <c r="O225" s="284" t="s">
        <v>2632</v>
      </c>
      <c r="P225" s="285">
        <v>2601.3</v>
      </c>
      <c r="AF225" s="146">
        <v>12</v>
      </c>
      <c r="AG225" s="146">
        <v>17</v>
      </c>
      <c r="AH225" s="144" t="s">
        <v>5577</v>
      </c>
      <c r="AI225" s="144" t="s">
        <v>6541</v>
      </c>
      <c r="AJ225" s="144" t="s">
        <v>6449</v>
      </c>
      <c r="AK225" s="145">
        <v>3890</v>
      </c>
    </row>
    <row r="226" s="41" customFormat="1" spans="12:37">
      <c r="L226" s="286"/>
      <c r="M226" s="286"/>
      <c r="N226" s="284" t="s">
        <v>6549</v>
      </c>
      <c r="O226" s="284" t="s">
        <v>2632</v>
      </c>
      <c r="P226" s="285">
        <v>6509</v>
      </c>
      <c r="AF226" s="146">
        <v>12</v>
      </c>
      <c r="AG226" s="146">
        <v>17</v>
      </c>
      <c r="AH226" s="144" t="s">
        <v>5577</v>
      </c>
      <c r="AI226" s="144" t="s">
        <v>6541</v>
      </c>
      <c r="AJ226" s="144" t="s">
        <v>6449</v>
      </c>
      <c r="AK226" s="145">
        <v>2980</v>
      </c>
    </row>
    <row r="227" s="41" customFormat="1" ht="24" spans="12:37">
      <c r="L227" s="286"/>
      <c r="M227" s="284" t="s">
        <v>2140</v>
      </c>
      <c r="N227" s="284" t="s">
        <v>6550</v>
      </c>
      <c r="O227" s="284" t="s">
        <v>2475</v>
      </c>
      <c r="P227" s="285">
        <v>93500</v>
      </c>
      <c r="AF227" s="146">
        <v>12</v>
      </c>
      <c r="AG227" s="146">
        <v>20</v>
      </c>
      <c r="AH227" s="144" t="s">
        <v>5577</v>
      </c>
      <c r="AI227" s="144" t="s">
        <v>6551</v>
      </c>
      <c r="AJ227" s="144" t="s">
        <v>6552</v>
      </c>
      <c r="AK227" s="145">
        <v>6866.2</v>
      </c>
    </row>
    <row r="228" s="41" customFormat="1" ht="24" spans="12:37">
      <c r="L228" s="286"/>
      <c r="M228" s="286"/>
      <c r="N228" s="284" t="s">
        <v>6553</v>
      </c>
      <c r="O228" s="284" t="s">
        <v>6507</v>
      </c>
      <c r="P228" s="285">
        <v>8820</v>
      </c>
      <c r="AF228" s="146">
        <v>12</v>
      </c>
      <c r="AG228" s="146">
        <v>20</v>
      </c>
      <c r="AH228" s="144" t="s">
        <v>5577</v>
      </c>
      <c r="AI228" s="144" t="s">
        <v>6551</v>
      </c>
      <c r="AJ228" s="144" t="s">
        <v>6552</v>
      </c>
      <c r="AK228" s="145">
        <v>3200</v>
      </c>
    </row>
    <row r="229" s="41" customFormat="1" ht="24" spans="12:37">
      <c r="L229" s="286"/>
      <c r="M229" s="284" t="s">
        <v>2178</v>
      </c>
      <c r="N229" s="284" t="s">
        <v>6554</v>
      </c>
      <c r="O229" s="284" t="s">
        <v>6555</v>
      </c>
      <c r="P229" s="285">
        <v>-2000</v>
      </c>
      <c r="AF229" s="146">
        <v>12</v>
      </c>
      <c r="AG229" s="146">
        <v>20</v>
      </c>
      <c r="AH229" s="144" t="s">
        <v>5577</v>
      </c>
      <c r="AI229" s="144" t="s">
        <v>6551</v>
      </c>
      <c r="AJ229" s="144" t="s">
        <v>6552</v>
      </c>
      <c r="AK229" s="145">
        <v>32600</v>
      </c>
    </row>
    <row r="230" s="41" customFormat="1" ht="24" spans="12:37">
      <c r="L230" s="286"/>
      <c r="M230" s="286"/>
      <c r="N230" s="284" t="s">
        <v>6556</v>
      </c>
      <c r="O230" s="284" t="s">
        <v>6557</v>
      </c>
      <c r="P230" s="285">
        <v>2000</v>
      </c>
      <c r="AF230" s="146">
        <v>12</v>
      </c>
      <c r="AG230" s="146">
        <v>20</v>
      </c>
      <c r="AH230" s="144" t="s">
        <v>5577</v>
      </c>
      <c r="AI230" s="144" t="s">
        <v>6551</v>
      </c>
      <c r="AJ230" s="144" t="s">
        <v>6552</v>
      </c>
      <c r="AK230" s="145">
        <v>2910</v>
      </c>
    </row>
    <row r="231" s="41" customFormat="1" ht="24" spans="12:37">
      <c r="L231" s="286"/>
      <c r="M231" s="286"/>
      <c r="N231" s="284" t="s">
        <v>6558</v>
      </c>
      <c r="O231" s="284" t="s">
        <v>6507</v>
      </c>
      <c r="P231" s="285">
        <v>311</v>
      </c>
      <c r="AF231" s="146">
        <v>12</v>
      </c>
      <c r="AG231" s="146">
        <v>20</v>
      </c>
      <c r="AH231" s="144" t="s">
        <v>5577</v>
      </c>
      <c r="AI231" s="144" t="s">
        <v>6551</v>
      </c>
      <c r="AJ231" s="144" t="s">
        <v>6552</v>
      </c>
      <c r="AK231" s="145">
        <v>3000</v>
      </c>
    </row>
    <row r="232" s="41" customFormat="1" ht="24" spans="12:37">
      <c r="L232" s="286"/>
      <c r="M232" s="286"/>
      <c r="N232" s="284" t="s">
        <v>6559</v>
      </c>
      <c r="O232" s="284" t="s">
        <v>2632</v>
      </c>
      <c r="P232" s="285">
        <v>167.2</v>
      </c>
      <c r="AF232" s="146">
        <v>12</v>
      </c>
      <c r="AG232" s="146">
        <v>24</v>
      </c>
      <c r="AH232" s="144" t="s">
        <v>5584</v>
      </c>
      <c r="AI232" s="144" t="s">
        <v>3651</v>
      </c>
      <c r="AJ232" s="144" t="s">
        <v>5585</v>
      </c>
      <c r="AK232" s="157">
        <v>500</v>
      </c>
    </row>
    <row r="233" s="41" customFormat="1" ht="24" spans="12:37">
      <c r="L233" s="286"/>
      <c r="M233" s="284" t="s">
        <v>5637</v>
      </c>
      <c r="N233" s="284" t="s">
        <v>6560</v>
      </c>
      <c r="O233" s="284" t="s">
        <v>6561</v>
      </c>
      <c r="P233" s="285">
        <v>9600</v>
      </c>
      <c r="AF233" s="146">
        <v>12</v>
      </c>
      <c r="AG233" s="146">
        <v>24</v>
      </c>
      <c r="AH233" s="144" t="s">
        <v>5592</v>
      </c>
      <c r="AI233" s="144" t="s">
        <v>3651</v>
      </c>
      <c r="AJ233" s="144" t="s">
        <v>5593</v>
      </c>
      <c r="AK233" s="157">
        <v>500</v>
      </c>
    </row>
    <row r="234" s="41" customFormat="1" ht="36" spans="12:37">
      <c r="L234" s="286"/>
      <c r="M234" s="286"/>
      <c r="N234" s="284" t="s">
        <v>6562</v>
      </c>
      <c r="O234" s="284" t="s">
        <v>6563</v>
      </c>
      <c r="P234" s="285">
        <v>8800</v>
      </c>
      <c r="AF234" s="146">
        <v>12</v>
      </c>
      <c r="AG234" s="146">
        <v>24</v>
      </c>
      <c r="AH234" s="144" t="s">
        <v>5570</v>
      </c>
      <c r="AI234" s="144" t="s">
        <v>3651</v>
      </c>
      <c r="AJ234" s="144" t="s">
        <v>5571</v>
      </c>
      <c r="AK234" s="157">
        <v>500</v>
      </c>
    </row>
    <row r="235" s="41" customFormat="1" spans="12:37">
      <c r="L235" s="286"/>
      <c r="M235" s="286"/>
      <c r="N235" s="286"/>
      <c r="O235" s="288" t="s">
        <v>6564</v>
      </c>
      <c r="P235" s="289">
        <v>9600</v>
      </c>
      <c r="AF235" s="146">
        <v>12</v>
      </c>
      <c r="AG235" s="146">
        <v>29</v>
      </c>
      <c r="AH235" s="144" t="s">
        <v>5663</v>
      </c>
      <c r="AI235" s="144" t="s">
        <v>6565</v>
      </c>
      <c r="AJ235" s="144" t="s">
        <v>6566</v>
      </c>
      <c r="AK235" s="145">
        <v>11750</v>
      </c>
    </row>
    <row r="236" s="41" customFormat="1" spans="12:37">
      <c r="L236" s="286"/>
      <c r="M236" s="286"/>
      <c r="N236" s="286"/>
      <c r="O236" s="288" t="s">
        <v>6567</v>
      </c>
      <c r="P236" s="289">
        <v>9600</v>
      </c>
      <c r="AF236" s="146">
        <v>12</v>
      </c>
      <c r="AG236" s="146">
        <v>29</v>
      </c>
      <c r="AH236" s="144" t="s">
        <v>5663</v>
      </c>
      <c r="AI236" s="144" t="s">
        <v>6568</v>
      </c>
      <c r="AJ236" s="144" t="s">
        <v>6457</v>
      </c>
      <c r="AK236" s="145">
        <v>10990</v>
      </c>
    </row>
    <row r="237" s="41" customFormat="1" ht="24" spans="12:37">
      <c r="L237" s="284" t="s">
        <v>6569</v>
      </c>
      <c r="M237" s="290"/>
      <c r="N237" s="290"/>
      <c r="O237" s="290"/>
      <c r="P237" s="285">
        <v>238200</v>
      </c>
      <c r="AF237" s="146">
        <v>12</v>
      </c>
      <c r="AG237" s="146">
        <v>29</v>
      </c>
      <c r="AH237" s="144" t="s">
        <v>6017</v>
      </c>
      <c r="AI237" s="144" t="s">
        <v>6570</v>
      </c>
      <c r="AJ237" s="144" t="s">
        <v>6026</v>
      </c>
      <c r="AK237" s="145">
        <v>28000</v>
      </c>
    </row>
    <row r="238" s="41" customFormat="1" spans="12:37">
      <c r="L238" s="284" t="s">
        <v>6571</v>
      </c>
      <c r="M238" s="284" t="s">
        <v>2112</v>
      </c>
      <c r="N238" s="284" t="s">
        <v>6572</v>
      </c>
      <c r="O238" s="284" t="s">
        <v>6573</v>
      </c>
      <c r="P238" s="285">
        <v>1644</v>
      </c>
      <c r="AF238" s="146">
        <v>12</v>
      </c>
      <c r="AG238" s="146">
        <v>31</v>
      </c>
      <c r="AH238" s="144" t="s">
        <v>5548</v>
      </c>
      <c r="AI238" s="144" t="s">
        <v>6574</v>
      </c>
      <c r="AJ238" s="144" t="s">
        <v>6381</v>
      </c>
      <c r="AK238" s="145">
        <v>22161</v>
      </c>
    </row>
    <row r="239" s="41" customFormat="1" spans="12:37">
      <c r="L239" s="286"/>
      <c r="M239" s="286"/>
      <c r="N239" s="284" t="s">
        <v>6575</v>
      </c>
      <c r="O239" s="284" t="s">
        <v>6576</v>
      </c>
      <c r="P239" s="285">
        <v>8960</v>
      </c>
      <c r="AF239" s="146">
        <v>12</v>
      </c>
      <c r="AG239" s="146">
        <v>31</v>
      </c>
      <c r="AH239" s="144" t="s">
        <v>5548</v>
      </c>
      <c r="AI239" s="144" t="s">
        <v>6574</v>
      </c>
      <c r="AJ239" s="144" t="s">
        <v>6381</v>
      </c>
      <c r="AK239" s="145">
        <v>9300</v>
      </c>
    </row>
    <row r="240" s="41" customFormat="1" spans="12:37">
      <c r="L240" s="286"/>
      <c r="M240" s="286"/>
      <c r="N240" s="286"/>
      <c r="O240" s="288" t="s">
        <v>6577</v>
      </c>
      <c r="P240" s="289">
        <v>2892</v>
      </c>
      <c r="AF240" s="146">
        <v>12</v>
      </c>
      <c r="AG240" s="146">
        <v>31</v>
      </c>
      <c r="AH240" s="144" t="s">
        <v>5548</v>
      </c>
      <c r="AI240" s="144" t="s">
        <v>6574</v>
      </c>
      <c r="AJ240" s="144" t="s">
        <v>6381</v>
      </c>
      <c r="AK240" s="145">
        <v>18180</v>
      </c>
    </row>
    <row r="241" s="41" customFormat="1" spans="12:37">
      <c r="L241" s="286"/>
      <c r="M241" s="286"/>
      <c r="N241" s="284" t="s">
        <v>6578</v>
      </c>
      <c r="O241" s="284" t="s">
        <v>6579</v>
      </c>
      <c r="P241" s="285">
        <v>8000</v>
      </c>
      <c r="AF241" s="146">
        <v>12</v>
      </c>
      <c r="AG241" s="146">
        <v>31</v>
      </c>
      <c r="AH241" s="144" t="s">
        <v>5548</v>
      </c>
      <c r="AI241" s="144" t="s">
        <v>6574</v>
      </c>
      <c r="AJ241" s="144" t="s">
        <v>6381</v>
      </c>
      <c r="AK241" s="145">
        <v>49891</v>
      </c>
    </row>
    <row r="242" s="41" customFormat="1" spans="12:37">
      <c r="L242" s="286"/>
      <c r="M242" s="286"/>
      <c r="N242" s="286"/>
      <c r="O242" s="288" t="s">
        <v>6580</v>
      </c>
      <c r="P242" s="289">
        <v>2260</v>
      </c>
      <c r="AF242" s="146">
        <v>12</v>
      </c>
      <c r="AG242" s="146">
        <v>31</v>
      </c>
      <c r="AH242" s="144" t="s">
        <v>5545</v>
      </c>
      <c r="AI242" s="144" t="s">
        <v>6581</v>
      </c>
      <c r="AJ242" s="144" t="s">
        <v>5547</v>
      </c>
      <c r="AK242" s="145">
        <v>43177.5</v>
      </c>
    </row>
    <row r="243" s="41" customFormat="1" spans="12:37">
      <c r="L243" s="286"/>
      <c r="M243" s="286"/>
      <c r="N243" s="284" t="s">
        <v>6582</v>
      </c>
      <c r="O243" s="284" t="s">
        <v>6583</v>
      </c>
      <c r="P243" s="285">
        <v>2278</v>
      </c>
      <c r="AF243" s="146">
        <v>12</v>
      </c>
      <c r="AG243" s="146">
        <v>31</v>
      </c>
      <c r="AH243" s="144" t="s">
        <v>5545</v>
      </c>
      <c r="AI243" s="144" t="s">
        <v>6581</v>
      </c>
      <c r="AJ243" s="144" t="s">
        <v>5547</v>
      </c>
      <c r="AK243" s="157">
        <v>150</v>
      </c>
    </row>
    <row r="244" s="41" customFormat="1" ht="24" spans="12:37">
      <c r="L244" s="286"/>
      <c r="M244" s="286"/>
      <c r="N244" s="284" t="s">
        <v>6584</v>
      </c>
      <c r="O244" s="284" t="s">
        <v>6585</v>
      </c>
      <c r="P244" s="285">
        <v>9480</v>
      </c>
      <c r="AF244" s="146">
        <v>12</v>
      </c>
      <c r="AG244" s="146">
        <v>31</v>
      </c>
      <c r="AH244" s="144" t="s">
        <v>5567</v>
      </c>
      <c r="AI244" s="144" t="s">
        <v>6586</v>
      </c>
      <c r="AJ244" s="144" t="s">
        <v>6587</v>
      </c>
      <c r="AK244" s="145">
        <v>2888</v>
      </c>
    </row>
    <row r="245" s="41" customFormat="1" ht="24" spans="12:37">
      <c r="L245" s="286"/>
      <c r="M245" s="286"/>
      <c r="N245" s="284" t="s">
        <v>6588</v>
      </c>
      <c r="O245" s="284" t="s">
        <v>6589</v>
      </c>
      <c r="P245" s="285">
        <v>992</v>
      </c>
      <c r="AF245" s="146">
        <v>12</v>
      </c>
      <c r="AG245" s="146">
        <v>31</v>
      </c>
      <c r="AH245" s="144" t="s">
        <v>5610</v>
      </c>
      <c r="AI245" s="144" t="s">
        <v>6590</v>
      </c>
      <c r="AJ245" s="144" t="s">
        <v>6591</v>
      </c>
      <c r="AK245" s="157">
        <v>550</v>
      </c>
    </row>
    <row r="246" s="41" customFormat="1" spans="12:37">
      <c r="L246" s="286"/>
      <c r="M246" s="286"/>
      <c r="N246" s="286"/>
      <c r="O246" s="288" t="s">
        <v>6592</v>
      </c>
      <c r="P246" s="289">
        <v>8200</v>
      </c>
      <c r="AF246" s="146">
        <v>12</v>
      </c>
      <c r="AG246" s="146">
        <v>31</v>
      </c>
      <c r="AH246" s="144" t="s">
        <v>5654</v>
      </c>
      <c r="AI246" s="144" t="s">
        <v>6593</v>
      </c>
      <c r="AJ246" s="144" t="s">
        <v>6594</v>
      </c>
      <c r="AK246" s="145">
        <v>3137</v>
      </c>
    </row>
    <row r="247" s="41" customFormat="1" spans="12:37">
      <c r="L247" s="286"/>
      <c r="M247" s="286"/>
      <c r="N247" s="286"/>
      <c r="O247" s="288" t="s">
        <v>6595</v>
      </c>
      <c r="P247" s="289">
        <v>2740</v>
      </c>
      <c r="AF247" s="209">
        <v>12</v>
      </c>
      <c r="AG247" s="209">
        <v>31</v>
      </c>
      <c r="AH247" s="149" t="s">
        <v>5654</v>
      </c>
      <c r="AI247" s="149" t="s">
        <v>6596</v>
      </c>
      <c r="AJ247" s="149" t="s">
        <v>6594</v>
      </c>
      <c r="AK247" s="246">
        <v>30000</v>
      </c>
    </row>
    <row r="248" s="41" customFormat="1" spans="12:37">
      <c r="L248" s="286"/>
      <c r="M248" s="286"/>
      <c r="N248" s="284" t="s">
        <v>6597</v>
      </c>
      <c r="O248" s="284" t="s">
        <v>6598</v>
      </c>
      <c r="P248" s="285">
        <v>4022</v>
      </c>
      <c r="AF248" s="207"/>
      <c r="AG248" s="207"/>
      <c r="AH248" s="207"/>
      <c r="AI248" s="207"/>
      <c r="AJ248" s="207" t="s">
        <v>389</v>
      </c>
      <c r="AK248" s="207">
        <f>SUM(AK6:AK247)</f>
        <v>2433113.14</v>
      </c>
    </row>
    <row r="249" s="41" customFormat="1" spans="12:16">
      <c r="L249" s="286"/>
      <c r="M249" s="286"/>
      <c r="N249" s="284" t="s">
        <v>6599</v>
      </c>
      <c r="O249" s="284" t="s">
        <v>6600</v>
      </c>
      <c r="P249" s="285">
        <v>527.56</v>
      </c>
    </row>
    <row r="250" s="41" customFormat="1" ht="18.75" spans="12:37">
      <c r="L250" s="286"/>
      <c r="M250" s="286"/>
      <c r="N250" s="286"/>
      <c r="O250" s="288" t="s">
        <v>6408</v>
      </c>
      <c r="P250" s="289">
        <v>893.19</v>
      </c>
      <c r="AF250" s="83" t="s">
        <v>6601</v>
      </c>
      <c r="AG250" s="84"/>
      <c r="AH250" s="84"/>
      <c r="AI250" s="84"/>
      <c r="AJ250" s="84"/>
      <c r="AK250" s="84"/>
    </row>
    <row r="251" s="41" customFormat="1" spans="12:37">
      <c r="L251" s="286"/>
      <c r="M251" s="286"/>
      <c r="N251" s="284" t="s">
        <v>6602</v>
      </c>
      <c r="O251" s="284" t="s">
        <v>6603</v>
      </c>
      <c r="P251" s="285">
        <v>336</v>
      </c>
      <c r="AF251" s="85" t="s">
        <v>653</v>
      </c>
      <c r="AG251" s="85"/>
      <c r="AH251" s="85" t="s">
        <v>1953</v>
      </c>
      <c r="AI251" s="85" t="s">
        <v>654</v>
      </c>
      <c r="AJ251" s="85" t="s">
        <v>655</v>
      </c>
      <c r="AK251" s="85" t="s">
        <v>656</v>
      </c>
    </row>
    <row r="252" s="41" customFormat="1" spans="12:37">
      <c r="L252" s="286"/>
      <c r="M252" s="286"/>
      <c r="N252" s="284" t="s">
        <v>6604</v>
      </c>
      <c r="O252" s="284" t="s">
        <v>6605</v>
      </c>
      <c r="P252" s="285">
        <v>1546</v>
      </c>
      <c r="AF252" s="85" t="s">
        <v>659</v>
      </c>
      <c r="AG252" s="85" t="s">
        <v>660</v>
      </c>
      <c r="AH252" s="85" t="s">
        <v>1953</v>
      </c>
      <c r="AI252" s="85" t="s">
        <v>654</v>
      </c>
      <c r="AJ252" s="85" t="s">
        <v>655</v>
      </c>
      <c r="AK252" s="85" t="s">
        <v>661</v>
      </c>
    </row>
    <row r="253" s="41" customFormat="1" ht="36" spans="12:37">
      <c r="L253" s="286"/>
      <c r="M253" s="286"/>
      <c r="N253" s="284" t="s">
        <v>6606</v>
      </c>
      <c r="O253" s="284" t="s">
        <v>6607</v>
      </c>
      <c r="P253" s="285">
        <v>597.8</v>
      </c>
      <c r="AF253" s="144" t="s">
        <v>665</v>
      </c>
      <c r="AG253" s="146">
        <v>18</v>
      </c>
      <c r="AH253" s="144" t="s">
        <v>3995</v>
      </c>
      <c r="AI253" s="144" t="s">
        <v>887</v>
      </c>
      <c r="AJ253" s="144" t="s">
        <v>5835</v>
      </c>
      <c r="AK253" s="145">
        <v>3996</v>
      </c>
    </row>
    <row r="254" s="41" customFormat="1" ht="36" spans="12:37">
      <c r="L254" s="286"/>
      <c r="M254" s="286"/>
      <c r="N254" s="284" t="s">
        <v>6608</v>
      </c>
      <c r="O254" s="284" t="s">
        <v>5576</v>
      </c>
      <c r="P254" s="285">
        <v>2440</v>
      </c>
      <c r="AF254" s="144" t="s">
        <v>665</v>
      </c>
      <c r="AG254" s="146">
        <v>19</v>
      </c>
      <c r="AH254" s="144" t="s">
        <v>5162</v>
      </c>
      <c r="AI254" s="144" t="s">
        <v>6609</v>
      </c>
      <c r="AJ254" s="144" t="s">
        <v>6031</v>
      </c>
      <c r="AK254" s="145">
        <v>1600</v>
      </c>
    </row>
    <row r="255" s="41" customFormat="1" ht="24" spans="12:37">
      <c r="L255" s="286"/>
      <c r="M255" s="286"/>
      <c r="N255" s="284" t="s">
        <v>6610</v>
      </c>
      <c r="O255" s="284" t="s">
        <v>6611</v>
      </c>
      <c r="P255" s="285">
        <v>3380</v>
      </c>
      <c r="AF255" s="144" t="s">
        <v>665</v>
      </c>
      <c r="AG255" s="146">
        <v>20</v>
      </c>
      <c r="AH255" s="144" t="s">
        <v>4303</v>
      </c>
      <c r="AI255" s="144" t="s">
        <v>879</v>
      </c>
      <c r="AJ255" s="144" t="s">
        <v>6612</v>
      </c>
      <c r="AK255" s="145">
        <v>9960</v>
      </c>
    </row>
    <row r="256" s="41" customFormat="1" spans="12:37">
      <c r="L256" s="286"/>
      <c r="M256" s="286"/>
      <c r="N256" s="284" t="s">
        <v>6613</v>
      </c>
      <c r="O256" s="284" t="s">
        <v>6614</v>
      </c>
      <c r="P256" s="285">
        <v>6965</v>
      </c>
      <c r="AF256" s="144" t="s">
        <v>665</v>
      </c>
      <c r="AG256" s="146">
        <v>22</v>
      </c>
      <c r="AH256" s="144" t="s">
        <v>4303</v>
      </c>
      <c r="AI256" s="144" t="s">
        <v>2168</v>
      </c>
      <c r="AJ256" s="144" t="s">
        <v>5733</v>
      </c>
      <c r="AK256" s="145">
        <v>1000</v>
      </c>
    </row>
    <row r="257" s="41" customFormat="1" ht="36" spans="12:37">
      <c r="L257" s="286"/>
      <c r="M257" s="286"/>
      <c r="N257" s="284" t="s">
        <v>6615</v>
      </c>
      <c r="O257" s="284" t="s">
        <v>6616</v>
      </c>
      <c r="P257" s="285">
        <v>1940</v>
      </c>
      <c r="AF257" s="144" t="s">
        <v>665</v>
      </c>
      <c r="AG257" s="146">
        <v>22</v>
      </c>
      <c r="AH257" s="144" t="s">
        <v>4382</v>
      </c>
      <c r="AI257" s="144" t="s">
        <v>6617</v>
      </c>
      <c r="AJ257" s="144" t="s">
        <v>6176</v>
      </c>
      <c r="AK257" s="145">
        <v>1600</v>
      </c>
    </row>
    <row r="258" s="41" customFormat="1" ht="36" spans="12:37">
      <c r="L258" s="286"/>
      <c r="M258" s="286"/>
      <c r="N258" s="286"/>
      <c r="O258" s="288" t="s">
        <v>6618</v>
      </c>
      <c r="P258" s="289">
        <v>7250</v>
      </c>
      <c r="AF258" s="144" t="s">
        <v>665</v>
      </c>
      <c r="AG258" s="146">
        <v>28</v>
      </c>
      <c r="AH258" s="144" t="s">
        <v>5886</v>
      </c>
      <c r="AI258" s="144" t="s">
        <v>1738</v>
      </c>
      <c r="AJ258" s="144" t="s">
        <v>6109</v>
      </c>
      <c r="AK258" s="145">
        <v>4800</v>
      </c>
    </row>
    <row r="259" s="41" customFormat="1" ht="36" spans="12:37">
      <c r="L259" s="286"/>
      <c r="M259" s="284" t="s">
        <v>2140</v>
      </c>
      <c r="N259" s="284" t="s">
        <v>6619</v>
      </c>
      <c r="O259" s="284" t="s">
        <v>1160</v>
      </c>
      <c r="P259" s="285">
        <v>5000</v>
      </c>
      <c r="AF259" s="144" t="s">
        <v>676</v>
      </c>
      <c r="AG259" s="144" t="s">
        <v>677</v>
      </c>
      <c r="AH259" s="144" t="s">
        <v>4372</v>
      </c>
      <c r="AI259" s="144" t="s">
        <v>2942</v>
      </c>
      <c r="AJ259" s="144" t="s">
        <v>6168</v>
      </c>
      <c r="AK259" s="145">
        <v>3000</v>
      </c>
    </row>
    <row r="260" s="41" customFormat="1" ht="36" spans="12:37">
      <c r="L260" s="286"/>
      <c r="M260" s="286"/>
      <c r="N260" s="286"/>
      <c r="O260" s="288" t="s">
        <v>5816</v>
      </c>
      <c r="P260" s="289">
        <v>5000</v>
      </c>
      <c r="AF260" s="144" t="s">
        <v>676</v>
      </c>
      <c r="AG260" s="144" t="s">
        <v>729</v>
      </c>
      <c r="AH260" s="144" t="s">
        <v>4065</v>
      </c>
      <c r="AI260" s="144" t="s">
        <v>3630</v>
      </c>
      <c r="AJ260" s="144" t="s">
        <v>6248</v>
      </c>
      <c r="AK260" s="145">
        <v>38000</v>
      </c>
    </row>
    <row r="261" s="41" customFormat="1" ht="36" spans="12:37">
      <c r="L261" s="286"/>
      <c r="M261" s="286"/>
      <c r="N261" s="284" t="s">
        <v>6620</v>
      </c>
      <c r="O261" s="284" t="s">
        <v>6621</v>
      </c>
      <c r="P261" s="285">
        <v>4000</v>
      </c>
      <c r="AF261" s="144" t="s">
        <v>676</v>
      </c>
      <c r="AG261" s="144" t="s">
        <v>729</v>
      </c>
      <c r="AH261" s="144" t="s">
        <v>4382</v>
      </c>
      <c r="AI261" s="144" t="s">
        <v>6622</v>
      </c>
      <c r="AJ261" s="144" t="s">
        <v>6176</v>
      </c>
      <c r="AK261" s="145">
        <v>3200</v>
      </c>
    </row>
    <row r="262" s="41" customFormat="1" spans="12:37">
      <c r="L262" s="286"/>
      <c r="M262" s="286"/>
      <c r="N262" s="284" t="s">
        <v>6623</v>
      </c>
      <c r="O262" s="284" t="s">
        <v>6618</v>
      </c>
      <c r="P262" s="285">
        <v>2250</v>
      </c>
      <c r="AF262" s="144" t="s">
        <v>676</v>
      </c>
      <c r="AG262" s="144" t="s">
        <v>729</v>
      </c>
      <c r="AH262" s="144" t="s">
        <v>5886</v>
      </c>
      <c r="AI262" s="144" t="s">
        <v>6493</v>
      </c>
      <c r="AJ262" s="144" t="s">
        <v>6491</v>
      </c>
      <c r="AK262" s="145">
        <v>2337</v>
      </c>
    </row>
    <row r="263" s="41" customFormat="1" spans="12:37">
      <c r="L263" s="286"/>
      <c r="M263" s="284" t="s">
        <v>5574</v>
      </c>
      <c r="N263" s="284" t="s">
        <v>6624</v>
      </c>
      <c r="O263" s="284" t="s">
        <v>6625</v>
      </c>
      <c r="P263" s="285">
        <v>4093</v>
      </c>
      <c r="AF263" s="144" t="s">
        <v>676</v>
      </c>
      <c r="AG263" s="144" t="s">
        <v>729</v>
      </c>
      <c r="AH263" s="144" t="s">
        <v>5886</v>
      </c>
      <c r="AI263" s="144" t="s">
        <v>6493</v>
      </c>
      <c r="AJ263" s="144" t="s">
        <v>6491</v>
      </c>
      <c r="AK263" s="145">
        <v>3899</v>
      </c>
    </row>
    <row r="264" s="41" customFormat="1" spans="12:37">
      <c r="L264" s="286"/>
      <c r="M264" s="286"/>
      <c r="N264" s="284" t="s">
        <v>6626</v>
      </c>
      <c r="O264" s="284" t="s">
        <v>6627</v>
      </c>
      <c r="P264" s="285">
        <v>5141</v>
      </c>
      <c r="AF264" s="144" t="s">
        <v>676</v>
      </c>
      <c r="AG264" s="144" t="s">
        <v>729</v>
      </c>
      <c r="AH264" s="144" t="s">
        <v>5886</v>
      </c>
      <c r="AI264" s="144" t="s">
        <v>6493</v>
      </c>
      <c r="AJ264" s="144" t="s">
        <v>6491</v>
      </c>
      <c r="AK264" s="157">
        <v>178</v>
      </c>
    </row>
    <row r="265" s="41" customFormat="1" ht="24" spans="12:37">
      <c r="L265" s="286"/>
      <c r="M265" s="286"/>
      <c r="N265" s="284" t="s">
        <v>6628</v>
      </c>
      <c r="O265" s="284" t="s">
        <v>6616</v>
      </c>
      <c r="P265" s="285">
        <v>4766</v>
      </c>
      <c r="AF265" s="144" t="s">
        <v>676</v>
      </c>
      <c r="AG265" s="144" t="s">
        <v>729</v>
      </c>
      <c r="AH265" s="144" t="s">
        <v>5886</v>
      </c>
      <c r="AI265" s="144" t="s">
        <v>6493</v>
      </c>
      <c r="AJ265" s="144" t="s">
        <v>6491</v>
      </c>
      <c r="AK265" s="157">
        <v>128</v>
      </c>
    </row>
    <row r="266" s="41" customFormat="1" ht="24" spans="12:37">
      <c r="L266" s="286"/>
      <c r="M266" s="284" t="s">
        <v>2178</v>
      </c>
      <c r="N266" s="284" t="s">
        <v>6629</v>
      </c>
      <c r="O266" s="284" t="s">
        <v>6577</v>
      </c>
      <c r="P266" s="285">
        <v>135</v>
      </c>
      <c r="AF266" s="144" t="s">
        <v>676</v>
      </c>
      <c r="AG266" s="144" t="s">
        <v>729</v>
      </c>
      <c r="AH266" s="144" t="s">
        <v>5886</v>
      </c>
      <c r="AI266" s="144" t="s">
        <v>6493</v>
      </c>
      <c r="AJ266" s="144" t="s">
        <v>6491</v>
      </c>
      <c r="AK266" s="145">
        <v>3630.25</v>
      </c>
    </row>
    <row r="267" s="41" customFormat="1" spans="12:37">
      <c r="L267" s="286"/>
      <c r="M267" s="286"/>
      <c r="N267" s="284" t="s">
        <v>6630</v>
      </c>
      <c r="O267" s="284" t="s">
        <v>6579</v>
      </c>
      <c r="P267" s="285">
        <v>2395</v>
      </c>
      <c r="AF267" s="144" t="s">
        <v>676</v>
      </c>
      <c r="AG267" s="144" t="s">
        <v>729</v>
      </c>
      <c r="AH267" s="144" t="s">
        <v>5886</v>
      </c>
      <c r="AI267" s="144" t="s">
        <v>6493</v>
      </c>
      <c r="AJ267" s="144" t="s">
        <v>6491</v>
      </c>
      <c r="AK267" s="157">
        <v>857</v>
      </c>
    </row>
    <row r="268" s="41" customFormat="1" spans="12:37">
      <c r="L268" s="286"/>
      <c r="M268" s="286"/>
      <c r="N268" s="284" t="s">
        <v>6631</v>
      </c>
      <c r="O268" s="284" t="s">
        <v>5576</v>
      </c>
      <c r="P268" s="285">
        <v>14848.7</v>
      </c>
      <c r="AF268" s="144" t="s">
        <v>676</v>
      </c>
      <c r="AG268" s="144" t="s">
        <v>729</v>
      </c>
      <c r="AH268" s="144" t="s">
        <v>5886</v>
      </c>
      <c r="AI268" s="144" t="s">
        <v>6493</v>
      </c>
      <c r="AJ268" s="144" t="s">
        <v>6491</v>
      </c>
      <c r="AK268" s="157">
        <v>235.57</v>
      </c>
    </row>
    <row r="269" s="41" customFormat="1" spans="12:37">
      <c r="L269" s="286"/>
      <c r="M269" s="286"/>
      <c r="N269" s="284" t="s">
        <v>6632</v>
      </c>
      <c r="O269" s="284" t="s">
        <v>6633</v>
      </c>
      <c r="P269" s="285">
        <v>2000</v>
      </c>
      <c r="AF269" s="144" t="s">
        <v>676</v>
      </c>
      <c r="AG269" s="144" t="s">
        <v>729</v>
      </c>
      <c r="AH269" s="144" t="s">
        <v>5886</v>
      </c>
      <c r="AI269" s="144" t="s">
        <v>6493</v>
      </c>
      <c r="AJ269" s="144" t="s">
        <v>6491</v>
      </c>
      <c r="AK269" s="145">
        <v>1479.8</v>
      </c>
    </row>
    <row r="270" s="41" customFormat="1" spans="12:37">
      <c r="L270" s="284" t="s">
        <v>6634</v>
      </c>
      <c r="M270" s="290"/>
      <c r="N270" s="290"/>
      <c r="O270" s="290"/>
      <c r="P270" s="285">
        <v>126972.25</v>
      </c>
      <c r="AF270" s="144" t="s">
        <v>676</v>
      </c>
      <c r="AG270" s="144" t="s">
        <v>729</v>
      </c>
      <c r="AH270" s="144" t="s">
        <v>5886</v>
      </c>
      <c r="AI270" s="144" t="s">
        <v>6493</v>
      </c>
      <c r="AJ270" s="144" t="s">
        <v>6491</v>
      </c>
      <c r="AK270" s="157">
        <v>300</v>
      </c>
    </row>
    <row r="271" s="41" customFormat="1" spans="12:37">
      <c r="L271" s="284" t="s">
        <v>6635</v>
      </c>
      <c r="M271" s="284" t="s">
        <v>2112</v>
      </c>
      <c r="N271" s="284" t="s">
        <v>6636</v>
      </c>
      <c r="O271" s="284" t="s">
        <v>6637</v>
      </c>
      <c r="P271" s="285">
        <v>1066.3</v>
      </c>
      <c r="AF271" s="144" t="s">
        <v>676</v>
      </c>
      <c r="AG271" s="144" t="s">
        <v>729</v>
      </c>
      <c r="AH271" s="144" t="s">
        <v>5886</v>
      </c>
      <c r="AI271" s="144" t="s">
        <v>6493</v>
      </c>
      <c r="AJ271" s="144" t="s">
        <v>6491</v>
      </c>
      <c r="AK271" s="145">
        <v>5067</v>
      </c>
    </row>
    <row r="272" s="41" customFormat="1" spans="12:37">
      <c r="L272" s="286"/>
      <c r="M272" s="286"/>
      <c r="N272" s="284" t="s">
        <v>6638</v>
      </c>
      <c r="O272" s="284" t="s">
        <v>6639</v>
      </c>
      <c r="P272" s="285">
        <v>7368.9</v>
      </c>
      <c r="AF272" s="144" t="s">
        <v>676</v>
      </c>
      <c r="AG272" s="144" t="s">
        <v>729</v>
      </c>
      <c r="AH272" s="144" t="s">
        <v>5886</v>
      </c>
      <c r="AI272" s="144" t="s">
        <v>6493</v>
      </c>
      <c r="AJ272" s="144" t="s">
        <v>6491</v>
      </c>
      <c r="AK272" s="145">
        <v>2568</v>
      </c>
    </row>
    <row r="273" s="41" customFormat="1" spans="12:37">
      <c r="L273" s="286"/>
      <c r="M273" s="286"/>
      <c r="N273" s="286"/>
      <c r="O273" s="288" t="s">
        <v>6640</v>
      </c>
      <c r="P273" s="289">
        <v>10466</v>
      </c>
      <c r="AF273" s="144" t="s">
        <v>676</v>
      </c>
      <c r="AG273" s="144" t="s">
        <v>729</v>
      </c>
      <c r="AH273" s="144" t="s">
        <v>5886</v>
      </c>
      <c r="AI273" s="144" t="s">
        <v>6493</v>
      </c>
      <c r="AJ273" s="144" t="s">
        <v>6491</v>
      </c>
      <c r="AK273" s="145">
        <v>3496.79</v>
      </c>
    </row>
    <row r="274" s="41" customFormat="1" spans="12:37">
      <c r="L274" s="286"/>
      <c r="M274" s="286"/>
      <c r="N274" s="286"/>
      <c r="O274" s="288" t="s">
        <v>6641</v>
      </c>
      <c r="P274" s="289">
        <v>6992</v>
      </c>
      <c r="AF274" s="144" t="s">
        <v>676</v>
      </c>
      <c r="AG274" s="144" t="s">
        <v>710</v>
      </c>
      <c r="AH274" s="144" t="s">
        <v>5162</v>
      </c>
      <c r="AI274" s="144" t="s">
        <v>6642</v>
      </c>
      <c r="AJ274" s="144" t="s">
        <v>6031</v>
      </c>
      <c r="AK274" s="145">
        <v>1600</v>
      </c>
    </row>
    <row r="275" s="41" customFormat="1" ht="24" spans="12:37">
      <c r="L275" s="286"/>
      <c r="M275" s="286"/>
      <c r="N275" s="284" t="s">
        <v>6643</v>
      </c>
      <c r="O275" s="284" t="s">
        <v>6644</v>
      </c>
      <c r="P275" s="285">
        <v>21155</v>
      </c>
      <c r="AF275" s="144" t="s">
        <v>676</v>
      </c>
      <c r="AG275" s="144" t="s">
        <v>710</v>
      </c>
      <c r="AH275" s="144" t="s">
        <v>5162</v>
      </c>
      <c r="AI275" s="144" t="s">
        <v>2860</v>
      </c>
      <c r="AJ275" s="144" t="s">
        <v>6097</v>
      </c>
      <c r="AK275" s="145">
        <v>19860</v>
      </c>
    </row>
    <row r="276" s="41" customFormat="1" spans="12:37">
      <c r="L276" s="286"/>
      <c r="M276" s="286"/>
      <c r="N276" s="284" t="s">
        <v>6645</v>
      </c>
      <c r="O276" s="284" t="s">
        <v>6644</v>
      </c>
      <c r="P276" s="285">
        <v>924</v>
      </c>
      <c r="AF276" s="144" t="s">
        <v>691</v>
      </c>
      <c r="AG276" s="144" t="s">
        <v>677</v>
      </c>
      <c r="AH276" s="144" t="s">
        <v>5162</v>
      </c>
      <c r="AI276" s="144" t="s">
        <v>3298</v>
      </c>
      <c r="AJ276" s="144" t="s">
        <v>6031</v>
      </c>
      <c r="AK276" s="145">
        <v>1600</v>
      </c>
    </row>
    <row r="277" s="41" customFormat="1" ht="24" spans="12:37">
      <c r="L277" s="286"/>
      <c r="M277" s="286"/>
      <c r="N277" s="284" t="s">
        <v>6646</v>
      </c>
      <c r="O277" s="284" t="s">
        <v>6647</v>
      </c>
      <c r="P277" s="285">
        <v>1129.8</v>
      </c>
      <c r="AF277" s="144" t="s">
        <v>691</v>
      </c>
      <c r="AG277" s="144" t="s">
        <v>677</v>
      </c>
      <c r="AH277" s="144" t="s">
        <v>5162</v>
      </c>
      <c r="AI277" s="144" t="s">
        <v>1724</v>
      </c>
      <c r="AJ277" s="144" t="s">
        <v>6097</v>
      </c>
      <c r="AK277" s="157">
        <v>450</v>
      </c>
    </row>
    <row r="278" s="41" customFormat="1" ht="36" spans="12:37">
      <c r="L278" s="286"/>
      <c r="M278" s="286"/>
      <c r="N278" s="284" t="s">
        <v>6648</v>
      </c>
      <c r="O278" s="284" t="s">
        <v>6649</v>
      </c>
      <c r="P278" s="285">
        <v>4490</v>
      </c>
      <c r="AF278" s="144" t="s">
        <v>691</v>
      </c>
      <c r="AG278" s="146">
        <v>15</v>
      </c>
      <c r="AH278" s="144" t="s">
        <v>4382</v>
      </c>
      <c r="AI278" s="144" t="s">
        <v>2586</v>
      </c>
      <c r="AJ278" s="144" t="s">
        <v>6176</v>
      </c>
      <c r="AK278" s="145">
        <v>3200</v>
      </c>
    </row>
    <row r="279" s="41" customFormat="1" spans="12:37">
      <c r="L279" s="286"/>
      <c r="M279" s="286"/>
      <c r="N279" s="284" t="s">
        <v>6650</v>
      </c>
      <c r="O279" s="284" t="s">
        <v>6651</v>
      </c>
      <c r="P279" s="285">
        <v>2523.2</v>
      </c>
      <c r="AF279" s="144" t="s">
        <v>691</v>
      </c>
      <c r="AG279" s="146">
        <v>15</v>
      </c>
      <c r="AH279" s="144" t="s">
        <v>4372</v>
      </c>
      <c r="AI279" s="144" t="s">
        <v>831</v>
      </c>
      <c r="AJ279" s="144" t="s">
        <v>6168</v>
      </c>
      <c r="AK279" s="145">
        <v>4000</v>
      </c>
    </row>
    <row r="280" s="41" customFormat="1" spans="12:37">
      <c r="L280" s="286"/>
      <c r="M280" s="286"/>
      <c r="N280" s="286"/>
      <c r="O280" s="288" t="s">
        <v>6652</v>
      </c>
      <c r="P280" s="289">
        <v>7659.66</v>
      </c>
      <c r="AF280" s="144" t="s">
        <v>691</v>
      </c>
      <c r="AG280" s="146">
        <v>15</v>
      </c>
      <c r="AH280" s="144" t="s">
        <v>4372</v>
      </c>
      <c r="AI280" s="144" t="s">
        <v>6653</v>
      </c>
      <c r="AJ280" s="144" t="s">
        <v>6168</v>
      </c>
      <c r="AK280" s="145">
        <v>10000</v>
      </c>
    </row>
    <row r="281" s="41" customFormat="1" spans="12:37">
      <c r="L281" s="286"/>
      <c r="M281" s="286"/>
      <c r="N281" s="284" t="s">
        <v>6654</v>
      </c>
      <c r="O281" s="284" t="s">
        <v>6655</v>
      </c>
      <c r="P281" s="285">
        <v>3233.06</v>
      </c>
      <c r="AF281" s="144" t="s">
        <v>691</v>
      </c>
      <c r="AG281" s="146">
        <v>15</v>
      </c>
      <c r="AH281" s="144" t="s">
        <v>4372</v>
      </c>
      <c r="AI281" s="144" t="s">
        <v>2743</v>
      </c>
      <c r="AJ281" s="144" t="s">
        <v>6168</v>
      </c>
      <c r="AK281" s="145">
        <v>10000</v>
      </c>
    </row>
    <row r="282" s="41" customFormat="1" spans="12:37">
      <c r="L282" s="286"/>
      <c r="M282" s="286"/>
      <c r="N282" s="284" t="s">
        <v>6656</v>
      </c>
      <c r="O282" s="284" t="s">
        <v>6657</v>
      </c>
      <c r="P282" s="285">
        <v>413.42</v>
      </c>
      <c r="AF282" s="144" t="s">
        <v>691</v>
      </c>
      <c r="AG282" s="146">
        <v>15</v>
      </c>
      <c r="AH282" s="144" t="s">
        <v>4372</v>
      </c>
      <c r="AI282" s="144" t="s">
        <v>6658</v>
      </c>
      <c r="AJ282" s="144" t="s">
        <v>6659</v>
      </c>
      <c r="AK282" s="145">
        <v>8160</v>
      </c>
    </row>
    <row r="283" s="41" customFormat="1" spans="12:37">
      <c r="L283" s="286"/>
      <c r="M283" s="286"/>
      <c r="N283" s="284" t="s">
        <v>6660</v>
      </c>
      <c r="O283" s="284" t="s">
        <v>1008</v>
      </c>
      <c r="P283" s="285">
        <v>2763.96</v>
      </c>
      <c r="AF283" s="144" t="s">
        <v>691</v>
      </c>
      <c r="AG283" s="146">
        <v>15</v>
      </c>
      <c r="AH283" s="144" t="s">
        <v>4372</v>
      </c>
      <c r="AI283" s="144" t="s">
        <v>3412</v>
      </c>
      <c r="AJ283" s="144" t="s">
        <v>6518</v>
      </c>
      <c r="AK283" s="145">
        <v>11972</v>
      </c>
    </row>
    <row r="284" s="41" customFormat="1" spans="12:37">
      <c r="L284" s="286"/>
      <c r="M284" s="284" t="s">
        <v>2140</v>
      </c>
      <c r="N284" s="284" t="s">
        <v>6661</v>
      </c>
      <c r="O284" s="284" t="s">
        <v>6652</v>
      </c>
      <c r="P284" s="285">
        <v>9850</v>
      </c>
      <c r="AF284" s="144" t="s">
        <v>691</v>
      </c>
      <c r="AG284" s="146">
        <v>15</v>
      </c>
      <c r="AH284" s="144" t="s">
        <v>4372</v>
      </c>
      <c r="AI284" s="144" t="s">
        <v>3412</v>
      </c>
      <c r="AJ284" s="144" t="s">
        <v>6518</v>
      </c>
      <c r="AK284" s="145">
        <v>23800</v>
      </c>
    </row>
    <row r="285" s="41" customFormat="1" spans="12:37">
      <c r="L285" s="286"/>
      <c r="M285" s="284" t="s">
        <v>5574</v>
      </c>
      <c r="N285" s="284" t="s">
        <v>6662</v>
      </c>
      <c r="O285" s="284" t="s">
        <v>6663</v>
      </c>
      <c r="P285" s="285">
        <v>11530</v>
      </c>
      <c r="AF285" s="144" t="s">
        <v>691</v>
      </c>
      <c r="AG285" s="146">
        <v>15</v>
      </c>
      <c r="AH285" s="144" t="s">
        <v>4372</v>
      </c>
      <c r="AI285" s="144" t="s">
        <v>3412</v>
      </c>
      <c r="AJ285" s="144" t="s">
        <v>6518</v>
      </c>
      <c r="AK285" s="145">
        <v>27400</v>
      </c>
    </row>
    <row r="286" s="41" customFormat="1" ht="36" spans="12:37">
      <c r="L286" s="286"/>
      <c r="M286" s="284" t="s">
        <v>2178</v>
      </c>
      <c r="N286" s="284" t="s">
        <v>6664</v>
      </c>
      <c r="O286" s="284" t="s">
        <v>6644</v>
      </c>
      <c r="P286" s="285">
        <v>600</v>
      </c>
      <c r="AF286" s="144" t="s">
        <v>691</v>
      </c>
      <c r="AG286" s="146">
        <v>18</v>
      </c>
      <c r="AH286" s="144" t="s">
        <v>4242</v>
      </c>
      <c r="AI286" s="144" t="s">
        <v>3516</v>
      </c>
      <c r="AJ286" s="144" t="s">
        <v>5867</v>
      </c>
      <c r="AK286" s="145">
        <v>23940</v>
      </c>
    </row>
    <row r="287" s="41" customFormat="1" ht="36" spans="12:37">
      <c r="L287" s="286"/>
      <c r="M287" s="286"/>
      <c r="N287" s="284" t="s">
        <v>6665</v>
      </c>
      <c r="O287" s="284" t="s">
        <v>6649</v>
      </c>
      <c r="P287" s="285">
        <v>75</v>
      </c>
      <c r="AF287" s="144" t="s">
        <v>691</v>
      </c>
      <c r="AG287" s="146">
        <v>23</v>
      </c>
      <c r="AH287" s="144" t="s">
        <v>4372</v>
      </c>
      <c r="AI287" s="144" t="s">
        <v>3530</v>
      </c>
      <c r="AJ287" s="144" t="s">
        <v>6518</v>
      </c>
      <c r="AK287" s="145">
        <v>11064</v>
      </c>
    </row>
    <row r="288" s="41" customFormat="1" ht="36" spans="12:37">
      <c r="L288" s="286"/>
      <c r="M288" s="286"/>
      <c r="N288" s="284" t="s">
        <v>6666</v>
      </c>
      <c r="O288" s="284" t="s">
        <v>6667</v>
      </c>
      <c r="P288" s="285">
        <v>10</v>
      </c>
      <c r="AF288" s="144" t="s">
        <v>691</v>
      </c>
      <c r="AG288" s="146">
        <v>23</v>
      </c>
      <c r="AH288" s="144" t="s">
        <v>4002</v>
      </c>
      <c r="AI288" s="144" t="s">
        <v>4060</v>
      </c>
      <c r="AJ288" s="144" t="s">
        <v>6211</v>
      </c>
      <c r="AK288" s="145">
        <v>2500</v>
      </c>
    </row>
    <row r="289" s="41" customFormat="1" ht="36" spans="12:37">
      <c r="L289" s="286"/>
      <c r="M289" s="286"/>
      <c r="N289" s="284" t="s">
        <v>6668</v>
      </c>
      <c r="O289" s="284" t="s">
        <v>2920</v>
      </c>
      <c r="P289" s="285">
        <v>1582.72</v>
      </c>
      <c r="AF289" s="144" t="s">
        <v>691</v>
      </c>
      <c r="AG289" s="146">
        <v>23</v>
      </c>
      <c r="AH289" s="144" t="s">
        <v>4146</v>
      </c>
      <c r="AI289" s="144" t="s">
        <v>6669</v>
      </c>
      <c r="AJ289" s="144" t="s">
        <v>6322</v>
      </c>
      <c r="AK289" s="145">
        <v>5000</v>
      </c>
    </row>
    <row r="290" s="41" customFormat="1" ht="24" spans="12:37">
      <c r="L290" s="286"/>
      <c r="M290" s="286"/>
      <c r="N290" s="284" t="s">
        <v>6670</v>
      </c>
      <c r="O290" s="284" t="s">
        <v>2468</v>
      </c>
      <c r="P290" s="285">
        <v>350</v>
      </c>
      <c r="AF290" s="144" t="s">
        <v>691</v>
      </c>
      <c r="AG290" s="146">
        <v>23</v>
      </c>
      <c r="AH290" s="144" t="s">
        <v>4002</v>
      </c>
      <c r="AI290" s="144" t="s">
        <v>6671</v>
      </c>
      <c r="AJ290" s="144" t="s">
        <v>6538</v>
      </c>
      <c r="AK290" s="145">
        <v>1921</v>
      </c>
    </row>
    <row r="291" s="41" customFormat="1" ht="24" spans="12:37">
      <c r="L291" s="286"/>
      <c r="M291" s="286"/>
      <c r="N291" s="284" t="s">
        <v>6672</v>
      </c>
      <c r="O291" s="284" t="s">
        <v>6673</v>
      </c>
      <c r="P291" s="285">
        <v>484.53</v>
      </c>
      <c r="AF291" s="144" t="s">
        <v>691</v>
      </c>
      <c r="AG291" s="146">
        <v>23</v>
      </c>
      <c r="AH291" s="144" t="s">
        <v>4002</v>
      </c>
      <c r="AI291" s="144" t="s">
        <v>6671</v>
      </c>
      <c r="AJ291" s="144" t="s">
        <v>6538</v>
      </c>
      <c r="AK291" s="157">
        <v>151.9</v>
      </c>
    </row>
    <row r="292" s="41" customFormat="1" ht="24" spans="12:37">
      <c r="L292" s="286"/>
      <c r="M292" s="286"/>
      <c r="N292" s="284" t="s">
        <v>6674</v>
      </c>
      <c r="O292" s="284" t="s">
        <v>6675</v>
      </c>
      <c r="P292" s="285">
        <v>10</v>
      </c>
      <c r="AF292" s="144" t="s">
        <v>691</v>
      </c>
      <c r="AG292" s="146">
        <v>23</v>
      </c>
      <c r="AH292" s="144" t="s">
        <v>4002</v>
      </c>
      <c r="AI292" s="144" t="s">
        <v>6671</v>
      </c>
      <c r="AJ292" s="144" t="s">
        <v>6538</v>
      </c>
      <c r="AK292" s="145">
        <v>14400</v>
      </c>
    </row>
    <row r="293" s="41" customFormat="1" spans="12:37">
      <c r="L293" s="286"/>
      <c r="M293" s="286"/>
      <c r="N293" s="286"/>
      <c r="O293" s="288" t="s">
        <v>5644</v>
      </c>
      <c r="P293" s="289">
        <v>5</v>
      </c>
      <c r="AF293" s="144" t="s">
        <v>691</v>
      </c>
      <c r="AG293" s="146">
        <v>23</v>
      </c>
      <c r="AH293" s="144" t="s">
        <v>4002</v>
      </c>
      <c r="AI293" s="144" t="s">
        <v>6676</v>
      </c>
      <c r="AJ293" s="144" t="s">
        <v>5983</v>
      </c>
      <c r="AK293" s="157">
        <v>460</v>
      </c>
    </row>
    <row r="294" s="41" customFormat="1" spans="12:37">
      <c r="L294" s="286"/>
      <c r="M294" s="286"/>
      <c r="N294" s="286"/>
      <c r="O294" s="288" t="s">
        <v>6677</v>
      </c>
      <c r="P294" s="289">
        <v>20</v>
      </c>
      <c r="AF294" s="144" t="s">
        <v>691</v>
      </c>
      <c r="AG294" s="146">
        <v>23</v>
      </c>
      <c r="AH294" s="144" t="s">
        <v>4002</v>
      </c>
      <c r="AI294" s="144" t="s">
        <v>6676</v>
      </c>
      <c r="AJ294" s="144" t="s">
        <v>5983</v>
      </c>
      <c r="AK294" s="145">
        <v>3320</v>
      </c>
    </row>
    <row r="295" s="41" customFormat="1" spans="12:37">
      <c r="L295" s="286"/>
      <c r="M295" s="286"/>
      <c r="N295" s="284" t="s">
        <v>6678</v>
      </c>
      <c r="O295" s="284" t="s">
        <v>5915</v>
      </c>
      <c r="P295" s="285">
        <v>466</v>
      </c>
      <c r="AF295" s="144" t="s">
        <v>691</v>
      </c>
      <c r="AG295" s="146">
        <v>23</v>
      </c>
      <c r="AH295" s="144" t="s">
        <v>4002</v>
      </c>
      <c r="AI295" s="144" t="s">
        <v>6676</v>
      </c>
      <c r="AJ295" s="144" t="s">
        <v>5983</v>
      </c>
      <c r="AK295" s="145">
        <v>5000</v>
      </c>
    </row>
    <row r="296" s="41" customFormat="1" spans="12:37">
      <c r="L296" s="286"/>
      <c r="M296" s="284" t="s">
        <v>5868</v>
      </c>
      <c r="N296" s="284" t="s">
        <v>6679</v>
      </c>
      <c r="O296" s="284" t="s">
        <v>2920</v>
      </c>
      <c r="P296" s="285">
        <v>474</v>
      </c>
      <c r="AF296" s="144" t="s">
        <v>691</v>
      </c>
      <c r="AG296" s="146">
        <v>23</v>
      </c>
      <c r="AH296" s="144" t="s">
        <v>4002</v>
      </c>
      <c r="AI296" s="144" t="s">
        <v>6676</v>
      </c>
      <c r="AJ296" s="144" t="s">
        <v>5983</v>
      </c>
      <c r="AK296" s="145">
        <v>1835</v>
      </c>
    </row>
    <row r="297" s="41" customFormat="1" ht="24" spans="12:37">
      <c r="L297" s="286"/>
      <c r="M297" s="286"/>
      <c r="N297" s="284" t="s">
        <v>6680</v>
      </c>
      <c r="O297" s="284" t="s">
        <v>6681</v>
      </c>
      <c r="P297" s="285">
        <v>768</v>
      </c>
      <c r="AF297" s="144" t="s">
        <v>691</v>
      </c>
      <c r="AG297" s="146">
        <v>23</v>
      </c>
      <c r="AH297" s="144" t="s">
        <v>4002</v>
      </c>
      <c r="AI297" s="144" t="s">
        <v>6676</v>
      </c>
      <c r="AJ297" s="144" t="s">
        <v>5983</v>
      </c>
      <c r="AK297" s="145">
        <v>2728</v>
      </c>
    </row>
    <row r="298" s="41" customFormat="1" ht="24" spans="12:37">
      <c r="L298" s="286"/>
      <c r="M298" s="286"/>
      <c r="N298" s="284" t="s">
        <v>6682</v>
      </c>
      <c r="O298" s="284" t="s">
        <v>6683</v>
      </c>
      <c r="P298" s="285">
        <v>1467</v>
      </c>
      <c r="AF298" s="144" t="s">
        <v>691</v>
      </c>
      <c r="AG298" s="146">
        <v>23</v>
      </c>
      <c r="AH298" s="144" t="s">
        <v>4002</v>
      </c>
      <c r="AI298" s="144" t="s">
        <v>6676</v>
      </c>
      <c r="AJ298" s="144" t="s">
        <v>5983</v>
      </c>
      <c r="AK298" s="145">
        <v>2868</v>
      </c>
    </row>
    <row r="299" s="41" customFormat="1" spans="12:37">
      <c r="L299" s="286"/>
      <c r="M299" s="286"/>
      <c r="N299" s="284" t="s">
        <v>6684</v>
      </c>
      <c r="O299" s="284" t="s">
        <v>6675</v>
      </c>
      <c r="P299" s="285">
        <v>613</v>
      </c>
      <c r="AF299" s="144" t="s">
        <v>691</v>
      </c>
      <c r="AG299" s="146">
        <v>23</v>
      </c>
      <c r="AH299" s="144" t="s">
        <v>4002</v>
      </c>
      <c r="AI299" s="144" t="s">
        <v>6676</v>
      </c>
      <c r="AJ299" s="144" t="s">
        <v>5983</v>
      </c>
      <c r="AK299" s="145">
        <v>3410</v>
      </c>
    </row>
    <row r="300" s="41" customFormat="1" spans="12:37">
      <c r="L300" s="286"/>
      <c r="M300" s="286"/>
      <c r="N300" s="286"/>
      <c r="O300" s="288" t="s">
        <v>5644</v>
      </c>
      <c r="P300" s="289">
        <v>477</v>
      </c>
      <c r="AF300" s="144" t="s">
        <v>691</v>
      </c>
      <c r="AG300" s="146">
        <v>23</v>
      </c>
      <c r="AH300" s="144" t="s">
        <v>4002</v>
      </c>
      <c r="AI300" s="144" t="s">
        <v>6676</v>
      </c>
      <c r="AJ300" s="144" t="s">
        <v>5983</v>
      </c>
      <c r="AK300" s="157">
        <v>132.9</v>
      </c>
    </row>
    <row r="301" s="41" customFormat="1" ht="24" spans="12:37">
      <c r="L301" s="286"/>
      <c r="M301" s="286"/>
      <c r="N301" s="286"/>
      <c r="O301" s="288" t="s">
        <v>6685</v>
      </c>
      <c r="P301" s="289">
        <v>1451</v>
      </c>
      <c r="AF301" s="144" t="s">
        <v>691</v>
      </c>
      <c r="AG301" s="146">
        <v>30</v>
      </c>
      <c r="AH301" s="144" t="s">
        <v>6336</v>
      </c>
      <c r="AI301" s="144" t="s">
        <v>6541</v>
      </c>
      <c r="AJ301" s="144" t="s">
        <v>6686</v>
      </c>
      <c r="AK301" s="145">
        <v>44580</v>
      </c>
    </row>
    <row r="302" s="41" customFormat="1" ht="24" spans="12:37">
      <c r="L302" s="286"/>
      <c r="M302" s="286"/>
      <c r="N302" s="286"/>
      <c r="O302" s="288" t="s">
        <v>6677</v>
      </c>
      <c r="P302" s="289">
        <v>290</v>
      </c>
      <c r="AF302" s="144" t="s">
        <v>691</v>
      </c>
      <c r="AG302" s="146">
        <v>30</v>
      </c>
      <c r="AH302" s="144" t="s">
        <v>6336</v>
      </c>
      <c r="AI302" s="144" t="s">
        <v>6687</v>
      </c>
      <c r="AJ302" s="144" t="s">
        <v>6686</v>
      </c>
      <c r="AK302" s="145">
        <v>46430</v>
      </c>
    </row>
    <row r="303" s="41" customFormat="1" spans="12:37">
      <c r="L303" s="286"/>
      <c r="M303" s="286"/>
      <c r="N303" s="284" t="s">
        <v>6688</v>
      </c>
      <c r="O303" s="284" t="s">
        <v>6689</v>
      </c>
      <c r="P303" s="285">
        <v>453</v>
      </c>
      <c r="AF303" s="144" t="s">
        <v>691</v>
      </c>
      <c r="AG303" s="146">
        <v>30</v>
      </c>
      <c r="AH303" s="144" t="s">
        <v>4548</v>
      </c>
      <c r="AI303" s="144" t="s">
        <v>6690</v>
      </c>
      <c r="AJ303" s="144" t="s">
        <v>6226</v>
      </c>
      <c r="AK303" s="145">
        <v>3921.7</v>
      </c>
    </row>
    <row r="304" s="41" customFormat="1" ht="24" spans="12:37">
      <c r="L304" s="286"/>
      <c r="M304" s="286"/>
      <c r="N304" s="284" t="s">
        <v>6691</v>
      </c>
      <c r="O304" s="284" t="s">
        <v>6692</v>
      </c>
      <c r="P304" s="285">
        <v>0</v>
      </c>
      <c r="AF304" s="144" t="s">
        <v>691</v>
      </c>
      <c r="AG304" s="146">
        <v>30</v>
      </c>
      <c r="AH304" s="144" t="s">
        <v>4548</v>
      </c>
      <c r="AI304" s="144" t="s">
        <v>6690</v>
      </c>
      <c r="AJ304" s="144" t="s">
        <v>6226</v>
      </c>
      <c r="AK304" s="145">
        <v>4776</v>
      </c>
    </row>
    <row r="305" s="41" customFormat="1" ht="24" spans="12:37">
      <c r="L305" s="286"/>
      <c r="M305" s="284" t="s">
        <v>5623</v>
      </c>
      <c r="N305" s="284" t="s">
        <v>6693</v>
      </c>
      <c r="O305" s="284" t="s">
        <v>6694</v>
      </c>
      <c r="P305" s="285">
        <v>-61.3</v>
      </c>
      <c r="AF305" s="144" t="s">
        <v>691</v>
      </c>
      <c r="AG305" s="146">
        <v>31</v>
      </c>
      <c r="AH305" s="144" t="s">
        <v>4548</v>
      </c>
      <c r="AI305" s="144" t="s">
        <v>6695</v>
      </c>
      <c r="AJ305" s="144" t="s">
        <v>6696</v>
      </c>
      <c r="AK305" s="145">
        <v>25200</v>
      </c>
    </row>
    <row r="306" s="41" customFormat="1" ht="24" spans="12:37">
      <c r="L306" s="286"/>
      <c r="M306" s="286"/>
      <c r="N306" s="284" t="s">
        <v>6697</v>
      </c>
      <c r="O306" s="284" t="s">
        <v>5713</v>
      </c>
      <c r="P306" s="285">
        <v>1555</v>
      </c>
      <c r="AF306" s="144" t="s">
        <v>677</v>
      </c>
      <c r="AG306" s="144" t="s">
        <v>708</v>
      </c>
      <c r="AH306" s="144" t="s">
        <v>4372</v>
      </c>
      <c r="AI306" s="144" t="s">
        <v>2224</v>
      </c>
      <c r="AJ306" s="144" t="s">
        <v>6168</v>
      </c>
      <c r="AK306" s="145">
        <v>6000</v>
      </c>
    </row>
    <row r="307" s="41" customFormat="1" spans="12:37">
      <c r="L307" s="286"/>
      <c r="M307" s="286"/>
      <c r="N307" s="284" t="s">
        <v>6698</v>
      </c>
      <c r="O307" s="284" t="s">
        <v>6667</v>
      </c>
      <c r="P307" s="285">
        <v>1000</v>
      </c>
      <c r="AF307" s="144" t="s">
        <v>677</v>
      </c>
      <c r="AG307" s="144" t="s">
        <v>708</v>
      </c>
      <c r="AH307" s="144" t="s">
        <v>4372</v>
      </c>
      <c r="AI307" s="144" t="s">
        <v>1760</v>
      </c>
      <c r="AJ307" s="144" t="s">
        <v>6518</v>
      </c>
      <c r="AK307" s="145">
        <v>20300</v>
      </c>
    </row>
    <row r="308" s="41" customFormat="1" ht="36" spans="12:37">
      <c r="L308" s="286"/>
      <c r="M308" s="286"/>
      <c r="N308" s="284" t="s">
        <v>6699</v>
      </c>
      <c r="O308" s="284" t="s">
        <v>2468</v>
      </c>
      <c r="P308" s="285">
        <v>454.6</v>
      </c>
      <c r="AF308" s="144" t="s">
        <v>677</v>
      </c>
      <c r="AG308" s="146">
        <v>12</v>
      </c>
      <c r="AH308" s="144" t="s">
        <v>4382</v>
      </c>
      <c r="AI308" s="144" t="s">
        <v>3741</v>
      </c>
      <c r="AJ308" s="144" t="s">
        <v>6176</v>
      </c>
      <c r="AK308" s="145">
        <v>3200</v>
      </c>
    </row>
    <row r="309" s="41" customFormat="1" spans="12:37">
      <c r="L309" s="286"/>
      <c r="M309" s="284" t="s">
        <v>5904</v>
      </c>
      <c r="N309" s="284" t="s">
        <v>6700</v>
      </c>
      <c r="O309" s="284" t="s">
        <v>6644</v>
      </c>
      <c r="P309" s="285">
        <v>500</v>
      </c>
      <c r="AF309" s="144" t="s">
        <v>677</v>
      </c>
      <c r="AG309" s="146">
        <v>14</v>
      </c>
      <c r="AH309" s="144" t="s">
        <v>4303</v>
      </c>
      <c r="AI309" s="144" t="s">
        <v>6701</v>
      </c>
      <c r="AJ309" s="144" t="s">
        <v>5733</v>
      </c>
      <c r="AK309" s="145">
        <v>5600</v>
      </c>
    </row>
    <row r="310" s="41" customFormat="1" spans="12:37">
      <c r="L310" s="286"/>
      <c r="M310" s="286"/>
      <c r="N310" s="284" t="s">
        <v>6702</v>
      </c>
      <c r="O310" s="284" t="s">
        <v>6649</v>
      </c>
      <c r="P310" s="285">
        <v>1107</v>
      </c>
      <c r="AF310" s="144" t="s">
        <v>677</v>
      </c>
      <c r="AG310" s="146">
        <v>14</v>
      </c>
      <c r="AH310" s="144" t="s">
        <v>4303</v>
      </c>
      <c r="AI310" s="144" t="s">
        <v>6703</v>
      </c>
      <c r="AJ310" s="144" t="s">
        <v>5733</v>
      </c>
      <c r="AK310" s="145">
        <v>5500</v>
      </c>
    </row>
    <row r="311" s="41" customFormat="1" ht="24" spans="12:37">
      <c r="L311" s="286"/>
      <c r="M311" s="286"/>
      <c r="N311" s="284" t="s">
        <v>6704</v>
      </c>
      <c r="O311" s="284" t="s">
        <v>6705</v>
      </c>
      <c r="P311" s="285">
        <v>1200</v>
      </c>
      <c r="AF311" s="144" t="s">
        <v>677</v>
      </c>
      <c r="AG311" s="146">
        <v>16</v>
      </c>
      <c r="AH311" s="144" t="s">
        <v>6336</v>
      </c>
      <c r="AI311" s="144" t="s">
        <v>6706</v>
      </c>
      <c r="AJ311" s="144" t="s">
        <v>6686</v>
      </c>
      <c r="AK311" s="145">
        <v>43700</v>
      </c>
    </row>
    <row r="312" s="41" customFormat="1" ht="24" spans="12:37">
      <c r="L312" s="286"/>
      <c r="M312" s="286"/>
      <c r="N312" s="284" t="s">
        <v>6707</v>
      </c>
      <c r="O312" s="284" t="s">
        <v>6667</v>
      </c>
      <c r="P312" s="285">
        <v>1981</v>
      </c>
      <c r="AF312" s="144" t="s">
        <v>677</v>
      </c>
      <c r="AG312" s="146">
        <v>16</v>
      </c>
      <c r="AH312" s="144" t="s">
        <v>6336</v>
      </c>
      <c r="AI312" s="144" t="s">
        <v>6708</v>
      </c>
      <c r="AJ312" s="144" t="s">
        <v>6686</v>
      </c>
      <c r="AK312" s="145">
        <v>42877</v>
      </c>
    </row>
    <row r="313" s="41" customFormat="1" ht="36" spans="12:37">
      <c r="L313" s="286"/>
      <c r="M313" s="286"/>
      <c r="N313" s="284" t="s">
        <v>6709</v>
      </c>
      <c r="O313" s="284" t="s">
        <v>6499</v>
      </c>
      <c r="P313" s="285">
        <v>-202</v>
      </c>
      <c r="AF313" s="144" t="s">
        <v>677</v>
      </c>
      <c r="AG313" s="146">
        <v>21</v>
      </c>
      <c r="AH313" s="144" t="s">
        <v>4146</v>
      </c>
      <c r="AI313" s="144" t="s">
        <v>6710</v>
      </c>
      <c r="AJ313" s="144" t="s">
        <v>6322</v>
      </c>
      <c r="AK313" s="145">
        <v>5000</v>
      </c>
    </row>
    <row r="314" s="41" customFormat="1" spans="12:37">
      <c r="L314" s="286"/>
      <c r="M314" s="286"/>
      <c r="N314" s="284" t="s">
        <v>6711</v>
      </c>
      <c r="O314" s="284" t="s">
        <v>6712</v>
      </c>
      <c r="P314" s="285">
        <v>202</v>
      </c>
      <c r="AF314" s="144" t="s">
        <v>677</v>
      </c>
      <c r="AG314" s="146">
        <v>22</v>
      </c>
      <c r="AH314" s="144" t="s">
        <v>5886</v>
      </c>
      <c r="AI314" s="144" t="s">
        <v>1700</v>
      </c>
      <c r="AJ314" s="144" t="s">
        <v>6109</v>
      </c>
      <c r="AK314" s="145">
        <v>4800</v>
      </c>
    </row>
    <row r="315" s="41" customFormat="1" ht="24" spans="12:37">
      <c r="L315" s="286"/>
      <c r="M315" s="284" t="s">
        <v>6515</v>
      </c>
      <c r="N315" s="284" t="s">
        <v>6713</v>
      </c>
      <c r="O315" s="284" t="s">
        <v>2920</v>
      </c>
      <c r="P315" s="285">
        <v>12604.48</v>
      </c>
      <c r="AF315" s="144" t="s">
        <v>677</v>
      </c>
      <c r="AG315" s="146">
        <v>22</v>
      </c>
      <c r="AH315" s="144" t="s">
        <v>5886</v>
      </c>
      <c r="AI315" s="144" t="s">
        <v>3078</v>
      </c>
      <c r="AJ315" s="144" t="s">
        <v>6109</v>
      </c>
      <c r="AK315" s="145">
        <v>4800</v>
      </c>
    </row>
    <row r="316" s="41" customFormat="1" spans="12:37">
      <c r="L316" s="284" t="s">
        <v>6714</v>
      </c>
      <c r="M316" s="290"/>
      <c r="N316" s="290"/>
      <c r="O316" s="290"/>
      <c r="P316" s="285">
        <v>121502.33</v>
      </c>
      <c r="AF316" s="144" t="s">
        <v>677</v>
      </c>
      <c r="AG316" s="146">
        <v>29</v>
      </c>
      <c r="AH316" s="144" t="s">
        <v>5886</v>
      </c>
      <c r="AI316" s="144" t="s">
        <v>2891</v>
      </c>
      <c r="AJ316" s="144" t="s">
        <v>6491</v>
      </c>
      <c r="AK316" s="145">
        <v>1600</v>
      </c>
    </row>
    <row r="317" s="41" customFormat="1" spans="12:37">
      <c r="L317" s="284" t="s">
        <v>5567</v>
      </c>
      <c r="M317" s="284" t="s">
        <v>2112</v>
      </c>
      <c r="N317" s="284" t="s">
        <v>6460</v>
      </c>
      <c r="O317" s="284" t="s">
        <v>6715</v>
      </c>
      <c r="P317" s="285">
        <v>14558</v>
      </c>
      <c r="AF317" s="144" t="s">
        <v>677</v>
      </c>
      <c r="AG317" s="146">
        <v>29</v>
      </c>
      <c r="AH317" s="144" t="s">
        <v>5886</v>
      </c>
      <c r="AI317" s="144" t="s">
        <v>2891</v>
      </c>
      <c r="AJ317" s="144" t="s">
        <v>6491</v>
      </c>
      <c r="AK317" s="145">
        <v>2316.6</v>
      </c>
    </row>
    <row r="318" s="41" customFormat="1" spans="12:37">
      <c r="L318" s="286"/>
      <c r="M318" s="286"/>
      <c r="N318" s="286"/>
      <c r="O318" s="288" t="s">
        <v>6716</v>
      </c>
      <c r="P318" s="289">
        <v>2208</v>
      </c>
      <c r="AF318" s="144" t="s">
        <v>677</v>
      </c>
      <c r="AG318" s="146">
        <v>29</v>
      </c>
      <c r="AH318" s="144" t="s">
        <v>5886</v>
      </c>
      <c r="AI318" s="144" t="s">
        <v>2891</v>
      </c>
      <c r="AJ318" s="144" t="s">
        <v>6491</v>
      </c>
      <c r="AK318" s="145">
        <v>7645</v>
      </c>
    </row>
    <row r="319" s="41" customFormat="1" spans="12:37">
      <c r="L319" s="286"/>
      <c r="M319" s="286"/>
      <c r="N319" s="284" t="s">
        <v>6717</v>
      </c>
      <c r="O319" s="284" t="s">
        <v>6718</v>
      </c>
      <c r="P319" s="285">
        <v>31878</v>
      </c>
      <c r="AF319" s="144" t="s">
        <v>677</v>
      </c>
      <c r="AG319" s="146">
        <v>29</v>
      </c>
      <c r="AH319" s="144" t="s">
        <v>5886</v>
      </c>
      <c r="AI319" s="144" t="s">
        <v>2891</v>
      </c>
      <c r="AJ319" s="144" t="s">
        <v>6491</v>
      </c>
      <c r="AK319" s="145">
        <v>5019</v>
      </c>
    </row>
    <row r="320" s="41" customFormat="1" spans="12:37">
      <c r="L320" s="286"/>
      <c r="M320" s="286"/>
      <c r="N320" s="284" t="s">
        <v>6719</v>
      </c>
      <c r="O320" s="284" t="s">
        <v>6467</v>
      </c>
      <c r="P320" s="285">
        <v>227.5</v>
      </c>
      <c r="AF320" s="144" t="s">
        <v>677</v>
      </c>
      <c r="AG320" s="146">
        <v>29</v>
      </c>
      <c r="AH320" s="144" t="s">
        <v>5886</v>
      </c>
      <c r="AI320" s="144" t="s">
        <v>2891</v>
      </c>
      <c r="AJ320" s="144" t="s">
        <v>6491</v>
      </c>
      <c r="AK320" s="145">
        <v>3590</v>
      </c>
    </row>
    <row r="321" s="41" customFormat="1" spans="12:37">
      <c r="L321" s="286"/>
      <c r="M321" s="286"/>
      <c r="N321" s="284" t="s">
        <v>6720</v>
      </c>
      <c r="O321" s="284" t="s">
        <v>1042</v>
      </c>
      <c r="P321" s="285">
        <v>22058</v>
      </c>
      <c r="AF321" s="144" t="s">
        <v>677</v>
      </c>
      <c r="AG321" s="146">
        <v>29</v>
      </c>
      <c r="AH321" s="144" t="s">
        <v>5886</v>
      </c>
      <c r="AI321" s="144" t="s">
        <v>2891</v>
      </c>
      <c r="AJ321" s="144" t="s">
        <v>6491</v>
      </c>
      <c r="AK321" s="157">
        <v>866</v>
      </c>
    </row>
    <row r="322" s="41" customFormat="1" spans="12:37">
      <c r="L322" s="286"/>
      <c r="M322" s="284" t="s">
        <v>2140</v>
      </c>
      <c r="N322" s="284" t="s">
        <v>6721</v>
      </c>
      <c r="O322" s="284" t="s">
        <v>6715</v>
      </c>
      <c r="P322" s="285">
        <v>600</v>
      </c>
      <c r="AF322" s="144" t="s">
        <v>677</v>
      </c>
      <c r="AG322" s="146">
        <v>29</v>
      </c>
      <c r="AH322" s="144" t="s">
        <v>5886</v>
      </c>
      <c r="AI322" s="144" t="s">
        <v>2891</v>
      </c>
      <c r="AJ322" s="144" t="s">
        <v>6491</v>
      </c>
      <c r="AK322" s="145">
        <v>23209</v>
      </c>
    </row>
    <row r="323" s="41" customFormat="1" spans="12:37">
      <c r="L323" s="286"/>
      <c r="M323" s="286"/>
      <c r="N323" s="284" t="s">
        <v>6722</v>
      </c>
      <c r="O323" s="284" t="s">
        <v>1042</v>
      </c>
      <c r="P323" s="285">
        <v>6500</v>
      </c>
      <c r="AF323" s="144" t="s">
        <v>677</v>
      </c>
      <c r="AG323" s="146">
        <v>29</v>
      </c>
      <c r="AH323" s="144" t="s">
        <v>5886</v>
      </c>
      <c r="AI323" s="144" t="s">
        <v>2891</v>
      </c>
      <c r="AJ323" s="144" t="s">
        <v>6491</v>
      </c>
      <c r="AK323" s="145">
        <v>3370</v>
      </c>
    </row>
    <row r="324" s="41" customFormat="1" ht="24" spans="12:37">
      <c r="L324" s="286"/>
      <c r="M324" s="284" t="s">
        <v>2178</v>
      </c>
      <c r="N324" s="284" t="s">
        <v>6723</v>
      </c>
      <c r="O324" s="284" t="s">
        <v>1117</v>
      </c>
      <c r="P324" s="285">
        <v>19560.12</v>
      </c>
      <c r="AF324" s="144" t="s">
        <v>677</v>
      </c>
      <c r="AG324" s="146">
        <v>29</v>
      </c>
      <c r="AH324" s="144" t="s">
        <v>5886</v>
      </c>
      <c r="AI324" s="144" t="s">
        <v>2891</v>
      </c>
      <c r="AJ324" s="144" t="s">
        <v>6491</v>
      </c>
      <c r="AK324" s="145">
        <v>1782</v>
      </c>
    </row>
    <row r="325" s="41" customFormat="1" spans="12:37">
      <c r="L325" s="286"/>
      <c r="M325" s="286"/>
      <c r="N325" s="284" t="s">
        <v>6724</v>
      </c>
      <c r="O325" s="284" t="s">
        <v>1042</v>
      </c>
      <c r="P325" s="285">
        <v>1909.45</v>
      </c>
      <c r="AF325" s="144" t="s">
        <v>677</v>
      </c>
      <c r="AG325" s="146">
        <v>29</v>
      </c>
      <c r="AH325" s="144" t="s">
        <v>5886</v>
      </c>
      <c r="AI325" s="144" t="s">
        <v>2891</v>
      </c>
      <c r="AJ325" s="144" t="s">
        <v>6491</v>
      </c>
      <c r="AK325" s="145">
        <v>1360</v>
      </c>
    </row>
    <row r="326" s="41" customFormat="1" spans="12:37">
      <c r="L326" s="286"/>
      <c r="M326" s="286"/>
      <c r="N326" s="284" t="s">
        <v>6725</v>
      </c>
      <c r="O326" s="284" t="s">
        <v>6467</v>
      </c>
      <c r="P326" s="285">
        <v>500</v>
      </c>
      <c r="AF326" s="144" t="s">
        <v>677</v>
      </c>
      <c r="AG326" s="146">
        <v>29</v>
      </c>
      <c r="AH326" s="144" t="s">
        <v>5886</v>
      </c>
      <c r="AI326" s="144" t="s">
        <v>6726</v>
      </c>
      <c r="AJ326" s="144" t="s">
        <v>6109</v>
      </c>
      <c r="AK326" s="145">
        <v>5800</v>
      </c>
    </row>
    <row r="327" s="41" customFormat="1" ht="36" spans="12:37">
      <c r="L327" s="284" t="s">
        <v>6727</v>
      </c>
      <c r="M327" s="290"/>
      <c r="N327" s="290"/>
      <c r="O327" s="290"/>
      <c r="P327" s="285">
        <v>99999.07</v>
      </c>
      <c r="AF327" s="144" t="s">
        <v>716</v>
      </c>
      <c r="AG327" s="146">
        <v>12</v>
      </c>
      <c r="AH327" s="144" t="s">
        <v>4382</v>
      </c>
      <c r="AI327" s="144" t="s">
        <v>6728</v>
      </c>
      <c r="AJ327" s="144" t="s">
        <v>6176</v>
      </c>
      <c r="AK327" s="145">
        <v>3200</v>
      </c>
    </row>
    <row r="328" s="41" customFormat="1" ht="36" spans="12:37">
      <c r="L328" s="284" t="s">
        <v>5778</v>
      </c>
      <c r="M328" s="284" t="s">
        <v>5637</v>
      </c>
      <c r="N328" s="284" t="s">
        <v>6729</v>
      </c>
      <c r="O328" s="284" t="s">
        <v>6730</v>
      </c>
      <c r="P328" s="285">
        <v>1300</v>
      </c>
      <c r="AF328" s="144" t="s">
        <v>716</v>
      </c>
      <c r="AG328" s="146">
        <v>20</v>
      </c>
      <c r="AH328" s="144" t="s">
        <v>5113</v>
      </c>
      <c r="AI328" s="144" t="s">
        <v>6731</v>
      </c>
      <c r="AJ328" s="144" t="s">
        <v>6059</v>
      </c>
      <c r="AK328" s="145">
        <v>1600</v>
      </c>
    </row>
    <row r="329" s="41" customFormat="1" ht="24" spans="12:37">
      <c r="L329" s="284" t="s">
        <v>6732</v>
      </c>
      <c r="M329" s="290"/>
      <c r="N329" s="290"/>
      <c r="O329" s="290"/>
      <c r="P329" s="285">
        <v>1300</v>
      </c>
      <c r="AF329" s="144" t="s">
        <v>716</v>
      </c>
      <c r="AG329" s="146">
        <v>25</v>
      </c>
      <c r="AH329" s="144" t="s">
        <v>4922</v>
      </c>
      <c r="AI329" s="144" t="s">
        <v>6733</v>
      </c>
      <c r="AJ329" s="144" t="s">
        <v>6734</v>
      </c>
      <c r="AK329" s="145">
        <v>1500</v>
      </c>
    </row>
    <row r="330" s="41" customFormat="1" ht="24" spans="12:37">
      <c r="L330" s="284" t="s">
        <v>6161</v>
      </c>
      <c r="M330" s="284" t="s">
        <v>2112</v>
      </c>
      <c r="N330" s="284" t="s">
        <v>6735</v>
      </c>
      <c r="O330" s="284" t="s">
        <v>6736</v>
      </c>
      <c r="P330" s="285">
        <v>29216</v>
      </c>
      <c r="AF330" s="144" t="s">
        <v>716</v>
      </c>
      <c r="AG330" s="146">
        <v>25</v>
      </c>
      <c r="AH330" s="144" t="s">
        <v>4922</v>
      </c>
      <c r="AI330" s="144" t="s">
        <v>6737</v>
      </c>
      <c r="AJ330" s="144" t="s">
        <v>6738</v>
      </c>
      <c r="AK330" s="145">
        <v>7600</v>
      </c>
    </row>
    <row r="331" s="41" customFormat="1" ht="24" spans="12:37">
      <c r="L331" s="286"/>
      <c r="M331" s="286"/>
      <c r="N331" s="284" t="s">
        <v>6739</v>
      </c>
      <c r="O331" s="284" t="s">
        <v>6740</v>
      </c>
      <c r="P331" s="285">
        <v>15426.5</v>
      </c>
      <c r="AF331" s="144" t="s">
        <v>716</v>
      </c>
      <c r="AG331" s="146">
        <v>25</v>
      </c>
      <c r="AH331" s="144" t="s">
        <v>4922</v>
      </c>
      <c r="AI331" s="144" t="s">
        <v>6741</v>
      </c>
      <c r="AJ331" s="144" t="s">
        <v>6738</v>
      </c>
      <c r="AK331" s="145">
        <v>5200</v>
      </c>
    </row>
    <row r="332" s="41" customFormat="1" ht="36" spans="12:37">
      <c r="L332" s="286"/>
      <c r="M332" s="286"/>
      <c r="N332" s="284" t="s">
        <v>6742</v>
      </c>
      <c r="O332" s="284" t="s">
        <v>6743</v>
      </c>
      <c r="P332" s="285">
        <v>5446</v>
      </c>
      <c r="AF332" s="144" t="s">
        <v>708</v>
      </c>
      <c r="AG332" s="146">
        <v>11</v>
      </c>
      <c r="AH332" s="144" t="s">
        <v>6240</v>
      </c>
      <c r="AI332" s="144" t="s">
        <v>2605</v>
      </c>
      <c r="AJ332" s="144" t="s">
        <v>6744</v>
      </c>
      <c r="AK332" s="145">
        <v>13600</v>
      </c>
    </row>
    <row r="333" s="41" customFormat="1" ht="24" spans="12:37">
      <c r="L333" s="286"/>
      <c r="M333" s="286"/>
      <c r="N333" s="286"/>
      <c r="O333" s="288" t="s">
        <v>6745</v>
      </c>
      <c r="P333" s="289">
        <v>9297</v>
      </c>
      <c r="AF333" s="144" t="s">
        <v>708</v>
      </c>
      <c r="AG333" s="146">
        <v>15</v>
      </c>
      <c r="AH333" s="144" t="s">
        <v>4002</v>
      </c>
      <c r="AI333" s="144" t="s">
        <v>6746</v>
      </c>
      <c r="AJ333" s="144" t="s">
        <v>6538</v>
      </c>
      <c r="AK333" s="145">
        <v>15900</v>
      </c>
    </row>
    <row r="334" s="41" customFormat="1" spans="12:37">
      <c r="L334" s="286"/>
      <c r="M334" s="286"/>
      <c r="N334" s="284" t="s">
        <v>6747</v>
      </c>
      <c r="O334" s="284" t="s">
        <v>6748</v>
      </c>
      <c r="P334" s="285">
        <v>880</v>
      </c>
      <c r="AF334" s="144" t="s">
        <v>708</v>
      </c>
      <c r="AG334" s="146">
        <v>15</v>
      </c>
      <c r="AH334" s="144" t="s">
        <v>4002</v>
      </c>
      <c r="AI334" s="144" t="s">
        <v>6749</v>
      </c>
      <c r="AJ334" s="144" t="s">
        <v>5983</v>
      </c>
      <c r="AK334" s="145">
        <v>1919.17</v>
      </c>
    </row>
    <row r="335" s="41" customFormat="1" ht="24" spans="12:37">
      <c r="L335" s="286"/>
      <c r="M335" s="286"/>
      <c r="N335" s="284" t="s">
        <v>6750</v>
      </c>
      <c r="O335" s="284" t="s">
        <v>6751</v>
      </c>
      <c r="P335" s="285">
        <v>8306.5</v>
      </c>
      <c r="AF335" s="144" t="s">
        <v>708</v>
      </c>
      <c r="AG335" s="146">
        <v>16</v>
      </c>
      <c r="AH335" s="144" t="s">
        <v>4065</v>
      </c>
      <c r="AI335" s="144" t="s">
        <v>2643</v>
      </c>
      <c r="AJ335" s="144" t="s">
        <v>6752</v>
      </c>
      <c r="AK335" s="145">
        <v>49300</v>
      </c>
    </row>
    <row r="336" s="41" customFormat="1" spans="12:37">
      <c r="L336" s="286"/>
      <c r="M336" s="286"/>
      <c r="N336" s="284" t="s">
        <v>6753</v>
      </c>
      <c r="O336" s="284" t="s">
        <v>6754</v>
      </c>
      <c r="P336" s="285">
        <v>2945</v>
      </c>
      <c r="AF336" s="144" t="s">
        <v>708</v>
      </c>
      <c r="AG336" s="146">
        <v>16</v>
      </c>
      <c r="AH336" s="144" t="s">
        <v>4065</v>
      </c>
      <c r="AI336" s="144" t="s">
        <v>1874</v>
      </c>
      <c r="AJ336" s="144" t="s">
        <v>6755</v>
      </c>
      <c r="AK336" s="145">
        <v>48000</v>
      </c>
    </row>
    <row r="337" s="41" customFormat="1" ht="36" spans="12:37">
      <c r="L337" s="286"/>
      <c r="M337" s="286"/>
      <c r="N337" s="284" t="s">
        <v>6756</v>
      </c>
      <c r="O337" s="284" t="s">
        <v>6757</v>
      </c>
      <c r="P337" s="285">
        <v>11985</v>
      </c>
      <c r="AF337" s="144" t="s">
        <v>708</v>
      </c>
      <c r="AG337" s="146">
        <v>16</v>
      </c>
      <c r="AH337" s="144" t="s">
        <v>5886</v>
      </c>
      <c r="AI337" s="144" t="s">
        <v>744</v>
      </c>
      <c r="AJ337" s="144" t="s">
        <v>6758</v>
      </c>
      <c r="AK337" s="145">
        <v>5520</v>
      </c>
    </row>
    <row r="338" s="41" customFormat="1" ht="36" spans="12:37">
      <c r="L338" s="286"/>
      <c r="M338" s="286"/>
      <c r="N338" s="286"/>
      <c r="O338" s="288" t="s">
        <v>6754</v>
      </c>
      <c r="P338" s="289">
        <v>860</v>
      </c>
      <c r="AF338" s="144" t="s">
        <v>708</v>
      </c>
      <c r="AG338" s="146">
        <v>22</v>
      </c>
      <c r="AH338" s="144" t="s">
        <v>5113</v>
      </c>
      <c r="AI338" s="144" t="s">
        <v>6759</v>
      </c>
      <c r="AJ338" s="144" t="s">
        <v>6059</v>
      </c>
      <c r="AK338" s="145">
        <v>1600</v>
      </c>
    </row>
    <row r="339" s="41" customFormat="1" ht="36" spans="12:37">
      <c r="L339" s="286"/>
      <c r="M339" s="286"/>
      <c r="N339" s="284" t="s">
        <v>6760</v>
      </c>
      <c r="O339" s="284" t="s">
        <v>6754</v>
      </c>
      <c r="P339" s="285">
        <v>18761.1</v>
      </c>
      <c r="AF339" s="144" t="s">
        <v>708</v>
      </c>
      <c r="AG339" s="146">
        <v>23</v>
      </c>
      <c r="AH339" s="144" t="s">
        <v>4382</v>
      </c>
      <c r="AI339" s="144" t="s">
        <v>2249</v>
      </c>
      <c r="AJ339" s="144" t="s">
        <v>6176</v>
      </c>
      <c r="AK339" s="145">
        <v>3200</v>
      </c>
    </row>
    <row r="340" s="41" customFormat="1" ht="36" spans="12:37">
      <c r="L340" s="286"/>
      <c r="M340" s="286"/>
      <c r="N340" s="284" t="s">
        <v>6761</v>
      </c>
      <c r="O340" s="284" t="s">
        <v>6762</v>
      </c>
      <c r="P340" s="285">
        <v>3102</v>
      </c>
      <c r="AF340" s="144" t="s">
        <v>708</v>
      </c>
      <c r="AG340" s="146">
        <v>23</v>
      </c>
      <c r="AH340" s="144" t="s">
        <v>4303</v>
      </c>
      <c r="AI340" s="144" t="s">
        <v>2992</v>
      </c>
      <c r="AJ340" s="144" t="s">
        <v>5733</v>
      </c>
      <c r="AK340" s="145">
        <v>1000</v>
      </c>
    </row>
    <row r="341" s="41" customFormat="1" ht="36" spans="12:37">
      <c r="L341" s="286"/>
      <c r="M341" s="286"/>
      <c r="N341" s="284" t="s">
        <v>6763</v>
      </c>
      <c r="O341" s="284" t="s">
        <v>6762</v>
      </c>
      <c r="P341" s="285">
        <v>10495</v>
      </c>
      <c r="AF341" s="144" t="s">
        <v>708</v>
      </c>
      <c r="AG341" s="146">
        <v>25</v>
      </c>
      <c r="AH341" s="144" t="s">
        <v>4146</v>
      </c>
      <c r="AI341" s="144" t="s">
        <v>1782</v>
      </c>
      <c r="AJ341" s="144" t="s">
        <v>6764</v>
      </c>
      <c r="AK341" s="145">
        <v>4591.55</v>
      </c>
    </row>
    <row r="342" s="41" customFormat="1" ht="36" spans="12:37">
      <c r="L342" s="286"/>
      <c r="M342" s="286"/>
      <c r="N342" s="284" t="s">
        <v>6765</v>
      </c>
      <c r="O342" s="284" t="s">
        <v>6766</v>
      </c>
      <c r="P342" s="285">
        <v>26770</v>
      </c>
      <c r="AF342" s="144" t="s">
        <v>708</v>
      </c>
      <c r="AG342" s="146">
        <v>28</v>
      </c>
      <c r="AH342" s="144" t="s">
        <v>4548</v>
      </c>
      <c r="AI342" s="144" t="s">
        <v>6767</v>
      </c>
      <c r="AJ342" s="144" t="s">
        <v>6768</v>
      </c>
      <c r="AK342" s="145">
        <v>2300</v>
      </c>
    </row>
    <row r="343" s="41" customFormat="1" ht="36" spans="12:37">
      <c r="L343" s="286"/>
      <c r="M343" s="286"/>
      <c r="N343" s="284" t="s">
        <v>6769</v>
      </c>
      <c r="O343" s="284" t="s">
        <v>6770</v>
      </c>
      <c r="P343" s="285">
        <v>23768</v>
      </c>
      <c r="AF343" s="144" t="s">
        <v>708</v>
      </c>
      <c r="AG343" s="146">
        <v>29</v>
      </c>
      <c r="AH343" s="144" t="s">
        <v>4002</v>
      </c>
      <c r="AI343" s="144" t="s">
        <v>3504</v>
      </c>
      <c r="AJ343" s="144" t="s">
        <v>6538</v>
      </c>
      <c r="AK343" s="145">
        <v>5000</v>
      </c>
    </row>
    <row r="344" s="41" customFormat="1" spans="12:37">
      <c r="L344" s="286"/>
      <c r="M344" s="286"/>
      <c r="N344" s="284" t="s">
        <v>6771</v>
      </c>
      <c r="O344" s="284" t="s">
        <v>6600</v>
      </c>
      <c r="P344" s="285">
        <v>800</v>
      </c>
      <c r="AF344" s="144" t="s">
        <v>721</v>
      </c>
      <c r="AG344" s="144" t="s">
        <v>716</v>
      </c>
      <c r="AH344" s="144" t="s">
        <v>4002</v>
      </c>
      <c r="AI344" s="144" t="s">
        <v>6395</v>
      </c>
      <c r="AJ344" s="144" t="s">
        <v>6211</v>
      </c>
      <c r="AK344" s="145">
        <v>4900</v>
      </c>
    </row>
    <row r="345" s="41" customFormat="1" spans="12:37">
      <c r="L345" s="286"/>
      <c r="M345" s="286"/>
      <c r="N345" s="286"/>
      <c r="O345" s="288" t="s">
        <v>6425</v>
      </c>
      <c r="P345" s="289">
        <v>1255</v>
      </c>
      <c r="AF345" s="144" t="s">
        <v>721</v>
      </c>
      <c r="AG345" s="144" t="s">
        <v>716</v>
      </c>
      <c r="AH345" s="144" t="s">
        <v>4002</v>
      </c>
      <c r="AI345" s="144" t="s">
        <v>6772</v>
      </c>
      <c r="AJ345" s="144" t="s">
        <v>5983</v>
      </c>
      <c r="AK345" s="145">
        <v>3223</v>
      </c>
    </row>
    <row r="346" s="41" customFormat="1" ht="24" spans="12:37">
      <c r="L346" s="286"/>
      <c r="M346" s="284" t="s">
        <v>2140</v>
      </c>
      <c r="N346" s="284" t="s">
        <v>6773</v>
      </c>
      <c r="O346" s="284" t="s">
        <v>6743</v>
      </c>
      <c r="P346" s="285">
        <v>8080</v>
      </c>
      <c r="AF346" s="144" t="s">
        <v>721</v>
      </c>
      <c r="AG346" s="144" t="s">
        <v>716</v>
      </c>
      <c r="AH346" s="144" t="s">
        <v>4002</v>
      </c>
      <c r="AI346" s="144" t="s">
        <v>6774</v>
      </c>
      <c r="AJ346" s="144" t="s">
        <v>6538</v>
      </c>
      <c r="AK346" s="145">
        <v>1060.8</v>
      </c>
    </row>
    <row r="347" s="41" customFormat="1" ht="36" spans="12:37">
      <c r="L347" s="286"/>
      <c r="M347" s="286"/>
      <c r="N347" s="284" t="s">
        <v>6775</v>
      </c>
      <c r="O347" s="284" t="s">
        <v>6754</v>
      </c>
      <c r="P347" s="285">
        <v>500</v>
      </c>
      <c r="AF347" s="144" t="s">
        <v>721</v>
      </c>
      <c r="AG347" s="144" t="s">
        <v>708</v>
      </c>
      <c r="AH347" s="144" t="s">
        <v>4078</v>
      </c>
      <c r="AI347" s="144" t="s">
        <v>6776</v>
      </c>
      <c r="AJ347" s="144" t="s">
        <v>6777</v>
      </c>
      <c r="AK347" s="145">
        <v>2275</v>
      </c>
    </row>
    <row r="348" s="41" customFormat="1" ht="36" spans="12:37">
      <c r="L348" s="286"/>
      <c r="M348" s="286"/>
      <c r="N348" s="284" t="s">
        <v>6778</v>
      </c>
      <c r="O348" s="284" t="s">
        <v>6779</v>
      </c>
      <c r="P348" s="285">
        <v>760</v>
      </c>
      <c r="AF348" s="144" t="s">
        <v>721</v>
      </c>
      <c r="AG348" s="144" t="s">
        <v>710</v>
      </c>
      <c r="AH348" s="144" t="s">
        <v>5886</v>
      </c>
      <c r="AI348" s="144" t="s">
        <v>2766</v>
      </c>
      <c r="AJ348" s="144" t="s">
        <v>6109</v>
      </c>
      <c r="AK348" s="145">
        <v>5800</v>
      </c>
    </row>
    <row r="349" s="41" customFormat="1" ht="36" spans="12:37">
      <c r="L349" s="286"/>
      <c r="M349" s="286"/>
      <c r="N349" s="284" t="s">
        <v>6780</v>
      </c>
      <c r="O349" s="284" t="s">
        <v>6766</v>
      </c>
      <c r="P349" s="285">
        <v>2020</v>
      </c>
      <c r="AF349" s="144" t="s">
        <v>721</v>
      </c>
      <c r="AG349" s="144" t="s">
        <v>710</v>
      </c>
      <c r="AH349" s="144" t="s">
        <v>4382</v>
      </c>
      <c r="AI349" s="144" t="s">
        <v>6781</v>
      </c>
      <c r="AJ349" s="144" t="s">
        <v>6176</v>
      </c>
      <c r="AK349" s="145">
        <v>3200</v>
      </c>
    </row>
    <row r="350" s="41" customFormat="1" spans="12:37">
      <c r="L350" s="286"/>
      <c r="M350" s="286"/>
      <c r="N350" s="284" t="s">
        <v>6782</v>
      </c>
      <c r="O350" s="284" t="s">
        <v>6770</v>
      </c>
      <c r="P350" s="285">
        <v>3600</v>
      </c>
      <c r="AF350" s="144" t="s">
        <v>721</v>
      </c>
      <c r="AG350" s="144" t="s">
        <v>710</v>
      </c>
      <c r="AH350" s="144" t="s">
        <v>5886</v>
      </c>
      <c r="AI350" s="144" t="s">
        <v>2481</v>
      </c>
      <c r="AJ350" s="144" t="s">
        <v>6491</v>
      </c>
      <c r="AK350" s="157">
        <v>554</v>
      </c>
    </row>
    <row r="351" s="41" customFormat="1" ht="24" spans="12:37">
      <c r="L351" s="286"/>
      <c r="M351" s="284" t="s">
        <v>2178</v>
      </c>
      <c r="N351" s="284" t="s">
        <v>6783</v>
      </c>
      <c r="O351" s="284" t="s">
        <v>2398</v>
      </c>
      <c r="P351" s="285">
        <v>723.73</v>
      </c>
      <c r="AF351" s="144" t="s">
        <v>721</v>
      </c>
      <c r="AG351" s="144" t="s">
        <v>710</v>
      </c>
      <c r="AH351" s="144" t="s">
        <v>5886</v>
      </c>
      <c r="AI351" s="144" t="s">
        <v>2481</v>
      </c>
      <c r="AJ351" s="144" t="s">
        <v>6491</v>
      </c>
      <c r="AK351" s="157">
        <v>420</v>
      </c>
    </row>
    <row r="352" s="41" customFormat="1" spans="12:37">
      <c r="L352" s="286"/>
      <c r="M352" s="284" t="s">
        <v>6784</v>
      </c>
      <c r="N352" s="284" t="s">
        <v>6785</v>
      </c>
      <c r="O352" s="284" t="s">
        <v>6786</v>
      </c>
      <c r="P352" s="285">
        <v>183.1</v>
      </c>
      <c r="AF352" s="144" t="s">
        <v>721</v>
      </c>
      <c r="AG352" s="144" t="s">
        <v>710</v>
      </c>
      <c r="AH352" s="144" t="s">
        <v>5886</v>
      </c>
      <c r="AI352" s="144" t="s">
        <v>2481</v>
      </c>
      <c r="AJ352" s="144" t="s">
        <v>6491</v>
      </c>
      <c r="AK352" s="145">
        <v>12955</v>
      </c>
    </row>
    <row r="353" s="41" customFormat="1" spans="12:37">
      <c r="L353" s="284" t="s">
        <v>6787</v>
      </c>
      <c r="M353" s="290"/>
      <c r="N353" s="290"/>
      <c r="O353" s="290"/>
      <c r="P353" s="285">
        <v>185179.93</v>
      </c>
      <c r="AF353" s="144" t="s">
        <v>721</v>
      </c>
      <c r="AG353" s="144" t="s">
        <v>710</v>
      </c>
      <c r="AH353" s="144" t="s">
        <v>5886</v>
      </c>
      <c r="AI353" s="144" t="s">
        <v>2481</v>
      </c>
      <c r="AJ353" s="144" t="s">
        <v>6491</v>
      </c>
      <c r="AK353" s="145">
        <v>5609.6</v>
      </c>
    </row>
    <row r="354" s="41" customFormat="1" ht="24" spans="12:37">
      <c r="L354" s="284" t="s">
        <v>5557</v>
      </c>
      <c r="M354" s="284" t="s">
        <v>2140</v>
      </c>
      <c r="N354" s="284" t="s">
        <v>6788</v>
      </c>
      <c r="O354" s="284" t="s">
        <v>2819</v>
      </c>
      <c r="P354" s="285">
        <v>5000</v>
      </c>
      <c r="AF354" s="144" t="s">
        <v>721</v>
      </c>
      <c r="AG354" s="144" t="s">
        <v>710</v>
      </c>
      <c r="AH354" s="144" t="s">
        <v>5886</v>
      </c>
      <c r="AI354" s="144" t="s">
        <v>2481</v>
      </c>
      <c r="AJ354" s="144" t="s">
        <v>6491</v>
      </c>
      <c r="AK354" s="145">
        <v>4658</v>
      </c>
    </row>
    <row r="355" s="41" customFormat="1" ht="24" spans="12:37">
      <c r="L355" s="286"/>
      <c r="M355" s="284" t="s">
        <v>2208</v>
      </c>
      <c r="N355" s="284" t="s">
        <v>6789</v>
      </c>
      <c r="O355" s="284" t="s">
        <v>6790</v>
      </c>
      <c r="P355" s="285">
        <v>200</v>
      </c>
      <c r="AF355" s="144" t="s">
        <v>721</v>
      </c>
      <c r="AG355" s="144" t="s">
        <v>710</v>
      </c>
      <c r="AH355" s="144" t="s">
        <v>5886</v>
      </c>
      <c r="AI355" s="144" t="s">
        <v>2481</v>
      </c>
      <c r="AJ355" s="144" t="s">
        <v>6491</v>
      </c>
      <c r="AK355" s="145">
        <v>4607</v>
      </c>
    </row>
    <row r="356" s="41" customFormat="1" ht="24" spans="12:37">
      <c r="L356" s="286"/>
      <c r="M356" s="286"/>
      <c r="N356" s="284" t="s">
        <v>6791</v>
      </c>
      <c r="O356" s="284" t="s">
        <v>2583</v>
      </c>
      <c r="P356" s="285">
        <v>200</v>
      </c>
      <c r="AF356" s="144" t="s">
        <v>721</v>
      </c>
      <c r="AG356" s="144" t="s">
        <v>710</v>
      </c>
      <c r="AH356" s="144" t="s">
        <v>5886</v>
      </c>
      <c r="AI356" s="144" t="s">
        <v>2481</v>
      </c>
      <c r="AJ356" s="144" t="s">
        <v>6491</v>
      </c>
      <c r="AK356" s="145">
        <v>5125</v>
      </c>
    </row>
    <row r="357" s="41" customFormat="1" ht="24" spans="12:37">
      <c r="L357" s="286"/>
      <c r="M357" s="286"/>
      <c r="N357" s="284" t="s">
        <v>6792</v>
      </c>
      <c r="O357" s="284" t="s">
        <v>2310</v>
      </c>
      <c r="P357" s="285">
        <v>200</v>
      </c>
      <c r="AF357" s="144" t="s">
        <v>721</v>
      </c>
      <c r="AG357" s="144" t="s">
        <v>710</v>
      </c>
      <c r="AH357" s="144" t="s">
        <v>5886</v>
      </c>
      <c r="AI357" s="144" t="s">
        <v>2481</v>
      </c>
      <c r="AJ357" s="144" t="s">
        <v>6491</v>
      </c>
      <c r="AK357" s="157">
        <v>259</v>
      </c>
    </row>
    <row r="358" s="41" customFormat="1" ht="24" spans="12:37">
      <c r="L358" s="286"/>
      <c r="M358" s="286"/>
      <c r="N358" s="284" t="s">
        <v>6793</v>
      </c>
      <c r="O358" s="284" t="s">
        <v>5691</v>
      </c>
      <c r="P358" s="285">
        <v>400</v>
      </c>
      <c r="AF358" s="144" t="s">
        <v>721</v>
      </c>
      <c r="AG358" s="144" t="s">
        <v>710</v>
      </c>
      <c r="AH358" s="144" t="s">
        <v>5886</v>
      </c>
      <c r="AI358" s="144" t="s">
        <v>2481</v>
      </c>
      <c r="AJ358" s="144" t="s">
        <v>6491</v>
      </c>
      <c r="AK358" s="145">
        <v>3006.19</v>
      </c>
    </row>
    <row r="359" s="41" customFormat="1" ht="24" spans="12:37">
      <c r="L359" s="286"/>
      <c r="M359" s="286"/>
      <c r="N359" s="284" t="s">
        <v>6794</v>
      </c>
      <c r="O359" s="284" t="s">
        <v>6795</v>
      </c>
      <c r="P359" s="285">
        <v>1800</v>
      </c>
      <c r="AF359" s="144" t="s">
        <v>721</v>
      </c>
      <c r="AG359" s="144" t="s">
        <v>710</v>
      </c>
      <c r="AH359" s="144" t="s">
        <v>5886</v>
      </c>
      <c r="AI359" s="144" t="s">
        <v>2481</v>
      </c>
      <c r="AJ359" s="144" t="s">
        <v>6491</v>
      </c>
      <c r="AK359" s="157">
        <v>100</v>
      </c>
    </row>
    <row r="360" s="41" customFormat="1" ht="24" spans="12:37">
      <c r="L360" s="286"/>
      <c r="M360" s="286"/>
      <c r="N360" s="284" t="s">
        <v>6796</v>
      </c>
      <c r="O360" s="284" t="s">
        <v>6748</v>
      </c>
      <c r="P360" s="285">
        <v>1600</v>
      </c>
      <c r="AF360" s="144" t="s">
        <v>721</v>
      </c>
      <c r="AG360" s="144" t="s">
        <v>710</v>
      </c>
      <c r="AH360" s="144" t="s">
        <v>5886</v>
      </c>
      <c r="AI360" s="144" t="s">
        <v>2481</v>
      </c>
      <c r="AJ360" s="144" t="s">
        <v>6491</v>
      </c>
      <c r="AK360" s="145">
        <v>6235.65</v>
      </c>
    </row>
    <row r="361" s="41" customFormat="1" ht="24" spans="12:37">
      <c r="L361" s="286"/>
      <c r="M361" s="286"/>
      <c r="N361" s="284" t="s">
        <v>6797</v>
      </c>
      <c r="O361" s="284" t="s">
        <v>6798</v>
      </c>
      <c r="P361" s="285">
        <v>200</v>
      </c>
      <c r="AF361" s="144" t="s">
        <v>721</v>
      </c>
      <c r="AG361" s="144" t="s">
        <v>710</v>
      </c>
      <c r="AH361" s="144" t="s">
        <v>5886</v>
      </c>
      <c r="AI361" s="144" t="s">
        <v>2481</v>
      </c>
      <c r="AJ361" s="144" t="s">
        <v>6491</v>
      </c>
      <c r="AK361" s="157">
        <v>450</v>
      </c>
    </row>
    <row r="362" s="41" customFormat="1" ht="24" spans="12:37">
      <c r="L362" s="286"/>
      <c r="M362" s="286"/>
      <c r="N362" s="284" t="s">
        <v>6799</v>
      </c>
      <c r="O362" s="284" t="s">
        <v>2957</v>
      </c>
      <c r="P362" s="285">
        <v>200</v>
      </c>
      <c r="AF362" s="144" t="s">
        <v>721</v>
      </c>
      <c r="AG362" s="144" t="s">
        <v>710</v>
      </c>
      <c r="AH362" s="144" t="s">
        <v>5886</v>
      </c>
      <c r="AI362" s="144" t="s">
        <v>2481</v>
      </c>
      <c r="AJ362" s="144" t="s">
        <v>6491</v>
      </c>
      <c r="AK362" s="157">
        <v>900</v>
      </c>
    </row>
    <row r="363" s="41" customFormat="1" ht="24" spans="12:37">
      <c r="L363" s="286"/>
      <c r="M363" s="286"/>
      <c r="N363" s="284" t="s">
        <v>6800</v>
      </c>
      <c r="O363" s="284" t="s">
        <v>6801</v>
      </c>
      <c r="P363" s="285">
        <v>200</v>
      </c>
      <c r="AF363" s="144" t="s">
        <v>721</v>
      </c>
      <c r="AG363" s="144" t="s">
        <v>710</v>
      </c>
      <c r="AH363" s="144" t="s">
        <v>5886</v>
      </c>
      <c r="AI363" s="144" t="s">
        <v>2481</v>
      </c>
      <c r="AJ363" s="144" t="s">
        <v>6491</v>
      </c>
      <c r="AK363" s="157">
        <v>372.4</v>
      </c>
    </row>
    <row r="364" s="41" customFormat="1" ht="24" spans="12:37">
      <c r="L364" s="286"/>
      <c r="M364" s="286"/>
      <c r="N364" s="284" t="s">
        <v>6802</v>
      </c>
      <c r="O364" s="284" t="s">
        <v>5823</v>
      </c>
      <c r="P364" s="285">
        <v>200</v>
      </c>
      <c r="AF364" s="144" t="s">
        <v>721</v>
      </c>
      <c r="AG364" s="144" t="s">
        <v>710</v>
      </c>
      <c r="AH364" s="144" t="s">
        <v>5886</v>
      </c>
      <c r="AI364" s="144" t="s">
        <v>2481</v>
      </c>
      <c r="AJ364" s="144" t="s">
        <v>6491</v>
      </c>
      <c r="AK364" s="145">
        <v>1000</v>
      </c>
    </row>
    <row r="365" s="41" customFormat="1" ht="24" spans="12:37">
      <c r="L365" s="286"/>
      <c r="M365" s="286"/>
      <c r="N365" s="284" t="s">
        <v>6803</v>
      </c>
      <c r="O365" s="284" t="s">
        <v>6804</v>
      </c>
      <c r="P365" s="285">
        <v>1200</v>
      </c>
      <c r="AF365" s="144" t="s">
        <v>721</v>
      </c>
      <c r="AG365" s="146">
        <v>13</v>
      </c>
      <c r="AH365" s="144" t="s">
        <v>4065</v>
      </c>
      <c r="AI365" s="144" t="s">
        <v>881</v>
      </c>
      <c r="AJ365" s="144" t="s">
        <v>6752</v>
      </c>
      <c r="AK365" s="145">
        <v>48500</v>
      </c>
    </row>
    <row r="366" s="41" customFormat="1" spans="12:37">
      <c r="L366" s="286"/>
      <c r="M366" s="286"/>
      <c r="N366" s="284" t="s">
        <v>6805</v>
      </c>
      <c r="O366" s="284" t="s">
        <v>1540</v>
      </c>
      <c r="P366" s="285">
        <v>1000</v>
      </c>
      <c r="AF366" s="144" t="s">
        <v>721</v>
      </c>
      <c r="AG366" s="146">
        <v>13</v>
      </c>
      <c r="AH366" s="144" t="s">
        <v>4065</v>
      </c>
      <c r="AI366" s="144" t="s">
        <v>6806</v>
      </c>
      <c r="AJ366" s="144" t="s">
        <v>6755</v>
      </c>
      <c r="AK366" s="145">
        <v>47000</v>
      </c>
    </row>
    <row r="367" s="41" customFormat="1" spans="12:37">
      <c r="L367" s="286"/>
      <c r="M367" s="286"/>
      <c r="N367" s="286"/>
      <c r="O367" s="288" t="s">
        <v>5823</v>
      </c>
      <c r="P367" s="289">
        <v>500</v>
      </c>
      <c r="AF367" s="144" t="s">
        <v>721</v>
      </c>
      <c r="AG367" s="146">
        <v>14</v>
      </c>
      <c r="AH367" s="144" t="s">
        <v>4242</v>
      </c>
      <c r="AI367" s="144" t="s">
        <v>6807</v>
      </c>
      <c r="AJ367" s="144" t="s">
        <v>5867</v>
      </c>
      <c r="AK367" s="145">
        <v>10000</v>
      </c>
    </row>
    <row r="368" s="41" customFormat="1" spans="12:37">
      <c r="L368" s="286"/>
      <c r="M368" s="286"/>
      <c r="N368" s="286"/>
      <c r="O368" s="288" t="s">
        <v>6150</v>
      </c>
      <c r="P368" s="289">
        <v>500</v>
      </c>
      <c r="AF368" s="144" t="s">
        <v>721</v>
      </c>
      <c r="AG368" s="146">
        <v>14</v>
      </c>
      <c r="AH368" s="144" t="s">
        <v>4242</v>
      </c>
      <c r="AI368" s="144" t="s">
        <v>850</v>
      </c>
      <c r="AJ368" s="144" t="s">
        <v>5896</v>
      </c>
      <c r="AK368" s="157">
        <v>716</v>
      </c>
    </row>
    <row r="369" s="41" customFormat="1" spans="12:37">
      <c r="L369" s="286"/>
      <c r="M369" s="286"/>
      <c r="N369" s="286"/>
      <c r="O369" s="288" t="s">
        <v>6158</v>
      </c>
      <c r="P369" s="289">
        <v>500</v>
      </c>
      <c r="AF369" s="144" t="s">
        <v>721</v>
      </c>
      <c r="AG369" s="146">
        <v>14</v>
      </c>
      <c r="AH369" s="144" t="s">
        <v>4242</v>
      </c>
      <c r="AI369" s="144" t="s">
        <v>850</v>
      </c>
      <c r="AJ369" s="144" t="s">
        <v>5896</v>
      </c>
      <c r="AK369" s="157">
        <v>370</v>
      </c>
    </row>
    <row r="370" s="41" customFormat="1" spans="12:37">
      <c r="L370" s="286"/>
      <c r="M370" s="286"/>
      <c r="N370" s="286"/>
      <c r="O370" s="288" t="s">
        <v>6165</v>
      </c>
      <c r="P370" s="289">
        <v>500</v>
      </c>
      <c r="AF370" s="144" t="s">
        <v>721</v>
      </c>
      <c r="AG370" s="146">
        <v>14</v>
      </c>
      <c r="AH370" s="144" t="s">
        <v>4242</v>
      </c>
      <c r="AI370" s="144" t="s">
        <v>850</v>
      </c>
      <c r="AJ370" s="144" t="s">
        <v>5896</v>
      </c>
      <c r="AK370" s="145">
        <v>1324.8</v>
      </c>
    </row>
    <row r="371" s="41" customFormat="1" spans="12:37">
      <c r="L371" s="286"/>
      <c r="M371" s="286"/>
      <c r="N371" s="286"/>
      <c r="O371" s="288" t="s">
        <v>5779</v>
      </c>
      <c r="P371" s="289">
        <v>500</v>
      </c>
      <c r="AF371" s="144" t="s">
        <v>721</v>
      </c>
      <c r="AG371" s="146">
        <v>14</v>
      </c>
      <c r="AH371" s="144" t="s">
        <v>4242</v>
      </c>
      <c r="AI371" s="144" t="s">
        <v>850</v>
      </c>
      <c r="AJ371" s="144" t="s">
        <v>5896</v>
      </c>
      <c r="AK371" s="145">
        <v>1421</v>
      </c>
    </row>
    <row r="372" s="41" customFormat="1" spans="12:37">
      <c r="L372" s="286"/>
      <c r="M372" s="286"/>
      <c r="N372" s="286"/>
      <c r="O372" s="288" t="s">
        <v>2683</v>
      </c>
      <c r="P372" s="289">
        <v>500</v>
      </c>
      <c r="AF372" s="144" t="s">
        <v>721</v>
      </c>
      <c r="AG372" s="146">
        <v>14</v>
      </c>
      <c r="AH372" s="144" t="s">
        <v>4242</v>
      </c>
      <c r="AI372" s="144" t="s">
        <v>850</v>
      </c>
      <c r="AJ372" s="144" t="s">
        <v>5896</v>
      </c>
      <c r="AK372" s="145">
        <v>4719</v>
      </c>
    </row>
    <row r="373" s="41" customFormat="1" spans="12:37">
      <c r="L373" s="286"/>
      <c r="M373" s="286"/>
      <c r="N373" s="286"/>
      <c r="O373" s="288" t="s">
        <v>6182</v>
      </c>
      <c r="P373" s="289">
        <v>500</v>
      </c>
      <c r="AF373" s="144" t="s">
        <v>721</v>
      </c>
      <c r="AG373" s="146">
        <v>14</v>
      </c>
      <c r="AH373" s="144" t="s">
        <v>4242</v>
      </c>
      <c r="AI373" s="144" t="s">
        <v>850</v>
      </c>
      <c r="AJ373" s="144" t="s">
        <v>5896</v>
      </c>
      <c r="AK373" s="157">
        <v>174</v>
      </c>
    </row>
    <row r="374" s="41" customFormat="1" spans="12:37">
      <c r="L374" s="286"/>
      <c r="M374" s="286"/>
      <c r="N374" s="286"/>
      <c r="O374" s="288" t="s">
        <v>2649</v>
      </c>
      <c r="P374" s="289">
        <v>500</v>
      </c>
      <c r="AF374" s="144" t="s">
        <v>721</v>
      </c>
      <c r="AG374" s="146">
        <v>14</v>
      </c>
      <c r="AH374" s="144" t="s">
        <v>4242</v>
      </c>
      <c r="AI374" s="144" t="s">
        <v>850</v>
      </c>
      <c r="AJ374" s="144" t="s">
        <v>5896</v>
      </c>
      <c r="AK374" s="145">
        <v>1224</v>
      </c>
    </row>
    <row r="375" s="41" customFormat="1" spans="12:37">
      <c r="L375" s="286"/>
      <c r="M375" s="286"/>
      <c r="N375" s="286"/>
      <c r="O375" s="288" t="s">
        <v>2452</v>
      </c>
      <c r="P375" s="289">
        <v>500</v>
      </c>
      <c r="AF375" s="144" t="s">
        <v>721</v>
      </c>
      <c r="AG375" s="146">
        <v>14</v>
      </c>
      <c r="AH375" s="144" t="s">
        <v>4242</v>
      </c>
      <c r="AI375" s="144" t="s">
        <v>850</v>
      </c>
      <c r="AJ375" s="144" t="s">
        <v>5896</v>
      </c>
      <c r="AK375" s="145">
        <v>3070</v>
      </c>
    </row>
    <row r="376" s="41" customFormat="1" ht="36" spans="12:37">
      <c r="L376" s="286"/>
      <c r="M376" s="286"/>
      <c r="N376" s="286"/>
      <c r="O376" s="288" t="s">
        <v>6201</v>
      </c>
      <c r="P376" s="289">
        <v>500</v>
      </c>
      <c r="AF376" s="144" t="s">
        <v>721</v>
      </c>
      <c r="AG376" s="146">
        <v>19</v>
      </c>
      <c r="AH376" s="144" t="s">
        <v>5113</v>
      </c>
      <c r="AI376" s="144" t="s">
        <v>3135</v>
      </c>
      <c r="AJ376" s="144" t="s">
        <v>5114</v>
      </c>
      <c r="AK376" s="145">
        <v>1600</v>
      </c>
    </row>
    <row r="377" s="41" customFormat="1" ht="36" spans="12:37">
      <c r="L377" s="286"/>
      <c r="M377" s="286"/>
      <c r="N377" s="286"/>
      <c r="O377" s="288" t="s">
        <v>6210</v>
      </c>
      <c r="P377" s="289">
        <v>500</v>
      </c>
      <c r="AF377" s="144" t="s">
        <v>721</v>
      </c>
      <c r="AG377" s="146">
        <v>20</v>
      </c>
      <c r="AH377" s="144" t="s">
        <v>5162</v>
      </c>
      <c r="AI377" s="144" t="s">
        <v>6808</v>
      </c>
      <c r="AJ377" s="144" t="s">
        <v>6031</v>
      </c>
      <c r="AK377" s="145">
        <v>1600</v>
      </c>
    </row>
    <row r="378" s="41" customFormat="1" ht="36" spans="12:37">
      <c r="L378" s="286"/>
      <c r="M378" s="286"/>
      <c r="N378" s="286"/>
      <c r="O378" s="288" t="s">
        <v>2528</v>
      </c>
      <c r="P378" s="289">
        <v>500</v>
      </c>
      <c r="AF378" s="144" t="s">
        <v>721</v>
      </c>
      <c r="AG378" s="146">
        <v>21</v>
      </c>
      <c r="AH378" s="144" t="s">
        <v>4303</v>
      </c>
      <c r="AI378" s="144" t="s">
        <v>6809</v>
      </c>
      <c r="AJ378" s="144" t="s">
        <v>5733</v>
      </c>
      <c r="AK378" s="145">
        <v>1000</v>
      </c>
    </row>
    <row r="379" s="41" customFormat="1" ht="24" spans="12:37">
      <c r="L379" s="286"/>
      <c r="M379" s="286"/>
      <c r="N379" s="286"/>
      <c r="O379" s="288" t="s">
        <v>6223</v>
      </c>
      <c r="P379" s="289">
        <v>500</v>
      </c>
      <c r="AF379" s="144" t="s">
        <v>721</v>
      </c>
      <c r="AG379" s="146">
        <v>27</v>
      </c>
      <c r="AH379" s="144" t="s">
        <v>4078</v>
      </c>
      <c r="AI379" s="144" t="s">
        <v>6272</v>
      </c>
      <c r="AJ379" s="144" t="s">
        <v>6810</v>
      </c>
      <c r="AK379" s="145">
        <v>8400</v>
      </c>
    </row>
    <row r="380" s="41" customFormat="1" spans="12:37">
      <c r="L380" s="286"/>
      <c r="M380" s="286"/>
      <c r="N380" s="286"/>
      <c r="O380" s="288" t="s">
        <v>6225</v>
      </c>
      <c r="P380" s="289">
        <v>500</v>
      </c>
      <c r="AF380" s="144" t="s">
        <v>721</v>
      </c>
      <c r="AG380" s="146">
        <v>27</v>
      </c>
      <c r="AH380" s="144" t="s">
        <v>4078</v>
      </c>
      <c r="AI380" s="144" t="s">
        <v>2926</v>
      </c>
      <c r="AJ380" s="144" t="s">
        <v>6811</v>
      </c>
      <c r="AK380" s="145">
        <v>2760</v>
      </c>
    </row>
    <row r="381" s="41" customFormat="1" ht="36" spans="12:37">
      <c r="L381" s="286"/>
      <c r="M381" s="286"/>
      <c r="N381" s="286"/>
      <c r="O381" s="288" t="s">
        <v>6227</v>
      </c>
      <c r="P381" s="289">
        <v>500</v>
      </c>
      <c r="AF381" s="144" t="s">
        <v>729</v>
      </c>
      <c r="AG381" s="144" t="s">
        <v>708</v>
      </c>
      <c r="AH381" s="144" t="s">
        <v>4382</v>
      </c>
      <c r="AI381" s="144" t="s">
        <v>6812</v>
      </c>
      <c r="AJ381" s="144" t="s">
        <v>6176</v>
      </c>
      <c r="AK381" s="145">
        <v>3200</v>
      </c>
    </row>
    <row r="382" s="41" customFormat="1" spans="12:37">
      <c r="L382" s="286"/>
      <c r="M382" s="286"/>
      <c r="N382" s="286"/>
      <c r="O382" s="288" t="s">
        <v>6230</v>
      </c>
      <c r="P382" s="289">
        <v>500</v>
      </c>
      <c r="AF382" s="144" t="s">
        <v>729</v>
      </c>
      <c r="AG382" s="144" t="s">
        <v>708</v>
      </c>
      <c r="AH382" s="144" t="s">
        <v>5886</v>
      </c>
      <c r="AI382" s="144" t="s">
        <v>6813</v>
      </c>
      <c r="AJ382" s="144" t="s">
        <v>6109</v>
      </c>
      <c r="AK382" s="145">
        <v>4800</v>
      </c>
    </row>
    <row r="383" s="41" customFormat="1" ht="24" spans="12:37">
      <c r="L383" s="286"/>
      <c r="M383" s="286"/>
      <c r="N383" s="286"/>
      <c r="O383" s="288" t="s">
        <v>6235</v>
      </c>
      <c r="P383" s="289">
        <v>500</v>
      </c>
      <c r="AF383" s="144" t="s">
        <v>729</v>
      </c>
      <c r="AG383" s="144" t="s">
        <v>708</v>
      </c>
      <c r="AH383" s="144" t="s">
        <v>5886</v>
      </c>
      <c r="AI383" s="144" t="s">
        <v>6033</v>
      </c>
      <c r="AJ383" s="144" t="s">
        <v>6116</v>
      </c>
      <c r="AK383" s="145">
        <v>2135</v>
      </c>
    </row>
    <row r="384" s="41" customFormat="1" spans="12:37">
      <c r="L384" s="286"/>
      <c r="M384" s="286"/>
      <c r="N384" s="286"/>
      <c r="O384" s="288" t="s">
        <v>2909</v>
      </c>
      <c r="P384" s="289">
        <v>1000</v>
      </c>
      <c r="AF384" s="144" t="s">
        <v>729</v>
      </c>
      <c r="AG384" s="144" t="s">
        <v>708</v>
      </c>
      <c r="AH384" s="144" t="s">
        <v>5886</v>
      </c>
      <c r="AI384" s="144" t="s">
        <v>6814</v>
      </c>
      <c r="AJ384" s="144" t="s">
        <v>6109</v>
      </c>
      <c r="AK384" s="145">
        <v>6800</v>
      </c>
    </row>
    <row r="385" s="41" customFormat="1" spans="12:37">
      <c r="L385" s="286"/>
      <c r="M385" s="286"/>
      <c r="N385" s="286"/>
      <c r="O385" s="288" t="s">
        <v>6236</v>
      </c>
      <c r="P385" s="289">
        <v>500</v>
      </c>
      <c r="AF385" s="144" t="s">
        <v>729</v>
      </c>
      <c r="AG385" s="144" t="s">
        <v>708</v>
      </c>
      <c r="AH385" s="144" t="s">
        <v>5886</v>
      </c>
      <c r="AI385" s="144" t="s">
        <v>771</v>
      </c>
      <c r="AJ385" s="144" t="s">
        <v>6109</v>
      </c>
      <c r="AK385" s="145">
        <v>4800</v>
      </c>
    </row>
    <row r="386" s="41" customFormat="1" ht="36" spans="12:37">
      <c r="L386" s="286"/>
      <c r="M386" s="286"/>
      <c r="N386" s="286"/>
      <c r="O386" s="288" t="s">
        <v>6242</v>
      </c>
      <c r="P386" s="289">
        <v>500</v>
      </c>
      <c r="AF386" s="144" t="s">
        <v>729</v>
      </c>
      <c r="AG386" s="146">
        <v>17</v>
      </c>
      <c r="AH386" s="144" t="s">
        <v>4078</v>
      </c>
      <c r="AI386" s="144" t="s">
        <v>6815</v>
      </c>
      <c r="AJ386" s="144" t="s">
        <v>5910</v>
      </c>
      <c r="AK386" s="145">
        <v>8000</v>
      </c>
    </row>
    <row r="387" s="41" customFormat="1" ht="36" spans="12:37">
      <c r="L387" s="286"/>
      <c r="M387" s="286"/>
      <c r="N387" s="286"/>
      <c r="O387" s="288" t="s">
        <v>6816</v>
      </c>
      <c r="P387" s="289">
        <v>500</v>
      </c>
      <c r="AF387" s="144" t="s">
        <v>729</v>
      </c>
      <c r="AG387" s="146">
        <v>19</v>
      </c>
      <c r="AH387" s="144" t="s">
        <v>5113</v>
      </c>
      <c r="AI387" s="144" t="s">
        <v>6817</v>
      </c>
      <c r="AJ387" s="144" t="s">
        <v>6818</v>
      </c>
      <c r="AK387" s="145">
        <v>3916.66</v>
      </c>
    </row>
    <row r="388" s="41" customFormat="1" ht="36" spans="12:37">
      <c r="L388" s="286"/>
      <c r="M388" s="284" t="s">
        <v>5637</v>
      </c>
      <c r="N388" s="284" t="s">
        <v>6819</v>
      </c>
      <c r="O388" s="284" t="s">
        <v>6820</v>
      </c>
      <c r="P388" s="285">
        <v>8000</v>
      </c>
      <c r="AF388" s="144" t="s">
        <v>729</v>
      </c>
      <c r="AG388" s="146">
        <v>20</v>
      </c>
      <c r="AH388" s="144" t="s">
        <v>5162</v>
      </c>
      <c r="AI388" s="144" t="s">
        <v>6821</v>
      </c>
      <c r="AJ388" s="144" t="s">
        <v>6031</v>
      </c>
      <c r="AK388" s="145">
        <v>1600</v>
      </c>
    </row>
    <row r="389" s="41" customFormat="1" ht="36" spans="12:37">
      <c r="L389" s="286"/>
      <c r="M389" s="286"/>
      <c r="N389" s="284" t="s">
        <v>6822</v>
      </c>
      <c r="O389" s="284" t="s">
        <v>6235</v>
      </c>
      <c r="P389" s="285">
        <v>400</v>
      </c>
      <c r="AF389" s="144" t="s">
        <v>729</v>
      </c>
      <c r="AG389" s="146">
        <v>23</v>
      </c>
      <c r="AH389" s="144" t="s">
        <v>5113</v>
      </c>
      <c r="AI389" s="144" t="s">
        <v>6823</v>
      </c>
      <c r="AJ389" s="144" t="s">
        <v>6059</v>
      </c>
      <c r="AK389" s="145">
        <v>1600</v>
      </c>
    </row>
    <row r="390" s="41" customFormat="1" spans="12:37">
      <c r="L390" s="284" t="s">
        <v>6824</v>
      </c>
      <c r="M390" s="290"/>
      <c r="N390" s="290"/>
      <c r="O390" s="290"/>
      <c r="P390" s="285">
        <v>31800</v>
      </c>
      <c r="AF390" s="144" t="s">
        <v>729</v>
      </c>
      <c r="AG390" s="146">
        <v>23</v>
      </c>
      <c r="AH390" s="144" t="s">
        <v>4065</v>
      </c>
      <c r="AI390" s="144" t="s">
        <v>6825</v>
      </c>
      <c r="AJ390" s="144" t="s">
        <v>6755</v>
      </c>
      <c r="AK390" s="145">
        <v>47000</v>
      </c>
    </row>
    <row r="391" s="41" customFormat="1" ht="24" spans="12:37">
      <c r="L391" s="284" t="s">
        <v>6826</v>
      </c>
      <c r="M391" s="284" t="s">
        <v>2178</v>
      </c>
      <c r="N391" s="284" t="s">
        <v>6827</v>
      </c>
      <c r="O391" s="284" t="s">
        <v>6423</v>
      </c>
      <c r="P391" s="285">
        <v>1900</v>
      </c>
      <c r="AF391" s="144" t="s">
        <v>729</v>
      </c>
      <c r="AG391" s="146">
        <v>23</v>
      </c>
      <c r="AH391" s="144" t="s">
        <v>4065</v>
      </c>
      <c r="AI391" s="144" t="s">
        <v>6825</v>
      </c>
      <c r="AJ391" s="144" t="s">
        <v>6755</v>
      </c>
      <c r="AK391" s="145">
        <v>45600</v>
      </c>
    </row>
    <row r="392" s="41" customFormat="1" ht="36" spans="12:37">
      <c r="L392" s="284" t="s">
        <v>6828</v>
      </c>
      <c r="M392" s="290"/>
      <c r="N392" s="290"/>
      <c r="O392" s="290"/>
      <c r="P392" s="285">
        <v>1900</v>
      </c>
      <c r="AF392" s="144" t="s">
        <v>729</v>
      </c>
      <c r="AG392" s="146">
        <v>24</v>
      </c>
      <c r="AH392" s="144" t="s">
        <v>4303</v>
      </c>
      <c r="AI392" s="144" t="s">
        <v>6829</v>
      </c>
      <c r="AJ392" s="144" t="s">
        <v>5733</v>
      </c>
      <c r="AK392" s="145">
        <v>1000</v>
      </c>
    </row>
    <row r="393" s="41" customFormat="1" ht="24" spans="12:37">
      <c r="L393" s="284" t="s">
        <v>6830</v>
      </c>
      <c r="M393" s="284" t="s">
        <v>2178</v>
      </c>
      <c r="N393" s="284" t="s">
        <v>6831</v>
      </c>
      <c r="O393" s="284" t="s">
        <v>6013</v>
      </c>
      <c r="P393" s="285">
        <v>7375.03</v>
      </c>
      <c r="AF393" s="144" t="s">
        <v>729</v>
      </c>
      <c r="AG393" s="146">
        <v>31</v>
      </c>
      <c r="AH393" s="144" t="s">
        <v>4372</v>
      </c>
      <c r="AI393" s="144" t="s">
        <v>6832</v>
      </c>
      <c r="AJ393" s="144" t="s">
        <v>6168</v>
      </c>
      <c r="AK393" s="145">
        <v>2000</v>
      </c>
    </row>
    <row r="394" s="41" customFormat="1" spans="12:37">
      <c r="L394" s="284" t="s">
        <v>6833</v>
      </c>
      <c r="M394" s="290"/>
      <c r="N394" s="290"/>
      <c r="O394" s="290"/>
      <c r="P394" s="285">
        <v>7375.03</v>
      </c>
      <c r="AF394" s="144" t="s">
        <v>729</v>
      </c>
      <c r="AG394" s="146">
        <v>31</v>
      </c>
      <c r="AH394" s="144" t="s">
        <v>4372</v>
      </c>
      <c r="AI394" s="144" t="s">
        <v>6834</v>
      </c>
      <c r="AJ394" s="144" t="s">
        <v>6168</v>
      </c>
      <c r="AK394" s="145">
        <v>13025</v>
      </c>
    </row>
    <row r="395" s="41" customFormat="1" ht="36" spans="12:37">
      <c r="L395" s="284" t="s">
        <v>6835</v>
      </c>
      <c r="M395" s="284" t="s">
        <v>2112</v>
      </c>
      <c r="N395" s="284" t="s">
        <v>6836</v>
      </c>
      <c r="O395" s="284" t="s">
        <v>6837</v>
      </c>
      <c r="P395" s="285">
        <v>51027.1</v>
      </c>
      <c r="AF395" s="144" t="s">
        <v>729</v>
      </c>
      <c r="AG395" s="146">
        <v>31</v>
      </c>
      <c r="AH395" s="144" t="s">
        <v>4922</v>
      </c>
      <c r="AI395" s="144" t="s">
        <v>6838</v>
      </c>
      <c r="AJ395" s="144" t="s">
        <v>6839</v>
      </c>
      <c r="AK395" s="145">
        <v>6000</v>
      </c>
    </row>
    <row r="396" s="41" customFormat="1" ht="36" spans="12:37">
      <c r="L396" s="286"/>
      <c r="M396" s="286"/>
      <c r="N396" s="284" t="s">
        <v>6840</v>
      </c>
      <c r="O396" s="284" t="s">
        <v>6841</v>
      </c>
      <c r="P396" s="285">
        <v>93108.8</v>
      </c>
      <c r="AF396" s="144" t="s">
        <v>729</v>
      </c>
      <c r="AG396" s="146">
        <v>31</v>
      </c>
      <c r="AH396" s="144" t="s">
        <v>4078</v>
      </c>
      <c r="AI396" s="144" t="s">
        <v>6842</v>
      </c>
      <c r="AJ396" s="144" t="s">
        <v>6843</v>
      </c>
      <c r="AK396" s="145">
        <v>3900</v>
      </c>
    </row>
    <row r="397" s="41" customFormat="1" ht="36" spans="12:37">
      <c r="L397" s="286"/>
      <c r="M397" s="284" t="s">
        <v>2140</v>
      </c>
      <c r="N397" s="284" t="s">
        <v>6844</v>
      </c>
      <c r="O397" s="284" t="s">
        <v>6841</v>
      </c>
      <c r="P397" s="285">
        <v>23797.9</v>
      </c>
      <c r="AF397" s="144" t="s">
        <v>710</v>
      </c>
      <c r="AG397" s="144" t="s">
        <v>708</v>
      </c>
      <c r="AH397" s="144" t="s">
        <v>6326</v>
      </c>
      <c r="AI397" s="144" t="s">
        <v>6845</v>
      </c>
      <c r="AJ397" s="144" t="s">
        <v>6846</v>
      </c>
      <c r="AK397" s="145">
        <v>48300</v>
      </c>
    </row>
    <row r="398" s="41" customFormat="1" ht="36" spans="12:37">
      <c r="L398" s="284" t="s">
        <v>6847</v>
      </c>
      <c r="M398" s="290"/>
      <c r="N398" s="290"/>
      <c r="O398" s="290"/>
      <c r="P398" s="285">
        <v>167933.8</v>
      </c>
      <c r="AF398" s="144" t="s">
        <v>710</v>
      </c>
      <c r="AG398" s="144" t="s">
        <v>721</v>
      </c>
      <c r="AH398" s="144" t="s">
        <v>4382</v>
      </c>
      <c r="AI398" s="144" t="s">
        <v>886</v>
      </c>
      <c r="AJ398" s="144" t="s">
        <v>6176</v>
      </c>
      <c r="AK398" s="145">
        <v>3200</v>
      </c>
    </row>
    <row r="399" s="41" customFormat="1" ht="36" spans="12:37">
      <c r="L399" s="284" t="s">
        <v>5759</v>
      </c>
      <c r="M399" s="284" t="s">
        <v>2112</v>
      </c>
      <c r="N399" s="284" t="s">
        <v>6848</v>
      </c>
      <c r="O399" s="284" t="s">
        <v>6849</v>
      </c>
      <c r="P399" s="285">
        <v>43780</v>
      </c>
      <c r="AF399" s="144" t="s">
        <v>710</v>
      </c>
      <c r="AG399" s="146">
        <v>10</v>
      </c>
      <c r="AH399" s="144" t="s">
        <v>6326</v>
      </c>
      <c r="AI399" s="144" t="s">
        <v>5670</v>
      </c>
      <c r="AJ399" s="144" t="s">
        <v>6846</v>
      </c>
      <c r="AK399" s="145">
        <v>46800</v>
      </c>
    </row>
    <row r="400" s="41" customFormat="1" ht="36" spans="12:37">
      <c r="L400" s="286"/>
      <c r="M400" s="286"/>
      <c r="N400" s="284" t="s">
        <v>6850</v>
      </c>
      <c r="O400" s="284" t="s">
        <v>6851</v>
      </c>
      <c r="P400" s="285">
        <v>4540</v>
      </c>
      <c r="AF400" s="144" t="s">
        <v>710</v>
      </c>
      <c r="AG400" s="146">
        <v>14</v>
      </c>
      <c r="AH400" s="144" t="s">
        <v>5818</v>
      </c>
      <c r="AI400" s="144" t="s">
        <v>6852</v>
      </c>
      <c r="AJ400" s="144" t="s">
        <v>6220</v>
      </c>
      <c r="AK400" s="145">
        <v>37900</v>
      </c>
    </row>
    <row r="401" s="41" customFormat="1" ht="36" spans="12:37">
      <c r="L401" s="286"/>
      <c r="M401" s="286"/>
      <c r="N401" s="284" t="s">
        <v>6853</v>
      </c>
      <c r="O401" s="284" t="s">
        <v>6851</v>
      </c>
      <c r="P401" s="285">
        <v>7850</v>
      </c>
      <c r="AF401" s="144" t="s">
        <v>710</v>
      </c>
      <c r="AG401" s="146">
        <v>16</v>
      </c>
      <c r="AH401" s="144" t="s">
        <v>4303</v>
      </c>
      <c r="AI401" s="144" t="s">
        <v>6854</v>
      </c>
      <c r="AJ401" s="144" t="s">
        <v>6855</v>
      </c>
      <c r="AK401" s="145">
        <v>5966.8</v>
      </c>
    </row>
    <row r="402" s="41" customFormat="1" spans="12:37">
      <c r="L402" s="286"/>
      <c r="M402" s="286"/>
      <c r="N402" s="284" t="s">
        <v>6856</v>
      </c>
      <c r="O402" s="284" t="s">
        <v>6857</v>
      </c>
      <c r="P402" s="285">
        <v>2186</v>
      </c>
      <c r="AF402" s="144" t="s">
        <v>710</v>
      </c>
      <c r="AG402" s="146">
        <v>17</v>
      </c>
      <c r="AH402" s="144" t="s">
        <v>4808</v>
      </c>
      <c r="AI402" s="144" t="s">
        <v>6858</v>
      </c>
      <c r="AJ402" s="144" t="s">
        <v>6859</v>
      </c>
      <c r="AK402" s="145">
        <v>9000</v>
      </c>
    </row>
    <row r="403" s="41" customFormat="1" ht="24" spans="12:37">
      <c r="L403" s="286"/>
      <c r="M403" s="286"/>
      <c r="N403" s="286"/>
      <c r="O403" s="288" t="s">
        <v>6860</v>
      </c>
      <c r="P403" s="289">
        <v>1035</v>
      </c>
      <c r="AF403" s="144" t="s">
        <v>710</v>
      </c>
      <c r="AG403" s="146">
        <v>17</v>
      </c>
      <c r="AH403" s="144" t="s">
        <v>4808</v>
      </c>
      <c r="AI403" s="144" t="s">
        <v>2968</v>
      </c>
      <c r="AJ403" s="144" t="s">
        <v>6861</v>
      </c>
      <c r="AK403" s="145">
        <v>5000</v>
      </c>
    </row>
    <row r="404" s="41" customFormat="1" ht="24" spans="12:37">
      <c r="L404" s="286"/>
      <c r="M404" s="286"/>
      <c r="N404" s="286"/>
      <c r="O404" s="288" t="s">
        <v>6862</v>
      </c>
      <c r="P404" s="289">
        <v>1635</v>
      </c>
      <c r="AF404" s="144" t="s">
        <v>710</v>
      </c>
      <c r="AG404" s="146">
        <v>17</v>
      </c>
      <c r="AH404" s="144" t="s">
        <v>4808</v>
      </c>
      <c r="AI404" s="144" t="s">
        <v>2968</v>
      </c>
      <c r="AJ404" s="144" t="s">
        <v>6861</v>
      </c>
      <c r="AK404" s="145">
        <v>12612</v>
      </c>
    </row>
    <row r="405" s="41" customFormat="1" spans="12:37">
      <c r="L405" s="286"/>
      <c r="M405" s="286"/>
      <c r="N405" s="284" t="s">
        <v>6863</v>
      </c>
      <c r="O405" s="284" t="s">
        <v>2342</v>
      </c>
      <c r="P405" s="285">
        <v>3306</v>
      </c>
      <c r="AF405" s="144" t="s">
        <v>710</v>
      </c>
      <c r="AG405" s="146">
        <v>17</v>
      </c>
      <c r="AH405" s="144" t="s">
        <v>4808</v>
      </c>
      <c r="AI405" s="144" t="s">
        <v>3464</v>
      </c>
      <c r="AJ405" s="144" t="s">
        <v>6864</v>
      </c>
      <c r="AK405" s="157">
        <v>980</v>
      </c>
    </row>
    <row r="406" s="41" customFormat="1" ht="24" spans="12:37">
      <c r="L406" s="286"/>
      <c r="M406" s="286"/>
      <c r="N406" s="284" t="s">
        <v>6865</v>
      </c>
      <c r="O406" s="284" t="s">
        <v>6866</v>
      </c>
      <c r="P406" s="285">
        <v>78.1</v>
      </c>
      <c r="AF406" s="144" t="s">
        <v>710</v>
      </c>
      <c r="AG406" s="146">
        <v>17</v>
      </c>
      <c r="AH406" s="144" t="s">
        <v>4808</v>
      </c>
      <c r="AI406" s="144" t="s">
        <v>3464</v>
      </c>
      <c r="AJ406" s="144" t="s">
        <v>6864</v>
      </c>
      <c r="AK406" s="145">
        <v>40785</v>
      </c>
    </row>
    <row r="407" s="41" customFormat="1" spans="12:37">
      <c r="L407" s="286"/>
      <c r="M407" s="284" t="s">
        <v>2140</v>
      </c>
      <c r="N407" s="284" t="s">
        <v>6867</v>
      </c>
      <c r="O407" s="284" t="s">
        <v>6868</v>
      </c>
      <c r="P407" s="285">
        <v>5830</v>
      </c>
      <c r="AF407" s="144" t="s">
        <v>710</v>
      </c>
      <c r="AG407" s="146">
        <v>17</v>
      </c>
      <c r="AH407" s="144" t="s">
        <v>4808</v>
      </c>
      <c r="AI407" s="144" t="s">
        <v>3464</v>
      </c>
      <c r="AJ407" s="144" t="s">
        <v>6864</v>
      </c>
      <c r="AK407" s="157">
        <v>300</v>
      </c>
    </row>
    <row r="408" s="41" customFormat="1" spans="12:37">
      <c r="L408" s="286"/>
      <c r="M408" s="286"/>
      <c r="N408" s="284" t="s">
        <v>6869</v>
      </c>
      <c r="O408" s="284" t="s">
        <v>6851</v>
      </c>
      <c r="P408" s="285">
        <v>90</v>
      </c>
      <c r="AF408" s="144" t="s">
        <v>710</v>
      </c>
      <c r="AG408" s="146">
        <v>17</v>
      </c>
      <c r="AH408" s="144" t="s">
        <v>4808</v>
      </c>
      <c r="AI408" s="144" t="s">
        <v>3464</v>
      </c>
      <c r="AJ408" s="144" t="s">
        <v>6864</v>
      </c>
      <c r="AK408" s="157">
        <v>495</v>
      </c>
    </row>
    <row r="409" s="41" customFormat="1" spans="12:37">
      <c r="L409" s="286"/>
      <c r="M409" s="286"/>
      <c r="N409" s="284" t="s">
        <v>6870</v>
      </c>
      <c r="O409" s="284" t="s">
        <v>6862</v>
      </c>
      <c r="P409" s="285">
        <v>1600</v>
      </c>
      <c r="AF409" s="144" t="s">
        <v>710</v>
      </c>
      <c r="AG409" s="146">
        <v>18</v>
      </c>
      <c r="AH409" s="144" t="s">
        <v>4303</v>
      </c>
      <c r="AI409" s="144" t="s">
        <v>6871</v>
      </c>
      <c r="AJ409" s="144" t="s">
        <v>5733</v>
      </c>
      <c r="AK409" s="145">
        <v>1000</v>
      </c>
    </row>
    <row r="410" s="41" customFormat="1" ht="24" spans="12:37">
      <c r="L410" s="286"/>
      <c r="M410" s="284" t="s">
        <v>5574</v>
      </c>
      <c r="N410" s="284" t="s">
        <v>6872</v>
      </c>
      <c r="O410" s="284" t="s">
        <v>6873</v>
      </c>
      <c r="P410" s="285">
        <v>1000</v>
      </c>
      <c r="AF410" s="144" t="s">
        <v>710</v>
      </c>
      <c r="AG410" s="146">
        <v>18</v>
      </c>
      <c r="AH410" s="144" t="s">
        <v>4303</v>
      </c>
      <c r="AI410" s="144" t="s">
        <v>857</v>
      </c>
      <c r="AJ410" s="144" t="s">
        <v>5733</v>
      </c>
      <c r="AK410" s="145">
        <v>10548</v>
      </c>
    </row>
    <row r="411" s="41" customFormat="1" ht="24" spans="12:37">
      <c r="L411" s="286"/>
      <c r="M411" s="284" t="s">
        <v>2178</v>
      </c>
      <c r="N411" s="284" t="s">
        <v>6874</v>
      </c>
      <c r="O411" s="284" t="s">
        <v>5711</v>
      </c>
      <c r="P411" s="285">
        <v>2400</v>
      </c>
      <c r="AF411" s="144" t="s">
        <v>710</v>
      </c>
      <c r="AG411" s="146">
        <v>18</v>
      </c>
      <c r="AH411" s="144" t="s">
        <v>5162</v>
      </c>
      <c r="AI411" s="144" t="s">
        <v>2308</v>
      </c>
      <c r="AJ411" s="144" t="s">
        <v>6031</v>
      </c>
      <c r="AK411" s="145">
        <v>1600</v>
      </c>
    </row>
    <row r="412" s="41" customFormat="1" spans="12:37">
      <c r="L412" s="286"/>
      <c r="M412" s="286"/>
      <c r="N412" s="284" t="s">
        <v>6875</v>
      </c>
      <c r="O412" s="284" t="s">
        <v>6860</v>
      </c>
      <c r="P412" s="285">
        <v>2100</v>
      </c>
      <c r="AF412" s="144" t="s">
        <v>710</v>
      </c>
      <c r="AG412" s="146">
        <v>18</v>
      </c>
      <c r="AH412" s="144" t="s">
        <v>5162</v>
      </c>
      <c r="AI412" s="144" t="s">
        <v>6737</v>
      </c>
      <c r="AJ412" s="144" t="s">
        <v>6078</v>
      </c>
      <c r="AK412" s="145">
        <v>4496</v>
      </c>
    </row>
    <row r="413" s="41" customFormat="1" spans="12:37">
      <c r="L413" s="286"/>
      <c r="M413" s="286"/>
      <c r="N413" s="284" t="s">
        <v>6876</v>
      </c>
      <c r="O413" s="284" t="s">
        <v>6877</v>
      </c>
      <c r="P413" s="285">
        <v>1010</v>
      </c>
      <c r="AF413" s="144" t="s">
        <v>710</v>
      </c>
      <c r="AG413" s="146">
        <v>18</v>
      </c>
      <c r="AH413" s="144" t="s">
        <v>5162</v>
      </c>
      <c r="AI413" s="144" t="s">
        <v>6737</v>
      </c>
      <c r="AJ413" s="144" t="s">
        <v>6078</v>
      </c>
      <c r="AK413" s="145">
        <v>1800</v>
      </c>
    </row>
    <row r="414" s="41" customFormat="1" ht="36" spans="12:37">
      <c r="L414" s="284" t="s">
        <v>6878</v>
      </c>
      <c r="M414" s="290"/>
      <c r="N414" s="290"/>
      <c r="O414" s="290"/>
      <c r="P414" s="285">
        <v>78440.1</v>
      </c>
      <c r="AF414" s="144" t="s">
        <v>710</v>
      </c>
      <c r="AG414" s="146">
        <v>22</v>
      </c>
      <c r="AH414" s="144" t="s">
        <v>4303</v>
      </c>
      <c r="AI414" s="144" t="s">
        <v>6821</v>
      </c>
      <c r="AJ414" s="144" t="s">
        <v>6879</v>
      </c>
      <c r="AK414" s="145">
        <v>3240</v>
      </c>
    </row>
    <row r="415" s="41" customFormat="1" ht="24" spans="12:37">
      <c r="L415" s="284" t="s">
        <v>6880</v>
      </c>
      <c r="M415" s="284" t="s">
        <v>2112</v>
      </c>
      <c r="N415" s="284" t="s">
        <v>6881</v>
      </c>
      <c r="O415" s="284" t="s">
        <v>3128</v>
      </c>
      <c r="P415" s="285">
        <v>600</v>
      </c>
      <c r="AF415" s="144" t="s">
        <v>710</v>
      </c>
      <c r="AG415" s="146">
        <v>23</v>
      </c>
      <c r="AH415" s="144" t="s">
        <v>4179</v>
      </c>
      <c r="AI415" s="144" t="s">
        <v>6882</v>
      </c>
      <c r="AJ415" s="144" t="s">
        <v>6883</v>
      </c>
      <c r="AK415" s="145">
        <v>14600</v>
      </c>
    </row>
    <row r="416" s="41" customFormat="1" spans="12:37">
      <c r="L416" s="286"/>
      <c r="M416" s="286"/>
      <c r="N416" s="284" t="s">
        <v>6884</v>
      </c>
      <c r="O416" s="284" t="s">
        <v>1163</v>
      </c>
      <c r="P416" s="285">
        <v>22668.8</v>
      </c>
      <c r="AF416" s="144" t="s">
        <v>710</v>
      </c>
      <c r="AG416" s="146">
        <v>23</v>
      </c>
      <c r="AH416" s="144" t="s">
        <v>4179</v>
      </c>
      <c r="AI416" s="144" t="s">
        <v>6885</v>
      </c>
      <c r="AJ416" s="144" t="s">
        <v>6886</v>
      </c>
      <c r="AK416" s="145">
        <v>3932</v>
      </c>
    </row>
    <row r="417" s="41" customFormat="1" spans="12:37">
      <c r="L417" s="286"/>
      <c r="M417" s="284" t="s">
        <v>5904</v>
      </c>
      <c r="N417" s="284" t="s">
        <v>6887</v>
      </c>
      <c r="O417" s="284" t="s">
        <v>3128</v>
      </c>
      <c r="P417" s="285">
        <v>1510</v>
      </c>
      <c r="AF417" s="144" t="s">
        <v>710</v>
      </c>
      <c r="AG417" s="146">
        <v>23</v>
      </c>
      <c r="AH417" s="144" t="s">
        <v>4179</v>
      </c>
      <c r="AI417" s="144" t="s">
        <v>6885</v>
      </c>
      <c r="AJ417" s="144" t="s">
        <v>6886</v>
      </c>
      <c r="AK417" s="145">
        <v>7600</v>
      </c>
    </row>
    <row r="418" s="41" customFormat="1" spans="12:37">
      <c r="L418" s="286"/>
      <c r="M418" s="284" t="s">
        <v>5637</v>
      </c>
      <c r="N418" s="284" t="s">
        <v>6888</v>
      </c>
      <c r="O418" s="284" t="s">
        <v>6683</v>
      </c>
      <c r="P418" s="285">
        <v>7920</v>
      </c>
      <c r="AF418" s="144" t="s">
        <v>710</v>
      </c>
      <c r="AG418" s="146">
        <v>23</v>
      </c>
      <c r="AH418" s="144" t="s">
        <v>4179</v>
      </c>
      <c r="AI418" s="144" t="s">
        <v>6885</v>
      </c>
      <c r="AJ418" s="144" t="s">
        <v>6886</v>
      </c>
      <c r="AK418" s="145">
        <v>7800</v>
      </c>
    </row>
    <row r="419" s="41" customFormat="1" spans="12:37">
      <c r="L419" s="286"/>
      <c r="M419" s="286"/>
      <c r="N419" s="284" t="s">
        <v>6889</v>
      </c>
      <c r="O419" s="284" t="s">
        <v>6890</v>
      </c>
      <c r="P419" s="285">
        <v>9000</v>
      </c>
      <c r="AF419" s="144" t="s">
        <v>710</v>
      </c>
      <c r="AG419" s="146">
        <v>28</v>
      </c>
      <c r="AH419" s="144" t="s">
        <v>6240</v>
      </c>
      <c r="AI419" s="144" t="s">
        <v>2617</v>
      </c>
      <c r="AJ419" s="144" t="s">
        <v>6891</v>
      </c>
      <c r="AK419" s="145">
        <v>3421</v>
      </c>
    </row>
    <row r="420" s="41" customFormat="1" spans="12:37">
      <c r="L420" s="286"/>
      <c r="M420" s="286"/>
      <c r="N420" s="284" t="s">
        <v>6892</v>
      </c>
      <c r="O420" s="284" t="s">
        <v>6893</v>
      </c>
      <c r="P420" s="285">
        <v>8500</v>
      </c>
      <c r="AF420" s="144" t="s">
        <v>710</v>
      </c>
      <c r="AG420" s="146">
        <v>28</v>
      </c>
      <c r="AH420" s="144" t="s">
        <v>6240</v>
      </c>
      <c r="AI420" s="144" t="s">
        <v>2617</v>
      </c>
      <c r="AJ420" s="144" t="s">
        <v>6891</v>
      </c>
      <c r="AK420" s="145">
        <v>2270</v>
      </c>
    </row>
    <row r="421" s="41" customFormat="1" spans="12:37">
      <c r="L421" s="284" t="s">
        <v>6894</v>
      </c>
      <c r="M421" s="290"/>
      <c r="N421" s="290"/>
      <c r="O421" s="290"/>
      <c r="P421" s="285">
        <v>50198.8</v>
      </c>
      <c r="AF421" s="144" t="s">
        <v>710</v>
      </c>
      <c r="AG421" s="146">
        <v>29</v>
      </c>
      <c r="AH421" s="144" t="s">
        <v>4548</v>
      </c>
      <c r="AI421" s="144" t="s">
        <v>3591</v>
      </c>
      <c r="AJ421" s="144" t="s">
        <v>6226</v>
      </c>
      <c r="AK421" s="157">
        <v>850</v>
      </c>
    </row>
    <row r="422" s="41" customFormat="1" ht="24" spans="12:37">
      <c r="L422" s="284" t="s">
        <v>6895</v>
      </c>
      <c r="M422" s="284" t="s">
        <v>2178</v>
      </c>
      <c r="N422" s="284" t="s">
        <v>6896</v>
      </c>
      <c r="O422" s="284" t="s">
        <v>6897</v>
      </c>
      <c r="P422" s="285">
        <v>700</v>
      </c>
      <c r="AF422" s="144" t="s">
        <v>710</v>
      </c>
      <c r="AG422" s="146">
        <v>29</v>
      </c>
      <c r="AH422" s="144" t="s">
        <v>4548</v>
      </c>
      <c r="AI422" s="144" t="s">
        <v>3591</v>
      </c>
      <c r="AJ422" s="144" t="s">
        <v>6226</v>
      </c>
      <c r="AK422" s="145">
        <v>2072</v>
      </c>
    </row>
    <row r="423" s="41" customFormat="1" spans="12:37">
      <c r="L423" s="284" t="s">
        <v>6898</v>
      </c>
      <c r="M423" s="290"/>
      <c r="N423" s="290"/>
      <c r="O423" s="290"/>
      <c r="P423" s="285">
        <v>700</v>
      </c>
      <c r="AF423" s="144" t="s">
        <v>710</v>
      </c>
      <c r="AG423" s="146">
        <v>29</v>
      </c>
      <c r="AH423" s="144" t="s">
        <v>4548</v>
      </c>
      <c r="AI423" s="144" t="s">
        <v>3591</v>
      </c>
      <c r="AJ423" s="144" t="s">
        <v>6226</v>
      </c>
      <c r="AK423" s="145">
        <v>14982.25</v>
      </c>
    </row>
    <row r="424" s="41" customFormat="1" spans="12:37">
      <c r="L424" s="284" t="s">
        <v>5725</v>
      </c>
      <c r="M424" s="284" t="s">
        <v>2112</v>
      </c>
      <c r="N424" s="284" t="s">
        <v>5751</v>
      </c>
      <c r="O424" s="284" t="s">
        <v>6899</v>
      </c>
      <c r="P424" s="285">
        <v>6520</v>
      </c>
      <c r="AF424" s="144" t="s">
        <v>710</v>
      </c>
      <c r="AG424" s="146">
        <v>29</v>
      </c>
      <c r="AH424" s="144" t="s">
        <v>4548</v>
      </c>
      <c r="AI424" s="144" t="s">
        <v>3591</v>
      </c>
      <c r="AJ424" s="144" t="s">
        <v>6226</v>
      </c>
      <c r="AK424" s="145">
        <v>1329.14</v>
      </c>
    </row>
    <row r="425" s="41" customFormat="1" ht="24" spans="12:37">
      <c r="L425" s="286"/>
      <c r="M425" s="286"/>
      <c r="N425" s="284" t="s">
        <v>6900</v>
      </c>
      <c r="O425" s="284" t="s">
        <v>6901</v>
      </c>
      <c r="P425" s="285">
        <v>7711.3</v>
      </c>
      <c r="AF425" s="144" t="s">
        <v>710</v>
      </c>
      <c r="AG425" s="146">
        <v>29</v>
      </c>
      <c r="AH425" s="144" t="s">
        <v>4548</v>
      </c>
      <c r="AI425" s="144" t="s">
        <v>6902</v>
      </c>
      <c r="AJ425" s="144" t="s">
        <v>6696</v>
      </c>
      <c r="AK425" s="145">
        <v>4009</v>
      </c>
    </row>
    <row r="426" s="41" customFormat="1" ht="24" spans="12:37">
      <c r="L426" s="286"/>
      <c r="M426" s="284" t="s">
        <v>2140</v>
      </c>
      <c r="N426" s="284" t="s">
        <v>6903</v>
      </c>
      <c r="O426" s="284" t="s">
        <v>6904</v>
      </c>
      <c r="P426" s="285">
        <v>5000</v>
      </c>
      <c r="AF426" s="144" t="s">
        <v>710</v>
      </c>
      <c r="AG426" s="146">
        <v>30</v>
      </c>
      <c r="AH426" s="144" t="s">
        <v>4242</v>
      </c>
      <c r="AI426" s="144" t="s">
        <v>6905</v>
      </c>
      <c r="AJ426" s="144" t="s">
        <v>6906</v>
      </c>
      <c r="AK426" s="145">
        <v>4000</v>
      </c>
    </row>
    <row r="427" s="41" customFormat="1" spans="12:37">
      <c r="L427" s="286"/>
      <c r="M427" s="286"/>
      <c r="N427" s="284" t="s">
        <v>6907</v>
      </c>
      <c r="O427" s="284" t="s">
        <v>6908</v>
      </c>
      <c r="P427" s="285">
        <v>5000</v>
      </c>
      <c r="AF427" s="144" t="s">
        <v>710</v>
      </c>
      <c r="AG427" s="146">
        <v>30</v>
      </c>
      <c r="AH427" s="144" t="s">
        <v>4242</v>
      </c>
      <c r="AI427" s="144" t="s">
        <v>6909</v>
      </c>
      <c r="AJ427" s="144" t="s">
        <v>6910</v>
      </c>
      <c r="AK427" s="145">
        <v>1000</v>
      </c>
    </row>
    <row r="428" s="41" customFormat="1" spans="12:37">
      <c r="L428" s="284" t="s">
        <v>6911</v>
      </c>
      <c r="M428" s="290"/>
      <c r="N428" s="290"/>
      <c r="O428" s="290"/>
      <c r="P428" s="285">
        <v>24231.3</v>
      </c>
      <c r="AF428" s="144" t="s">
        <v>710</v>
      </c>
      <c r="AG428" s="146">
        <v>30</v>
      </c>
      <c r="AH428" s="144" t="s">
        <v>4242</v>
      </c>
      <c r="AI428" s="144" t="s">
        <v>6912</v>
      </c>
      <c r="AJ428" s="144" t="s">
        <v>5867</v>
      </c>
      <c r="AK428" s="145">
        <v>11000</v>
      </c>
    </row>
    <row r="429" s="41" customFormat="1" spans="12:37">
      <c r="L429" s="284" t="s">
        <v>6913</v>
      </c>
      <c r="M429" s="284" t="s">
        <v>2112</v>
      </c>
      <c r="N429" s="284" t="s">
        <v>6914</v>
      </c>
      <c r="O429" s="284" t="s">
        <v>6667</v>
      </c>
      <c r="P429" s="285">
        <v>2072</v>
      </c>
      <c r="AF429" s="144" t="s">
        <v>710</v>
      </c>
      <c r="AG429" s="146">
        <v>30</v>
      </c>
      <c r="AH429" s="144" t="s">
        <v>4242</v>
      </c>
      <c r="AI429" s="144" t="s">
        <v>6915</v>
      </c>
      <c r="AJ429" s="144" t="s">
        <v>5896</v>
      </c>
      <c r="AK429" s="157">
        <v>451.5</v>
      </c>
    </row>
    <row r="430" s="41" customFormat="1" spans="12:37">
      <c r="L430" s="286"/>
      <c r="M430" s="286"/>
      <c r="N430" s="284" t="s">
        <v>6916</v>
      </c>
      <c r="O430" s="284" t="s">
        <v>6917</v>
      </c>
      <c r="P430" s="285">
        <v>165.9</v>
      </c>
      <c r="AF430" s="144" t="s">
        <v>710</v>
      </c>
      <c r="AG430" s="146">
        <v>30</v>
      </c>
      <c r="AH430" s="144" t="s">
        <v>4242</v>
      </c>
      <c r="AI430" s="144" t="s">
        <v>6915</v>
      </c>
      <c r="AJ430" s="144" t="s">
        <v>5896</v>
      </c>
      <c r="AK430" s="145">
        <v>2400</v>
      </c>
    </row>
    <row r="431" s="41" customFormat="1" spans="12:37">
      <c r="L431" s="286"/>
      <c r="M431" s="286"/>
      <c r="N431" s="284" t="s">
        <v>6918</v>
      </c>
      <c r="O431" s="284" t="s">
        <v>6919</v>
      </c>
      <c r="P431" s="285">
        <v>5010</v>
      </c>
      <c r="AF431" s="144" t="s">
        <v>710</v>
      </c>
      <c r="AG431" s="146">
        <v>30</v>
      </c>
      <c r="AH431" s="144" t="s">
        <v>4242</v>
      </c>
      <c r="AI431" s="144" t="s">
        <v>6915</v>
      </c>
      <c r="AJ431" s="144" t="s">
        <v>5896</v>
      </c>
      <c r="AK431" s="157">
        <v>298</v>
      </c>
    </row>
    <row r="432" s="41" customFormat="1" ht="36" spans="12:37">
      <c r="L432" s="286"/>
      <c r="M432" s="286"/>
      <c r="N432" s="284" t="s">
        <v>6920</v>
      </c>
      <c r="O432" s="284" t="s">
        <v>6917</v>
      </c>
      <c r="P432" s="285">
        <v>21899.93</v>
      </c>
      <c r="AF432" s="146">
        <v>10</v>
      </c>
      <c r="AG432" s="146">
        <v>15</v>
      </c>
      <c r="AH432" s="144" t="s">
        <v>6240</v>
      </c>
      <c r="AI432" s="144" t="s">
        <v>6921</v>
      </c>
      <c r="AJ432" s="144" t="s">
        <v>6922</v>
      </c>
      <c r="AK432" s="145">
        <v>13138.36</v>
      </c>
    </row>
    <row r="433" s="41" customFormat="1" spans="12:37">
      <c r="L433" s="286"/>
      <c r="M433" s="286"/>
      <c r="N433" s="284" t="s">
        <v>6923</v>
      </c>
      <c r="O433" s="284" t="s">
        <v>6924</v>
      </c>
      <c r="P433" s="285">
        <v>690</v>
      </c>
      <c r="AF433" s="146">
        <v>10</v>
      </c>
      <c r="AG433" s="146">
        <v>15</v>
      </c>
      <c r="AH433" s="144" t="s">
        <v>5886</v>
      </c>
      <c r="AI433" s="144" t="s">
        <v>3344</v>
      </c>
      <c r="AJ433" s="144" t="s">
        <v>6109</v>
      </c>
      <c r="AK433" s="145">
        <v>5800</v>
      </c>
    </row>
    <row r="434" s="41" customFormat="1" spans="12:37">
      <c r="L434" s="286"/>
      <c r="M434" s="286"/>
      <c r="N434" s="284" t="s">
        <v>6925</v>
      </c>
      <c r="O434" s="284" t="s">
        <v>6524</v>
      </c>
      <c r="P434" s="285">
        <v>79215.8</v>
      </c>
      <c r="AF434" s="146">
        <v>10</v>
      </c>
      <c r="AG434" s="146">
        <v>15</v>
      </c>
      <c r="AH434" s="144" t="s">
        <v>5886</v>
      </c>
      <c r="AI434" s="144" t="s">
        <v>889</v>
      </c>
      <c r="AJ434" s="144" t="s">
        <v>6491</v>
      </c>
      <c r="AK434" s="145">
        <v>2760</v>
      </c>
    </row>
    <row r="435" s="41" customFormat="1" spans="12:37">
      <c r="L435" s="286"/>
      <c r="M435" s="286"/>
      <c r="N435" s="284" t="s">
        <v>6926</v>
      </c>
      <c r="O435" s="284" t="s">
        <v>6277</v>
      </c>
      <c r="P435" s="285">
        <v>650</v>
      </c>
      <c r="AF435" s="146">
        <v>10</v>
      </c>
      <c r="AG435" s="146">
        <v>15</v>
      </c>
      <c r="AH435" s="144" t="s">
        <v>5886</v>
      </c>
      <c r="AI435" s="144" t="s">
        <v>889</v>
      </c>
      <c r="AJ435" s="144" t="s">
        <v>6491</v>
      </c>
      <c r="AK435" s="145">
        <v>2200</v>
      </c>
    </row>
    <row r="436" s="41" customFormat="1" spans="12:37">
      <c r="L436" s="286"/>
      <c r="M436" s="286"/>
      <c r="N436" s="284" t="s">
        <v>6927</v>
      </c>
      <c r="O436" s="284" t="s">
        <v>6928</v>
      </c>
      <c r="P436" s="285">
        <v>1144</v>
      </c>
      <c r="AF436" s="146">
        <v>10</v>
      </c>
      <c r="AG436" s="146">
        <v>15</v>
      </c>
      <c r="AH436" s="144" t="s">
        <v>5886</v>
      </c>
      <c r="AI436" s="144" t="s">
        <v>889</v>
      </c>
      <c r="AJ436" s="144" t="s">
        <v>6491</v>
      </c>
      <c r="AK436" s="145">
        <v>1993.55</v>
      </c>
    </row>
    <row r="437" s="41" customFormat="1" spans="12:37">
      <c r="L437" s="286"/>
      <c r="M437" s="286"/>
      <c r="N437" s="284" t="s">
        <v>6929</v>
      </c>
      <c r="O437" s="284" t="s">
        <v>6930</v>
      </c>
      <c r="P437" s="285">
        <v>5010</v>
      </c>
      <c r="AF437" s="146">
        <v>10</v>
      </c>
      <c r="AG437" s="146">
        <v>15</v>
      </c>
      <c r="AH437" s="144" t="s">
        <v>5886</v>
      </c>
      <c r="AI437" s="144" t="s">
        <v>889</v>
      </c>
      <c r="AJ437" s="144" t="s">
        <v>6491</v>
      </c>
      <c r="AK437" s="145">
        <v>14006.73</v>
      </c>
    </row>
    <row r="438" s="41" customFormat="1" spans="12:37">
      <c r="L438" s="286"/>
      <c r="M438" s="286"/>
      <c r="N438" s="284" t="s">
        <v>6931</v>
      </c>
      <c r="O438" s="284" t="s">
        <v>6932</v>
      </c>
      <c r="P438" s="285">
        <v>2891.16</v>
      </c>
      <c r="AF438" s="146">
        <v>10</v>
      </c>
      <c r="AG438" s="146">
        <v>15</v>
      </c>
      <c r="AH438" s="144" t="s">
        <v>5886</v>
      </c>
      <c r="AI438" s="144" t="s">
        <v>889</v>
      </c>
      <c r="AJ438" s="144" t="s">
        <v>6491</v>
      </c>
      <c r="AK438" s="145">
        <v>5805</v>
      </c>
    </row>
    <row r="439" s="41" customFormat="1" spans="12:37">
      <c r="L439" s="286"/>
      <c r="M439" s="284" t="s">
        <v>2140</v>
      </c>
      <c r="N439" s="284" t="s">
        <v>6933</v>
      </c>
      <c r="O439" s="284" t="s">
        <v>6924</v>
      </c>
      <c r="P439" s="285">
        <v>6800</v>
      </c>
      <c r="AF439" s="146">
        <v>10</v>
      </c>
      <c r="AG439" s="146">
        <v>15</v>
      </c>
      <c r="AH439" s="144" t="s">
        <v>5886</v>
      </c>
      <c r="AI439" s="144" t="s">
        <v>889</v>
      </c>
      <c r="AJ439" s="144" t="s">
        <v>6491</v>
      </c>
      <c r="AK439" s="145">
        <v>16496</v>
      </c>
    </row>
    <row r="440" s="41" customFormat="1" spans="12:37">
      <c r="L440" s="286"/>
      <c r="M440" s="286"/>
      <c r="N440" s="284" t="s">
        <v>6934</v>
      </c>
      <c r="O440" s="284" t="s">
        <v>6524</v>
      </c>
      <c r="P440" s="285">
        <v>8800</v>
      </c>
      <c r="AF440" s="146">
        <v>10</v>
      </c>
      <c r="AG440" s="146">
        <v>15</v>
      </c>
      <c r="AH440" s="144" t="s">
        <v>5886</v>
      </c>
      <c r="AI440" s="144" t="s">
        <v>889</v>
      </c>
      <c r="AJ440" s="144" t="s">
        <v>6491</v>
      </c>
      <c r="AK440" s="145">
        <v>1376</v>
      </c>
    </row>
    <row r="441" s="41" customFormat="1" spans="12:37">
      <c r="L441" s="286"/>
      <c r="M441" s="286"/>
      <c r="N441" s="284" t="s">
        <v>6935</v>
      </c>
      <c r="O441" s="284" t="s">
        <v>6277</v>
      </c>
      <c r="P441" s="285">
        <v>159</v>
      </c>
      <c r="AF441" s="146">
        <v>10</v>
      </c>
      <c r="AG441" s="146">
        <v>15</v>
      </c>
      <c r="AH441" s="144" t="s">
        <v>5886</v>
      </c>
      <c r="AI441" s="144" t="s">
        <v>889</v>
      </c>
      <c r="AJ441" s="144" t="s">
        <v>6491</v>
      </c>
      <c r="AK441" s="145">
        <v>4800</v>
      </c>
    </row>
    <row r="442" s="41" customFormat="1" ht="36" spans="12:37">
      <c r="L442" s="286"/>
      <c r="M442" s="284" t="s">
        <v>2178</v>
      </c>
      <c r="N442" s="284" t="s">
        <v>6936</v>
      </c>
      <c r="O442" s="284" t="s">
        <v>6917</v>
      </c>
      <c r="P442" s="285">
        <v>1022.2</v>
      </c>
      <c r="AF442" s="146">
        <v>10</v>
      </c>
      <c r="AG442" s="146">
        <v>15</v>
      </c>
      <c r="AH442" s="144" t="s">
        <v>4382</v>
      </c>
      <c r="AI442" s="144" t="s">
        <v>2757</v>
      </c>
      <c r="AJ442" s="144" t="s">
        <v>6176</v>
      </c>
      <c r="AK442" s="145">
        <v>3200</v>
      </c>
    </row>
    <row r="443" s="41" customFormat="1" ht="36" spans="12:37">
      <c r="L443" s="286"/>
      <c r="M443" s="286"/>
      <c r="N443" s="284" t="s">
        <v>6935</v>
      </c>
      <c r="O443" s="284" t="s">
        <v>6277</v>
      </c>
      <c r="P443" s="285">
        <v>85</v>
      </c>
      <c r="AF443" s="146">
        <v>10</v>
      </c>
      <c r="AG443" s="146">
        <v>16</v>
      </c>
      <c r="AH443" s="144" t="s">
        <v>4153</v>
      </c>
      <c r="AI443" s="144" t="s">
        <v>6937</v>
      </c>
      <c r="AJ443" s="144" t="s">
        <v>6938</v>
      </c>
      <c r="AK443" s="145">
        <v>2500</v>
      </c>
    </row>
    <row r="444" s="41" customFormat="1" ht="36" spans="12:37">
      <c r="L444" s="286"/>
      <c r="M444" s="284" t="s">
        <v>5868</v>
      </c>
      <c r="N444" s="284" t="s">
        <v>6939</v>
      </c>
      <c r="O444" s="284" t="s">
        <v>2560</v>
      </c>
      <c r="P444" s="285">
        <v>1572</v>
      </c>
      <c r="AF444" s="146">
        <v>10</v>
      </c>
      <c r="AG444" s="146">
        <v>16</v>
      </c>
      <c r="AH444" s="144" t="s">
        <v>4078</v>
      </c>
      <c r="AI444" s="144" t="s">
        <v>2851</v>
      </c>
      <c r="AJ444" s="144" t="s">
        <v>5910</v>
      </c>
      <c r="AK444" s="145">
        <v>8000</v>
      </c>
    </row>
    <row r="445" s="41" customFormat="1" ht="36" spans="12:37">
      <c r="L445" s="286"/>
      <c r="M445" s="284" t="s">
        <v>5904</v>
      </c>
      <c r="N445" s="284" t="s">
        <v>6940</v>
      </c>
      <c r="O445" s="284" t="s">
        <v>6941</v>
      </c>
      <c r="P445" s="285">
        <v>883</v>
      </c>
      <c r="AF445" s="146">
        <v>10</v>
      </c>
      <c r="AG445" s="146">
        <v>19</v>
      </c>
      <c r="AH445" s="144" t="s">
        <v>5886</v>
      </c>
      <c r="AI445" s="144" t="s">
        <v>835</v>
      </c>
      <c r="AJ445" s="144" t="s">
        <v>6109</v>
      </c>
      <c r="AK445" s="145">
        <v>5800</v>
      </c>
    </row>
    <row r="446" s="41" customFormat="1" ht="36" spans="12:37">
      <c r="L446" s="284" t="s">
        <v>6942</v>
      </c>
      <c r="M446" s="290"/>
      <c r="N446" s="290"/>
      <c r="O446" s="290"/>
      <c r="P446" s="285">
        <v>138069.99</v>
      </c>
      <c r="AF446" s="146">
        <v>10</v>
      </c>
      <c r="AG446" s="146">
        <v>19</v>
      </c>
      <c r="AH446" s="144" t="s">
        <v>5162</v>
      </c>
      <c r="AI446" s="144" t="s">
        <v>6943</v>
      </c>
      <c r="AJ446" s="144" t="s">
        <v>6031</v>
      </c>
      <c r="AK446" s="145">
        <v>1600</v>
      </c>
    </row>
    <row r="447" s="41" customFormat="1" ht="36" spans="12:37">
      <c r="L447" s="284" t="s">
        <v>6017</v>
      </c>
      <c r="M447" s="284" t="s">
        <v>2112</v>
      </c>
      <c r="N447" s="284" t="s">
        <v>6944</v>
      </c>
      <c r="O447" s="284" t="s">
        <v>6945</v>
      </c>
      <c r="P447" s="285">
        <v>13280</v>
      </c>
      <c r="AF447" s="146">
        <v>10</v>
      </c>
      <c r="AG447" s="146">
        <v>20</v>
      </c>
      <c r="AH447" s="144" t="s">
        <v>4372</v>
      </c>
      <c r="AI447" s="144" t="s">
        <v>929</v>
      </c>
      <c r="AJ447" s="144" t="s">
        <v>6194</v>
      </c>
      <c r="AK447" s="145">
        <v>1300</v>
      </c>
    </row>
    <row r="448" s="41" customFormat="1" ht="36" spans="12:37">
      <c r="L448" s="286"/>
      <c r="M448" s="286"/>
      <c r="N448" s="284" t="s">
        <v>6946</v>
      </c>
      <c r="O448" s="284" t="s">
        <v>6947</v>
      </c>
      <c r="P448" s="285">
        <v>8910</v>
      </c>
      <c r="AF448" s="209">
        <v>10</v>
      </c>
      <c r="AG448" s="209">
        <v>25</v>
      </c>
      <c r="AH448" s="149" t="s">
        <v>5818</v>
      </c>
      <c r="AI448" s="149" t="s">
        <v>2573</v>
      </c>
      <c r="AJ448" s="149" t="s">
        <v>6948</v>
      </c>
      <c r="AK448" s="246">
        <v>12000</v>
      </c>
    </row>
    <row r="449" s="41" customFormat="1" ht="36" spans="12:37">
      <c r="L449" s="286"/>
      <c r="M449" s="286"/>
      <c r="N449" s="284" t="s">
        <v>6949</v>
      </c>
      <c r="O449" s="284" t="s">
        <v>6950</v>
      </c>
      <c r="P449" s="285">
        <v>30515</v>
      </c>
      <c r="AF449" s="338">
        <v>10</v>
      </c>
      <c r="AG449" s="338">
        <v>26</v>
      </c>
      <c r="AH449" s="247" t="s">
        <v>4042</v>
      </c>
      <c r="AI449" s="247" t="s">
        <v>2842</v>
      </c>
      <c r="AJ449" s="247" t="s">
        <v>6951</v>
      </c>
      <c r="AK449" s="339">
        <v>9202.45</v>
      </c>
    </row>
    <row r="450" s="41" customFormat="1" ht="36" spans="12:37">
      <c r="L450" s="286"/>
      <c r="M450" s="286"/>
      <c r="N450" s="284" t="s">
        <v>6952</v>
      </c>
      <c r="O450" s="284" t="s">
        <v>6953</v>
      </c>
      <c r="P450" s="285">
        <v>18950</v>
      </c>
      <c r="AF450" s="146">
        <v>10</v>
      </c>
      <c r="AG450" s="146">
        <v>26</v>
      </c>
      <c r="AH450" s="144" t="s">
        <v>4042</v>
      </c>
      <c r="AI450" s="144" t="s">
        <v>2842</v>
      </c>
      <c r="AJ450" s="144" t="s">
        <v>6951</v>
      </c>
      <c r="AK450" s="145">
        <v>38797.55</v>
      </c>
    </row>
    <row r="451" s="41" customFormat="1" ht="36" spans="12:37">
      <c r="L451" s="286"/>
      <c r="M451" s="286"/>
      <c r="N451" s="284" t="s">
        <v>6954</v>
      </c>
      <c r="O451" s="284" t="s">
        <v>1064</v>
      </c>
      <c r="P451" s="285">
        <v>9300</v>
      </c>
      <c r="AF451" s="146">
        <v>10</v>
      </c>
      <c r="AG451" s="146">
        <v>26</v>
      </c>
      <c r="AH451" s="144" t="s">
        <v>4548</v>
      </c>
      <c r="AI451" s="144" t="s">
        <v>6955</v>
      </c>
      <c r="AJ451" s="144" t="s">
        <v>6696</v>
      </c>
      <c r="AK451" s="145">
        <v>31599.8</v>
      </c>
    </row>
    <row r="452" s="41" customFormat="1" spans="12:37">
      <c r="L452" s="286"/>
      <c r="M452" s="286"/>
      <c r="N452" s="284" t="s">
        <v>6956</v>
      </c>
      <c r="O452" s="284" t="s">
        <v>6417</v>
      </c>
      <c r="P452" s="285">
        <v>9400</v>
      </c>
      <c r="AF452" s="146">
        <v>10</v>
      </c>
      <c r="AG452" s="146">
        <v>27</v>
      </c>
      <c r="AH452" s="144" t="s">
        <v>6240</v>
      </c>
      <c r="AI452" s="144" t="s">
        <v>3471</v>
      </c>
      <c r="AJ452" s="144" t="s">
        <v>6891</v>
      </c>
      <c r="AK452" s="145">
        <v>21506.2</v>
      </c>
    </row>
    <row r="453" s="41" customFormat="1" spans="12:37">
      <c r="L453" s="286"/>
      <c r="M453" s="286"/>
      <c r="N453" s="284" t="s">
        <v>5632</v>
      </c>
      <c r="O453" s="284" t="s">
        <v>6212</v>
      </c>
      <c r="P453" s="285">
        <v>7600</v>
      </c>
      <c r="AF453" s="146">
        <v>10</v>
      </c>
      <c r="AG453" s="146">
        <v>27</v>
      </c>
      <c r="AH453" s="144" t="s">
        <v>6240</v>
      </c>
      <c r="AI453" s="144" t="s">
        <v>2687</v>
      </c>
      <c r="AJ453" s="144" t="s">
        <v>6891</v>
      </c>
      <c r="AK453" s="145">
        <v>2250</v>
      </c>
    </row>
    <row r="454" s="41" customFormat="1" ht="24" spans="12:37">
      <c r="L454" s="286"/>
      <c r="M454" s="284" t="s">
        <v>2178</v>
      </c>
      <c r="N454" s="284" t="s">
        <v>6957</v>
      </c>
      <c r="O454" s="284" t="s">
        <v>6958</v>
      </c>
      <c r="P454" s="285">
        <v>2800</v>
      </c>
      <c r="AF454" s="146">
        <v>10</v>
      </c>
      <c r="AG454" s="146">
        <v>27</v>
      </c>
      <c r="AH454" s="144" t="s">
        <v>6240</v>
      </c>
      <c r="AI454" s="144" t="s">
        <v>2687</v>
      </c>
      <c r="AJ454" s="144" t="s">
        <v>6891</v>
      </c>
      <c r="AK454" s="145">
        <v>62656</v>
      </c>
    </row>
    <row r="455" s="41" customFormat="1" ht="24" spans="12:37">
      <c r="L455" s="284" t="s">
        <v>6959</v>
      </c>
      <c r="M455" s="290"/>
      <c r="N455" s="290"/>
      <c r="O455" s="290"/>
      <c r="P455" s="285">
        <v>92560</v>
      </c>
      <c r="AF455" s="146">
        <v>10</v>
      </c>
      <c r="AG455" s="146">
        <v>27</v>
      </c>
      <c r="AH455" s="144" t="s">
        <v>6240</v>
      </c>
      <c r="AI455" s="144" t="s">
        <v>2687</v>
      </c>
      <c r="AJ455" s="144" t="s">
        <v>6891</v>
      </c>
      <c r="AK455" s="145">
        <v>10888</v>
      </c>
    </row>
    <row r="456" s="41" customFormat="1" ht="36" spans="12:37">
      <c r="L456" s="284" t="s">
        <v>6960</v>
      </c>
      <c r="M456" s="284" t="s">
        <v>2112</v>
      </c>
      <c r="N456" s="284" t="s">
        <v>6961</v>
      </c>
      <c r="O456" s="284" t="s">
        <v>3145</v>
      </c>
      <c r="P456" s="285">
        <v>18140</v>
      </c>
      <c r="AF456" s="146">
        <v>11</v>
      </c>
      <c r="AG456" s="144" t="s">
        <v>676</v>
      </c>
      <c r="AH456" s="144" t="s">
        <v>4078</v>
      </c>
      <c r="AI456" s="144" t="s">
        <v>6962</v>
      </c>
      <c r="AJ456" s="144" t="s">
        <v>6963</v>
      </c>
      <c r="AK456" s="145">
        <v>3200</v>
      </c>
    </row>
    <row r="457" s="41" customFormat="1" ht="36" spans="12:37">
      <c r="L457" s="286"/>
      <c r="M457" s="286"/>
      <c r="N457" s="284" t="s">
        <v>6964</v>
      </c>
      <c r="O457" s="284" t="s">
        <v>5907</v>
      </c>
      <c r="P457" s="285">
        <v>33664.7</v>
      </c>
      <c r="AF457" s="146">
        <v>11</v>
      </c>
      <c r="AG457" s="144" t="s">
        <v>676</v>
      </c>
      <c r="AH457" s="144" t="s">
        <v>4452</v>
      </c>
      <c r="AI457" s="144" t="s">
        <v>6965</v>
      </c>
      <c r="AJ457" s="144" t="s">
        <v>6966</v>
      </c>
      <c r="AK457" s="145">
        <v>27700</v>
      </c>
    </row>
    <row r="458" s="41" customFormat="1" ht="36" spans="12:37">
      <c r="L458" s="286"/>
      <c r="M458" s="286"/>
      <c r="N458" s="284" t="s">
        <v>6967</v>
      </c>
      <c r="O458" s="284" t="s">
        <v>6151</v>
      </c>
      <c r="P458" s="285">
        <v>10230</v>
      </c>
      <c r="AF458" s="146">
        <v>11</v>
      </c>
      <c r="AG458" s="144" t="s">
        <v>677</v>
      </c>
      <c r="AH458" s="144" t="s">
        <v>5886</v>
      </c>
      <c r="AI458" s="144" t="s">
        <v>6968</v>
      </c>
      <c r="AJ458" s="144" t="s">
        <v>6969</v>
      </c>
      <c r="AK458" s="145">
        <v>5000</v>
      </c>
    </row>
    <row r="459" s="41" customFormat="1" ht="36" spans="12:37">
      <c r="L459" s="286"/>
      <c r="M459" s="286"/>
      <c r="N459" s="284" t="s">
        <v>6970</v>
      </c>
      <c r="O459" s="284" t="s">
        <v>6971</v>
      </c>
      <c r="P459" s="285">
        <v>8692</v>
      </c>
      <c r="AF459" s="146">
        <v>11</v>
      </c>
      <c r="AG459" s="144" t="s">
        <v>716</v>
      </c>
      <c r="AH459" s="144" t="s">
        <v>3995</v>
      </c>
      <c r="AI459" s="144" t="s">
        <v>3599</v>
      </c>
      <c r="AJ459" s="144" t="s">
        <v>6972</v>
      </c>
      <c r="AK459" s="145">
        <v>16360</v>
      </c>
    </row>
    <row r="460" s="41" customFormat="1" ht="36" spans="12:37">
      <c r="L460" s="286"/>
      <c r="M460" s="286"/>
      <c r="N460" s="284" t="s">
        <v>6973</v>
      </c>
      <c r="O460" s="284" t="s">
        <v>6974</v>
      </c>
      <c r="P460" s="285">
        <v>17832</v>
      </c>
      <c r="AF460" s="146">
        <v>11</v>
      </c>
      <c r="AG460" s="144" t="s">
        <v>716</v>
      </c>
      <c r="AH460" s="144" t="s">
        <v>3995</v>
      </c>
      <c r="AI460" s="144" t="s">
        <v>3601</v>
      </c>
      <c r="AJ460" s="144" t="s">
        <v>6174</v>
      </c>
      <c r="AK460" s="145">
        <v>7783.74</v>
      </c>
    </row>
    <row r="461" s="41" customFormat="1" ht="36" spans="12:37">
      <c r="L461" s="286"/>
      <c r="M461" s="286"/>
      <c r="N461" s="286"/>
      <c r="O461" s="288" t="s">
        <v>6975</v>
      </c>
      <c r="P461" s="289">
        <v>18960</v>
      </c>
      <c r="AF461" s="146">
        <v>11</v>
      </c>
      <c r="AG461" s="144" t="s">
        <v>716</v>
      </c>
      <c r="AH461" s="144" t="s">
        <v>3995</v>
      </c>
      <c r="AI461" s="144" t="s">
        <v>3601</v>
      </c>
      <c r="AJ461" s="144" t="s">
        <v>6174</v>
      </c>
      <c r="AK461" s="145">
        <v>5856</v>
      </c>
    </row>
    <row r="462" s="41" customFormat="1" ht="36" spans="12:37">
      <c r="L462" s="286"/>
      <c r="M462" s="286"/>
      <c r="N462" s="286"/>
      <c r="O462" s="288" t="s">
        <v>1393</v>
      </c>
      <c r="P462" s="289">
        <v>4117</v>
      </c>
      <c r="AF462" s="146">
        <v>11</v>
      </c>
      <c r="AG462" s="144" t="s">
        <v>716</v>
      </c>
      <c r="AH462" s="144" t="s">
        <v>3995</v>
      </c>
      <c r="AI462" s="144" t="s">
        <v>3601</v>
      </c>
      <c r="AJ462" s="144" t="s">
        <v>6174</v>
      </c>
      <c r="AK462" s="145">
        <v>1937</v>
      </c>
    </row>
    <row r="463" s="41" customFormat="1" ht="36" spans="12:37">
      <c r="L463" s="286"/>
      <c r="M463" s="286"/>
      <c r="N463" s="284" t="s">
        <v>6976</v>
      </c>
      <c r="O463" s="284" t="s">
        <v>6977</v>
      </c>
      <c r="P463" s="285">
        <v>19729</v>
      </c>
      <c r="AF463" s="146">
        <v>11</v>
      </c>
      <c r="AG463" s="144" t="s">
        <v>716</v>
      </c>
      <c r="AH463" s="144" t="s">
        <v>3995</v>
      </c>
      <c r="AI463" s="144" t="s">
        <v>3601</v>
      </c>
      <c r="AJ463" s="144" t="s">
        <v>6174</v>
      </c>
      <c r="AK463" s="145">
        <v>5380</v>
      </c>
    </row>
    <row r="464" s="41" customFormat="1" spans="12:37">
      <c r="L464" s="286"/>
      <c r="M464" s="286"/>
      <c r="N464" s="284" t="s">
        <v>6978</v>
      </c>
      <c r="O464" s="284" t="s">
        <v>2406</v>
      </c>
      <c r="P464" s="285">
        <v>270</v>
      </c>
      <c r="AF464" s="146">
        <v>11</v>
      </c>
      <c r="AG464" s="146">
        <v>12</v>
      </c>
      <c r="AH464" s="144" t="s">
        <v>5818</v>
      </c>
      <c r="AI464" s="144" t="s">
        <v>4673</v>
      </c>
      <c r="AJ464" s="144" t="s">
        <v>6979</v>
      </c>
      <c r="AK464" s="145">
        <v>3900</v>
      </c>
    </row>
    <row r="465" s="41" customFormat="1" spans="12:37">
      <c r="L465" s="286"/>
      <c r="M465" s="286"/>
      <c r="N465" s="284" t="s">
        <v>6980</v>
      </c>
      <c r="O465" s="284" t="s">
        <v>6981</v>
      </c>
      <c r="P465" s="285">
        <v>23580</v>
      </c>
      <c r="AF465" s="146">
        <v>11</v>
      </c>
      <c r="AG465" s="146">
        <v>12</v>
      </c>
      <c r="AH465" s="144" t="s">
        <v>5818</v>
      </c>
      <c r="AI465" s="144" t="s">
        <v>6982</v>
      </c>
      <c r="AJ465" s="144" t="s">
        <v>5819</v>
      </c>
      <c r="AK465" s="145">
        <v>3129</v>
      </c>
    </row>
    <row r="466" s="41" customFormat="1" spans="12:37">
      <c r="L466" s="286"/>
      <c r="M466" s="286"/>
      <c r="N466" s="286"/>
      <c r="O466" s="288" t="s">
        <v>6983</v>
      </c>
      <c r="P466" s="289">
        <v>6106</v>
      </c>
      <c r="AF466" s="146">
        <v>11</v>
      </c>
      <c r="AG466" s="146">
        <v>12</v>
      </c>
      <c r="AH466" s="144" t="s">
        <v>5818</v>
      </c>
      <c r="AI466" s="144" t="s">
        <v>6982</v>
      </c>
      <c r="AJ466" s="144" t="s">
        <v>5819</v>
      </c>
      <c r="AK466" s="145">
        <v>3978</v>
      </c>
    </row>
    <row r="467" s="41" customFormat="1" spans="12:37">
      <c r="L467" s="286"/>
      <c r="M467" s="286"/>
      <c r="N467" s="286"/>
      <c r="O467" s="288" t="s">
        <v>6984</v>
      </c>
      <c r="P467" s="289">
        <v>498</v>
      </c>
      <c r="AF467" s="146">
        <v>11</v>
      </c>
      <c r="AG467" s="146">
        <v>12</v>
      </c>
      <c r="AH467" s="144" t="s">
        <v>5818</v>
      </c>
      <c r="AI467" s="144" t="s">
        <v>6982</v>
      </c>
      <c r="AJ467" s="144" t="s">
        <v>5819</v>
      </c>
      <c r="AK467" s="145">
        <v>5633</v>
      </c>
    </row>
    <row r="468" s="41" customFormat="1" spans="12:37">
      <c r="L468" s="286"/>
      <c r="M468" s="286"/>
      <c r="N468" s="284" t="s">
        <v>6985</v>
      </c>
      <c r="O468" s="284" t="s">
        <v>6986</v>
      </c>
      <c r="P468" s="285">
        <v>9620</v>
      </c>
      <c r="AF468" s="146">
        <v>11</v>
      </c>
      <c r="AG468" s="146">
        <v>12</v>
      </c>
      <c r="AH468" s="144" t="s">
        <v>5818</v>
      </c>
      <c r="AI468" s="144" t="s">
        <v>6982</v>
      </c>
      <c r="AJ468" s="144" t="s">
        <v>5819</v>
      </c>
      <c r="AK468" s="145">
        <v>4400</v>
      </c>
    </row>
    <row r="469" s="41" customFormat="1" spans="12:37">
      <c r="L469" s="286"/>
      <c r="M469" s="286"/>
      <c r="N469" s="284" t="s">
        <v>6987</v>
      </c>
      <c r="O469" s="284" t="s">
        <v>6988</v>
      </c>
      <c r="P469" s="285">
        <v>29229.8</v>
      </c>
      <c r="AF469" s="146">
        <v>11</v>
      </c>
      <c r="AG469" s="146">
        <v>16</v>
      </c>
      <c r="AH469" s="144" t="s">
        <v>4242</v>
      </c>
      <c r="AI469" s="144" t="s">
        <v>2199</v>
      </c>
      <c r="AJ469" s="144" t="s">
        <v>4250</v>
      </c>
      <c r="AK469" s="145">
        <v>1659</v>
      </c>
    </row>
    <row r="470" s="41" customFormat="1" spans="12:37">
      <c r="L470" s="286"/>
      <c r="M470" s="286"/>
      <c r="N470" s="284" t="s">
        <v>6989</v>
      </c>
      <c r="O470" s="284" t="s">
        <v>6990</v>
      </c>
      <c r="P470" s="285">
        <v>10928</v>
      </c>
      <c r="AF470" s="146">
        <v>11</v>
      </c>
      <c r="AG470" s="146">
        <v>16</v>
      </c>
      <c r="AH470" s="144" t="s">
        <v>4242</v>
      </c>
      <c r="AI470" s="144" t="s">
        <v>2199</v>
      </c>
      <c r="AJ470" s="144" t="s">
        <v>4250</v>
      </c>
      <c r="AK470" s="145">
        <v>5248</v>
      </c>
    </row>
    <row r="471" s="41" customFormat="1" ht="24" spans="12:37">
      <c r="L471" s="286"/>
      <c r="M471" s="286"/>
      <c r="N471" s="284" t="s">
        <v>6991</v>
      </c>
      <c r="O471" s="284" t="s">
        <v>6992</v>
      </c>
      <c r="P471" s="285">
        <v>0</v>
      </c>
      <c r="AF471" s="146">
        <v>11</v>
      </c>
      <c r="AG471" s="146">
        <v>16</v>
      </c>
      <c r="AH471" s="144" t="s">
        <v>4242</v>
      </c>
      <c r="AI471" s="144" t="s">
        <v>2199</v>
      </c>
      <c r="AJ471" s="144" t="s">
        <v>4250</v>
      </c>
      <c r="AK471" s="145">
        <v>22900</v>
      </c>
    </row>
    <row r="472" s="41" customFormat="1" spans="12:37">
      <c r="L472" s="286"/>
      <c r="M472" s="284" t="s">
        <v>2140</v>
      </c>
      <c r="N472" s="284" t="s">
        <v>6993</v>
      </c>
      <c r="O472" s="284" t="s">
        <v>6975</v>
      </c>
      <c r="P472" s="285">
        <v>8000</v>
      </c>
      <c r="AF472" s="146">
        <v>11</v>
      </c>
      <c r="AG472" s="146">
        <v>16</v>
      </c>
      <c r="AH472" s="144" t="s">
        <v>4242</v>
      </c>
      <c r="AI472" s="144" t="s">
        <v>2199</v>
      </c>
      <c r="AJ472" s="144" t="s">
        <v>4250</v>
      </c>
      <c r="AK472" s="145">
        <v>6060</v>
      </c>
    </row>
    <row r="473" s="41" customFormat="1" spans="12:37">
      <c r="L473" s="286"/>
      <c r="M473" s="286"/>
      <c r="N473" s="286"/>
      <c r="O473" s="288" t="s">
        <v>6994</v>
      </c>
      <c r="P473" s="289">
        <v>9600</v>
      </c>
      <c r="AF473" s="146">
        <v>11</v>
      </c>
      <c r="AG473" s="146">
        <v>16</v>
      </c>
      <c r="AH473" s="144" t="s">
        <v>4242</v>
      </c>
      <c r="AI473" s="144" t="s">
        <v>2199</v>
      </c>
      <c r="AJ473" s="144" t="s">
        <v>4250</v>
      </c>
      <c r="AK473" s="145">
        <v>1000</v>
      </c>
    </row>
    <row r="474" s="41" customFormat="1" ht="36" spans="12:37">
      <c r="L474" s="286"/>
      <c r="M474" s="286"/>
      <c r="N474" s="284" t="s">
        <v>6995</v>
      </c>
      <c r="O474" s="284" t="s">
        <v>6996</v>
      </c>
      <c r="P474" s="285">
        <v>5000</v>
      </c>
      <c r="AF474" s="146">
        <v>11</v>
      </c>
      <c r="AG474" s="146">
        <v>22</v>
      </c>
      <c r="AH474" s="144" t="s">
        <v>5162</v>
      </c>
      <c r="AI474" s="144" t="s">
        <v>6997</v>
      </c>
      <c r="AJ474" s="144" t="s">
        <v>5958</v>
      </c>
      <c r="AK474" s="145">
        <v>4865</v>
      </c>
    </row>
    <row r="475" s="41" customFormat="1" ht="36" spans="12:37">
      <c r="L475" s="286"/>
      <c r="M475" s="286"/>
      <c r="N475" s="284" t="s">
        <v>6998</v>
      </c>
      <c r="O475" s="284" t="s">
        <v>6974</v>
      </c>
      <c r="P475" s="285">
        <v>5928</v>
      </c>
      <c r="AF475" s="146">
        <v>11</v>
      </c>
      <c r="AG475" s="146">
        <v>22</v>
      </c>
      <c r="AH475" s="144" t="s">
        <v>4563</v>
      </c>
      <c r="AI475" s="144" t="s">
        <v>3312</v>
      </c>
      <c r="AJ475" s="144" t="s">
        <v>4762</v>
      </c>
      <c r="AK475" s="145">
        <v>10000</v>
      </c>
    </row>
    <row r="476" s="41" customFormat="1" ht="24" spans="12:37">
      <c r="L476" s="286"/>
      <c r="M476" s="284" t="s">
        <v>2178</v>
      </c>
      <c r="N476" s="284" t="s">
        <v>6999</v>
      </c>
      <c r="O476" s="284" t="s">
        <v>7000</v>
      </c>
      <c r="P476" s="285">
        <v>6931.02</v>
      </c>
      <c r="AF476" s="146">
        <v>11</v>
      </c>
      <c r="AG476" s="146">
        <v>22</v>
      </c>
      <c r="AH476" s="144" t="s">
        <v>4028</v>
      </c>
      <c r="AI476" s="144" t="s">
        <v>7001</v>
      </c>
      <c r="AJ476" s="144" t="s">
        <v>4030</v>
      </c>
      <c r="AK476" s="145">
        <v>14800</v>
      </c>
    </row>
    <row r="477" s="41" customFormat="1" ht="24" spans="12:37">
      <c r="L477" s="286"/>
      <c r="M477" s="286"/>
      <c r="N477" s="284" t="s">
        <v>7002</v>
      </c>
      <c r="O477" s="284" t="s">
        <v>6971</v>
      </c>
      <c r="P477" s="285">
        <v>25</v>
      </c>
      <c r="AF477" s="146">
        <v>11</v>
      </c>
      <c r="AG477" s="146">
        <v>22</v>
      </c>
      <c r="AH477" s="144" t="s">
        <v>4028</v>
      </c>
      <c r="AI477" s="144" t="s">
        <v>5973</v>
      </c>
      <c r="AJ477" s="144" t="s">
        <v>4030</v>
      </c>
      <c r="AK477" s="145">
        <v>2800</v>
      </c>
    </row>
    <row r="478" s="41" customFormat="1" ht="36" spans="12:37">
      <c r="L478" s="286"/>
      <c r="M478" s="286"/>
      <c r="N478" s="284" t="s">
        <v>7003</v>
      </c>
      <c r="O478" s="284" t="s">
        <v>6984</v>
      </c>
      <c r="P478" s="285">
        <v>487.2</v>
      </c>
      <c r="AF478" s="146">
        <v>11</v>
      </c>
      <c r="AG478" s="146">
        <v>22</v>
      </c>
      <c r="AH478" s="144" t="s">
        <v>4452</v>
      </c>
      <c r="AI478" s="144" t="s">
        <v>2770</v>
      </c>
      <c r="AJ478" s="144" t="s">
        <v>4768</v>
      </c>
      <c r="AK478" s="145">
        <v>25000</v>
      </c>
    </row>
    <row r="479" s="41" customFormat="1" ht="36" spans="12:37">
      <c r="L479" s="286"/>
      <c r="M479" s="286"/>
      <c r="N479" s="284" t="s">
        <v>6991</v>
      </c>
      <c r="O479" s="284" t="s">
        <v>6992</v>
      </c>
      <c r="P479" s="285">
        <v>0</v>
      </c>
      <c r="AF479" s="146">
        <v>11</v>
      </c>
      <c r="AG479" s="146">
        <v>22</v>
      </c>
      <c r="AH479" s="144" t="s">
        <v>4078</v>
      </c>
      <c r="AI479" s="144" t="s">
        <v>7004</v>
      </c>
      <c r="AJ479" s="144" t="s">
        <v>4080</v>
      </c>
      <c r="AK479" s="145">
        <v>6000</v>
      </c>
    </row>
    <row r="480" s="41" customFormat="1" ht="36" spans="12:37">
      <c r="L480" s="286"/>
      <c r="M480" s="284" t="s">
        <v>5637</v>
      </c>
      <c r="N480" s="284" t="s">
        <v>7005</v>
      </c>
      <c r="O480" s="284" t="s">
        <v>3145</v>
      </c>
      <c r="P480" s="285">
        <v>6400</v>
      </c>
      <c r="AF480" s="146">
        <v>11</v>
      </c>
      <c r="AG480" s="146">
        <v>22</v>
      </c>
      <c r="AH480" s="144" t="s">
        <v>4146</v>
      </c>
      <c r="AI480" s="144" t="s">
        <v>7006</v>
      </c>
      <c r="AJ480" s="144" t="s">
        <v>4891</v>
      </c>
      <c r="AK480" s="145">
        <v>4500</v>
      </c>
    </row>
    <row r="481" s="41" customFormat="1" ht="24" spans="12:37">
      <c r="L481" s="284" t="s">
        <v>7007</v>
      </c>
      <c r="M481" s="290"/>
      <c r="N481" s="290"/>
      <c r="O481" s="290"/>
      <c r="P481" s="285">
        <v>253967.72</v>
      </c>
      <c r="AF481" s="146">
        <v>11</v>
      </c>
      <c r="AG481" s="146">
        <v>24</v>
      </c>
      <c r="AH481" s="144" t="s">
        <v>5113</v>
      </c>
      <c r="AI481" s="144" t="s">
        <v>7008</v>
      </c>
      <c r="AJ481" s="144" t="s">
        <v>7009</v>
      </c>
      <c r="AK481" s="145">
        <v>1800</v>
      </c>
    </row>
    <row r="482" s="41" customFormat="1" spans="12:37">
      <c r="L482" s="284" t="s">
        <v>5545</v>
      </c>
      <c r="M482" s="284" t="s">
        <v>5637</v>
      </c>
      <c r="N482" s="284" t="s">
        <v>5640</v>
      </c>
      <c r="O482" s="284" t="s">
        <v>6383</v>
      </c>
      <c r="P482" s="285">
        <v>2655</v>
      </c>
      <c r="AF482" s="146">
        <v>11</v>
      </c>
      <c r="AG482" s="146">
        <v>24</v>
      </c>
      <c r="AH482" s="144" t="s">
        <v>5113</v>
      </c>
      <c r="AI482" s="144" t="s">
        <v>2404</v>
      </c>
      <c r="AJ482" s="144" t="s">
        <v>5114</v>
      </c>
      <c r="AK482" s="145">
        <v>1600</v>
      </c>
    </row>
    <row r="483" s="41" customFormat="1" ht="36" spans="12:37">
      <c r="L483" s="286"/>
      <c r="M483" s="286"/>
      <c r="N483" s="286"/>
      <c r="O483" s="288" t="s">
        <v>7010</v>
      </c>
      <c r="P483" s="289">
        <v>2828</v>
      </c>
      <c r="AF483" s="146">
        <v>11</v>
      </c>
      <c r="AG483" s="146">
        <v>30</v>
      </c>
      <c r="AH483" s="144" t="s">
        <v>4179</v>
      </c>
      <c r="AI483" s="144" t="s">
        <v>3159</v>
      </c>
      <c r="AJ483" s="144" t="s">
        <v>4181</v>
      </c>
      <c r="AK483" s="145">
        <v>11477</v>
      </c>
    </row>
    <row r="484" s="41" customFormat="1" ht="36" spans="12:37">
      <c r="L484" s="286"/>
      <c r="M484" s="286"/>
      <c r="N484" s="286"/>
      <c r="O484" s="288" t="s">
        <v>7011</v>
      </c>
      <c r="P484" s="289">
        <v>3690</v>
      </c>
      <c r="AF484" s="146">
        <v>11</v>
      </c>
      <c r="AG484" s="146">
        <v>30</v>
      </c>
      <c r="AH484" s="144" t="s">
        <v>4382</v>
      </c>
      <c r="AI484" s="144" t="s">
        <v>7012</v>
      </c>
      <c r="AJ484" s="144" t="s">
        <v>5894</v>
      </c>
      <c r="AK484" s="145">
        <v>3200</v>
      </c>
    </row>
    <row r="485" s="41" customFormat="1" ht="36" spans="12:37">
      <c r="L485" s="286"/>
      <c r="M485" s="286"/>
      <c r="N485" s="286"/>
      <c r="O485" s="288" t="s">
        <v>2427</v>
      </c>
      <c r="P485" s="289">
        <v>5510</v>
      </c>
      <c r="AF485" s="146">
        <v>12</v>
      </c>
      <c r="AG485" s="144" t="s">
        <v>708</v>
      </c>
      <c r="AH485" s="144" t="s">
        <v>4242</v>
      </c>
      <c r="AI485" s="144" t="s">
        <v>7013</v>
      </c>
      <c r="AJ485" s="144" t="s">
        <v>7014</v>
      </c>
      <c r="AK485" s="145">
        <v>4000</v>
      </c>
    </row>
    <row r="486" s="41" customFormat="1" spans="12:37">
      <c r="L486" s="286"/>
      <c r="M486" s="286"/>
      <c r="N486" s="284" t="s">
        <v>7015</v>
      </c>
      <c r="O486" s="284" t="s">
        <v>7016</v>
      </c>
      <c r="P486" s="285">
        <v>0</v>
      </c>
      <c r="AF486" s="146">
        <v>12</v>
      </c>
      <c r="AG486" s="144" t="s">
        <v>710</v>
      </c>
      <c r="AH486" s="144" t="s">
        <v>5162</v>
      </c>
      <c r="AI486" s="144" t="s">
        <v>4201</v>
      </c>
      <c r="AJ486" s="144" t="s">
        <v>7017</v>
      </c>
      <c r="AK486" s="157">
        <v>683.42</v>
      </c>
    </row>
    <row r="487" s="41" customFormat="1" ht="24" spans="12:37">
      <c r="L487" s="284" t="s">
        <v>7018</v>
      </c>
      <c r="M487" s="290"/>
      <c r="N487" s="290"/>
      <c r="O487" s="290"/>
      <c r="P487" s="285">
        <v>14683</v>
      </c>
      <c r="AF487" s="146">
        <v>12</v>
      </c>
      <c r="AG487" s="144" t="s">
        <v>710</v>
      </c>
      <c r="AH487" s="144" t="s">
        <v>5162</v>
      </c>
      <c r="AI487" s="144" t="s">
        <v>7019</v>
      </c>
      <c r="AJ487" s="144" t="s">
        <v>7020</v>
      </c>
      <c r="AK487" s="145">
        <v>2267.02</v>
      </c>
    </row>
    <row r="488" s="41" customFormat="1" spans="12:37">
      <c r="L488" s="284" t="s">
        <v>5880</v>
      </c>
      <c r="M488" s="284" t="s">
        <v>2112</v>
      </c>
      <c r="N488" s="284" t="s">
        <v>7021</v>
      </c>
      <c r="O488" s="284" t="s">
        <v>7022</v>
      </c>
      <c r="P488" s="285">
        <v>114</v>
      </c>
      <c r="AF488" s="146">
        <v>12</v>
      </c>
      <c r="AG488" s="144" t="s">
        <v>710</v>
      </c>
      <c r="AH488" s="144" t="s">
        <v>5162</v>
      </c>
      <c r="AI488" s="144" t="s">
        <v>6706</v>
      </c>
      <c r="AJ488" s="144" t="s">
        <v>5958</v>
      </c>
      <c r="AK488" s="145">
        <v>4400</v>
      </c>
    </row>
    <row r="489" s="41" customFormat="1" spans="12:37">
      <c r="L489" s="286"/>
      <c r="M489" s="286"/>
      <c r="N489" s="286"/>
      <c r="O489" s="288" t="s">
        <v>7023</v>
      </c>
      <c r="P489" s="289">
        <v>11305</v>
      </c>
      <c r="AF489" s="146">
        <v>12</v>
      </c>
      <c r="AG489" s="144" t="s">
        <v>710</v>
      </c>
      <c r="AH489" s="144" t="s">
        <v>5162</v>
      </c>
      <c r="AI489" s="144" t="s">
        <v>6708</v>
      </c>
      <c r="AJ489" s="144" t="s">
        <v>7024</v>
      </c>
      <c r="AK489" s="145">
        <v>49600</v>
      </c>
    </row>
    <row r="490" s="41" customFormat="1" spans="12:37">
      <c r="L490" s="286"/>
      <c r="M490" s="286"/>
      <c r="N490" s="286"/>
      <c r="O490" s="288" t="s">
        <v>2227</v>
      </c>
      <c r="P490" s="289">
        <v>8224</v>
      </c>
      <c r="AF490" s="146">
        <v>12</v>
      </c>
      <c r="AG490" s="144" t="s">
        <v>710</v>
      </c>
      <c r="AH490" s="144" t="s">
        <v>5162</v>
      </c>
      <c r="AI490" s="144" t="s">
        <v>893</v>
      </c>
      <c r="AJ490" s="144" t="s">
        <v>7025</v>
      </c>
      <c r="AK490" s="145">
        <v>1100</v>
      </c>
    </row>
    <row r="491" s="41" customFormat="1" ht="24" spans="12:37">
      <c r="L491" s="286"/>
      <c r="M491" s="286"/>
      <c r="N491" s="284" t="s">
        <v>6991</v>
      </c>
      <c r="O491" s="284" t="s">
        <v>6992</v>
      </c>
      <c r="P491" s="285">
        <v>0</v>
      </c>
      <c r="AF491" s="146">
        <v>12</v>
      </c>
      <c r="AG491" s="144" t="s">
        <v>710</v>
      </c>
      <c r="AH491" s="144" t="s">
        <v>5162</v>
      </c>
      <c r="AI491" s="144" t="s">
        <v>893</v>
      </c>
      <c r="AJ491" s="144" t="s">
        <v>7025</v>
      </c>
      <c r="AK491" s="157">
        <v>362</v>
      </c>
    </row>
    <row r="492" s="41" customFormat="1" ht="24" spans="12:37">
      <c r="L492" s="286"/>
      <c r="M492" s="286"/>
      <c r="N492" s="284" t="s">
        <v>7026</v>
      </c>
      <c r="O492" s="284" t="s">
        <v>6001</v>
      </c>
      <c r="P492" s="285">
        <v>0</v>
      </c>
      <c r="AF492" s="146">
        <v>12</v>
      </c>
      <c r="AG492" s="144" t="s">
        <v>710</v>
      </c>
      <c r="AH492" s="144" t="s">
        <v>5162</v>
      </c>
      <c r="AI492" s="144" t="s">
        <v>893</v>
      </c>
      <c r="AJ492" s="144" t="s">
        <v>7025</v>
      </c>
      <c r="AK492" s="157">
        <v>60</v>
      </c>
    </row>
    <row r="493" s="41" customFormat="1" ht="24" spans="12:37">
      <c r="L493" s="286"/>
      <c r="M493" s="286"/>
      <c r="N493" s="284" t="s">
        <v>7027</v>
      </c>
      <c r="O493" s="284" t="s">
        <v>6001</v>
      </c>
      <c r="P493" s="285">
        <v>0</v>
      </c>
      <c r="AF493" s="146">
        <v>12</v>
      </c>
      <c r="AG493" s="144" t="s">
        <v>710</v>
      </c>
      <c r="AH493" s="144" t="s">
        <v>5162</v>
      </c>
      <c r="AI493" s="144" t="s">
        <v>893</v>
      </c>
      <c r="AJ493" s="144" t="s">
        <v>7025</v>
      </c>
      <c r="AK493" s="145">
        <v>2320</v>
      </c>
    </row>
    <row r="494" s="41" customFormat="1" spans="12:37">
      <c r="L494" s="286"/>
      <c r="M494" s="286"/>
      <c r="N494" s="284" t="s">
        <v>7028</v>
      </c>
      <c r="O494" s="284" t="s">
        <v>7029</v>
      </c>
      <c r="P494" s="285">
        <v>12011</v>
      </c>
      <c r="AF494" s="146">
        <v>12</v>
      </c>
      <c r="AG494" s="146">
        <v>20</v>
      </c>
      <c r="AH494" s="144" t="s">
        <v>4372</v>
      </c>
      <c r="AI494" s="144" t="s">
        <v>7030</v>
      </c>
      <c r="AJ494" s="144" t="s">
        <v>5850</v>
      </c>
      <c r="AK494" s="145">
        <v>3043</v>
      </c>
    </row>
    <row r="495" s="41" customFormat="1" spans="12:37">
      <c r="L495" s="286"/>
      <c r="M495" s="286"/>
      <c r="N495" s="284" t="s">
        <v>7031</v>
      </c>
      <c r="O495" s="284" t="s">
        <v>7032</v>
      </c>
      <c r="P495" s="285">
        <v>1178</v>
      </c>
      <c r="AF495" s="146">
        <v>12</v>
      </c>
      <c r="AG495" s="146">
        <v>20</v>
      </c>
      <c r="AH495" s="144" t="s">
        <v>4372</v>
      </c>
      <c r="AI495" s="144" t="s">
        <v>2535</v>
      </c>
      <c r="AJ495" s="144" t="s">
        <v>5850</v>
      </c>
      <c r="AK495" s="145">
        <v>1300</v>
      </c>
    </row>
    <row r="496" s="41" customFormat="1" spans="12:37">
      <c r="L496" s="286"/>
      <c r="M496" s="286"/>
      <c r="N496" s="284" t="s">
        <v>7033</v>
      </c>
      <c r="O496" s="284" t="s">
        <v>7034</v>
      </c>
      <c r="P496" s="285">
        <v>9845</v>
      </c>
      <c r="AF496" s="146">
        <v>12</v>
      </c>
      <c r="AG496" s="146">
        <v>20</v>
      </c>
      <c r="AH496" s="144" t="s">
        <v>4372</v>
      </c>
      <c r="AI496" s="144" t="s">
        <v>7035</v>
      </c>
      <c r="AJ496" s="144" t="s">
        <v>5850</v>
      </c>
      <c r="AK496" s="145">
        <v>3259</v>
      </c>
    </row>
    <row r="497" s="41" customFormat="1" ht="36" spans="12:37">
      <c r="L497" s="286"/>
      <c r="M497" s="286"/>
      <c r="N497" s="286"/>
      <c r="O497" s="288" t="s">
        <v>7036</v>
      </c>
      <c r="P497" s="289">
        <v>5140</v>
      </c>
      <c r="AF497" s="146">
        <v>12</v>
      </c>
      <c r="AG497" s="146">
        <v>20</v>
      </c>
      <c r="AH497" s="144" t="s">
        <v>4072</v>
      </c>
      <c r="AI497" s="144" t="s">
        <v>7037</v>
      </c>
      <c r="AJ497" s="144" t="s">
        <v>5990</v>
      </c>
      <c r="AK497" s="145">
        <v>2700</v>
      </c>
    </row>
    <row r="498" s="41" customFormat="1" ht="36" spans="12:37">
      <c r="L498" s="286"/>
      <c r="M498" s="286"/>
      <c r="N498" s="286"/>
      <c r="O498" s="288" t="s">
        <v>7038</v>
      </c>
      <c r="P498" s="289">
        <v>40695</v>
      </c>
      <c r="AF498" s="146">
        <v>12</v>
      </c>
      <c r="AG498" s="146">
        <v>20</v>
      </c>
      <c r="AH498" s="144" t="s">
        <v>4372</v>
      </c>
      <c r="AI498" s="144" t="s">
        <v>7039</v>
      </c>
      <c r="AJ498" s="144" t="s">
        <v>7040</v>
      </c>
      <c r="AK498" s="145">
        <v>2830.2</v>
      </c>
    </row>
    <row r="499" s="41" customFormat="1" ht="36" spans="12:37">
      <c r="L499" s="286"/>
      <c r="M499" s="286"/>
      <c r="N499" s="284" t="s">
        <v>7041</v>
      </c>
      <c r="O499" s="284" t="s">
        <v>6770</v>
      </c>
      <c r="P499" s="285">
        <v>590</v>
      </c>
      <c r="AF499" s="146">
        <v>12</v>
      </c>
      <c r="AG499" s="146">
        <v>20</v>
      </c>
      <c r="AH499" s="144" t="s">
        <v>4078</v>
      </c>
      <c r="AI499" s="144" t="s">
        <v>3381</v>
      </c>
      <c r="AJ499" s="144" t="s">
        <v>4080</v>
      </c>
      <c r="AK499" s="145">
        <v>8000</v>
      </c>
    </row>
    <row r="500" s="41" customFormat="1" ht="36" spans="12:37">
      <c r="L500" s="286"/>
      <c r="M500" s="286"/>
      <c r="N500" s="284" t="s">
        <v>7042</v>
      </c>
      <c r="O500" s="284" t="s">
        <v>6919</v>
      </c>
      <c r="P500" s="285">
        <v>9590</v>
      </c>
      <c r="AF500" s="146">
        <v>12</v>
      </c>
      <c r="AG500" s="146">
        <v>21</v>
      </c>
      <c r="AH500" s="144" t="s">
        <v>4382</v>
      </c>
      <c r="AI500" s="144" t="s">
        <v>7043</v>
      </c>
      <c r="AJ500" s="144" t="s">
        <v>5894</v>
      </c>
      <c r="AK500" s="145">
        <v>3200</v>
      </c>
    </row>
    <row r="501" s="41" customFormat="1" ht="24" spans="12:37">
      <c r="L501" s="286"/>
      <c r="M501" s="284" t="s">
        <v>2140</v>
      </c>
      <c r="N501" s="284" t="s">
        <v>7044</v>
      </c>
      <c r="O501" s="284" t="s">
        <v>6001</v>
      </c>
      <c r="P501" s="285">
        <v>0</v>
      </c>
      <c r="AF501" s="146">
        <v>12</v>
      </c>
      <c r="AG501" s="146">
        <v>21</v>
      </c>
      <c r="AH501" s="144" t="s">
        <v>4303</v>
      </c>
      <c r="AI501" s="144" t="s">
        <v>5234</v>
      </c>
      <c r="AJ501" s="144" t="s">
        <v>4305</v>
      </c>
      <c r="AK501" s="157">
        <v>700</v>
      </c>
    </row>
    <row r="502" s="41" customFormat="1" ht="24" spans="12:37">
      <c r="L502" s="286"/>
      <c r="M502" s="286"/>
      <c r="N502" s="284" t="s">
        <v>7045</v>
      </c>
      <c r="O502" s="284" t="s">
        <v>6001</v>
      </c>
      <c r="P502" s="285">
        <v>0</v>
      </c>
      <c r="AF502" s="146">
        <v>12</v>
      </c>
      <c r="AG502" s="146">
        <v>21</v>
      </c>
      <c r="AH502" s="144" t="s">
        <v>4303</v>
      </c>
      <c r="AI502" s="144" t="s">
        <v>5238</v>
      </c>
      <c r="AJ502" s="144" t="s">
        <v>4305</v>
      </c>
      <c r="AK502" s="157">
        <v>400</v>
      </c>
    </row>
    <row r="503" s="41" customFormat="1" spans="12:37">
      <c r="L503" s="286"/>
      <c r="M503" s="286"/>
      <c r="N503" s="284" t="s">
        <v>7046</v>
      </c>
      <c r="O503" s="284" t="s">
        <v>7047</v>
      </c>
      <c r="P503" s="285">
        <v>9600</v>
      </c>
      <c r="AF503" s="146">
        <v>12</v>
      </c>
      <c r="AG503" s="146">
        <v>21</v>
      </c>
      <c r="AH503" s="144" t="s">
        <v>5113</v>
      </c>
      <c r="AI503" s="144" t="s">
        <v>7048</v>
      </c>
      <c r="AJ503" s="144" t="s">
        <v>5114</v>
      </c>
      <c r="AK503" s="145">
        <v>1600</v>
      </c>
    </row>
    <row r="504" s="41" customFormat="1" spans="12:37">
      <c r="L504" s="286"/>
      <c r="M504" s="286"/>
      <c r="N504" s="284" t="s">
        <v>7049</v>
      </c>
      <c r="O504" s="284" t="s">
        <v>2115</v>
      </c>
      <c r="P504" s="285">
        <v>9600</v>
      </c>
      <c r="AF504" s="146">
        <v>12</v>
      </c>
      <c r="AG504" s="146">
        <v>21</v>
      </c>
      <c r="AH504" s="144" t="s">
        <v>5113</v>
      </c>
      <c r="AI504" s="144" t="s">
        <v>7050</v>
      </c>
      <c r="AJ504" s="144" t="s">
        <v>5961</v>
      </c>
      <c r="AK504" s="145">
        <v>9900</v>
      </c>
    </row>
    <row r="505" s="41" customFormat="1" spans="12:37">
      <c r="L505" s="286"/>
      <c r="M505" s="286"/>
      <c r="N505" s="286"/>
      <c r="O505" s="288" t="s">
        <v>7051</v>
      </c>
      <c r="P505" s="289">
        <v>28800</v>
      </c>
      <c r="AF505" s="146">
        <v>12</v>
      </c>
      <c r="AG505" s="146">
        <v>21</v>
      </c>
      <c r="AH505" s="144" t="s">
        <v>5113</v>
      </c>
      <c r="AI505" s="144" t="s">
        <v>7052</v>
      </c>
      <c r="AJ505" s="144" t="s">
        <v>5252</v>
      </c>
      <c r="AK505" s="145">
        <v>23159</v>
      </c>
    </row>
    <row r="506" s="41" customFormat="1" ht="24" spans="12:37">
      <c r="L506" s="286"/>
      <c r="M506" s="286"/>
      <c r="N506" s="286"/>
      <c r="O506" s="288" t="s">
        <v>7053</v>
      </c>
      <c r="P506" s="289">
        <v>28800</v>
      </c>
      <c r="AF506" s="146">
        <v>12</v>
      </c>
      <c r="AG506" s="146">
        <v>28</v>
      </c>
      <c r="AH506" s="144" t="s">
        <v>4035</v>
      </c>
      <c r="AI506" s="144" t="s">
        <v>7054</v>
      </c>
      <c r="AJ506" s="144" t="s">
        <v>6156</v>
      </c>
      <c r="AK506" s="145">
        <v>4094</v>
      </c>
    </row>
    <row r="507" s="41" customFormat="1" spans="12:37">
      <c r="L507" s="286"/>
      <c r="M507" s="286"/>
      <c r="N507" s="284" t="s">
        <v>7055</v>
      </c>
      <c r="O507" s="284" t="s">
        <v>7056</v>
      </c>
      <c r="P507" s="285">
        <v>2000</v>
      </c>
      <c r="AF507" s="146">
        <v>12</v>
      </c>
      <c r="AG507" s="146">
        <v>28</v>
      </c>
      <c r="AH507" s="144" t="s">
        <v>4035</v>
      </c>
      <c r="AI507" s="144" t="s">
        <v>7057</v>
      </c>
      <c r="AJ507" s="144" t="s">
        <v>5814</v>
      </c>
      <c r="AK507" s="145">
        <v>4029.85</v>
      </c>
    </row>
    <row r="508" s="41" customFormat="1" spans="12:37">
      <c r="L508" s="286"/>
      <c r="M508" s="286"/>
      <c r="N508" s="286"/>
      <c r="O508" s="288" t="s">
        <v>7058</v>
      </c>
      <c r="P508" s="289">
        <v>2000</v>
      </c>
      <c r="AF508" s="146">
        <v>12</v>
      </c>
      <c r="AG508" s="146">
        <v>28</v>
      </c>
      <c r="AH508" s="144" t="s">
        <v>4035</v>
      </c>
      <c r="AI508" s="144" t="s">
        <v>7057</v>
      </c>
      <c r="AJ508" s="144" t="s">
        <v>5814</v>
      </c>
      <c r="AK508" s="145">
        <v>28941</v>
      </c>
    </row>
    <row r="509" s="41" customFormat="1" spans="12:37">
      <c r="L509" s="286"/>
      <c r="M509" s="284" t="s">
        <v>5574</v>
      </c>
      <c r="N509" s="284" t="s">
        <v>7059</v>
      </c>
      <c r="O509" s="284" t="s">
        <v>7060</v>
      </c>
      <c r="P509" s="285">
        <v>9000</v>
      </c>
      <c r="AF509" s="146">
        <v>12</v>
      </c>
      <c r="AG509" s="146">
        <v>28</v>
      </c>
      <c r="AH509" s="144" t="s">
        <v>4035</v>
      </c>
      <c r="AI509" s="144" t="s">
        <v>7057</v>
      </c>
      <c r="AJ509" s="144" t="s">
        <v>5814</v>
      </c>
      <c r="AK509" s="157">
        <v>718</v>
      </c>
    </row>
    <row r="510" s="41" customFormat="1" spans="12:37">
      <c r="L510" s="286"/>
      <c r="M510" s="286"/>
      <c r="N510" s="284" t="s">
        <v>7061</v>
      </c>
      <c r="O510" s="284" t="s">
        <v>6919</v>
      </c>
      <c r="P510" s="285">
        <v>4780</v>
      </c>
      <c r="AF510" s="146">
        <v>12</v>
      </c>
      <c r="AG510" s="146">
        <v>28</v>
      </c>
      <c r="AH510" s="144" t="s">
        <v>4035</v>
      </c>
      <c r="AI510" s="144" t="s">
        <v>7057</v>
      </c>
      <c r="AJ510" s="144" t="s">
        <v>5814</v>
      </c>
      <c r="AK510" s="145">
        <v>1572</v>
      </c>
    </row>
    <row r="511" s="41" customFormat="1" spans="12:37">
      <c r="L511" s="286"/>
      <c r="M511" s="286"/>
      <c r="N511" s="284" t="s">
        <v>7062</v>
      </c>
      <c r="O511" s="284" t="s">
        <v>6795</v>
      </c>
      <c r="P511" s="285">
        <v>9000</v>
      </c>
      <c r="AF511" s="146">
        <v>12</v>
      </c>
      <c r="AG511" s="146">
        <v>28</v>
      </c>
      <c r="AH511" s="144" t="s">
        <v>4035</v>
      </c>
      <c r="AI511" s="144" t="s">
        <v>7057</v>
      </c>
      <c r="AJ511" s="144" t="s">
        <v>5814</v>
      </c>
      <c r="AK511" s="145">
        <v>7200</v>
      </c>
    </row>
    <row r="512" s="41" customFormat="1" ht="24" spans="12:37">
      <c r="L512" s="286"/>
      <c r="M512" s="284" t="s">
        <v>2178</v>
      </c>
      <c r="N512" s="284" t="s">
        <v>6991</v>
      </c>
      <c r="O512" s="284" t="s">
        <v>6992</v>
      </c>
      <c r="P512" s="285">
        <v>0</v>
      </c>
      <c r="AF512" s="146">
        <v>12</v>
      </c>
      <c r="AG512" s="146">
        <v>28</v>
      </c>
      <c r="AH512" s="144" t="s">
        <v>4035</v>
      </c>
      <c r="AI512" s="144" t="s">
        <v>7057</v>
      </c>
      <c r="AJ512" s="144" t="s">
        <v>5814</v>
      </c>
      <c r="AK512" s="145">
        <v>1450</v>
      </c>
    </row>
    <row r="513" s="41" customFormat="1" spans="12:37">
      <c r="L513" s="286"/>
      <c r="M513" s="286"/>
      <c r="N513" s="284" t="s">
        <v>7063</v>
      </c>
      <c r="O513" s="284" t="s">
        <v>7029</v>
      </c>
      <c r="P513" s="285">
        <v>142</v>
      </c>
      <c r="AF513" s="146">
        <v>12</v>
      </c>
      <c r="AG513" s="146">
        <v>28</v>
      </c>
      <c r="AH513" s="144" t="s">
        <v>4035</v>
      </c>
      <c r="AI513" s="144" t="s">
        <v>7057</v>
      </c>
      <c r="AJ513" s="144" t="s">
        <v>5814</v>
      </c>
      <c r="AK513" s="157">
        <v>738.9</v>
      </c>
    </row>
    <row r="514" s="41" customFormat="1" ht="24" spans="12:37">
      <c r="L514" s="286"/>
      <c r="M514" s="286"/>
      <c r="N514" s="286"/>
      <c r="O514" s="288" t="s">
        <v>7064</v>
      </c>
      <c r="P514" s="289">
        <v>200</v>
      </c>
      <c r="AF514" s="146">
        <v>12</v>
      </c>
      <c r="AG514" s="146">
        <v>28</v>
      </c>
      <c r="AH514" s="144" t="s">
        <v>4548</v>
      </c>
      <c r="AI514" s="144" t="s">
        <v>7065</v>
      </c>
      <c r="AJ514" s="144" t="s">
        <v>5206</v>
      </c>
      <c r="AK514" s="145">
        <v>2640</v>
      </c>
    </row>
    <row r="515" s="41" customFormat="1" ht="24" spans="12:37">
      <c r="L515" s="286"/>
      <c r="M515" s="286"/>
      <c r="N515" s="284" t="s">
        <v>7066</v>
      </c>
      <c r="O515" s="284" t="s">
        <v>7067</v>
      </c>
      <c r="P515" s="285">
        <v>4094.05</v>
      </c>
      <c r="AF515" s="146">
        <v>12</v>
      </c>
      <c r="AG515" s="146">
        <v>28</v>
      </c>
      <c r="AH515" s="144" t="s">
        <v>4548</v>
      </c>
      <c r="AI515" s="144" t="s">
        <v>7065</v>
      </c>
      <c r="AJ515" s="144" t="s">
        <v>5206</v>
      </c>
      <c r="AK515" s="157">
        <v>330</v>
      </c>
    </row>
    <row r="516" s="41" customFormat="1" ht="36" spans="12:37">
      <c r="L516" s="286"/>
      <c r="M516" s="284" t="s">
        <v>7068</v>
      </c>
      <c r="N516" s="284" t="s">
        <v>7062</v>
      </c>
      <c r="O516" s="284" t="s">
        <v>7069</v>
      </c>
      <c r="P516" s="285">
        <v>2300</v>
      </c>
      <c r="AF516" s="146">
        <v>12</v>
      </c>
      <c r="AG516" s="146">
        <v>28</v>
      </c>
      <c r="AH516" s="144" t="s">
        <v>4042</v>
      </c>
      <c r="AI516" s="144" t="s">
        <v>7070</v>
      </c>
      <c r="AJ516" s="144" t="s">
        <v>4169</v>
      </c>
      <c r="AK516" s="145">
        <v>24000</v>
      </c>
    </row>
    <row r="517" s="41" customFormat="1" spans="12:37">
      <c r="L517" s="286"/>
      <c r="M517" s="284" t="s">
        <v>7071</v>
      </c>
      <c r="N517" s="284" t="s">
        <v>7033</v>
      </c>
      <c r="O517" s="284" t="s">
        <v>7072</v>
      </c>
      <c r="P517" s="285">
        <v>31481</v>
      </c>
      <c r="AF517" s="146">
        <v>12</v>
      </c>
      <c r="AG517" s="146">
        <v>28</v>
      </c>
      <c r="AH517" s="144" t="s">
        <v>4179</v>
      </c>
      <c r="AI517" s="144" t="s">
        <v>7073</v>
      </c>
      <c r="AJ517" s="144" t="s">
        <v>4181</v>
      </c>
      <c r="AK517" s="145">
        <v>2080</v>
      </c>
    </row>
    <row r="518" s="41" customFormat="1" ht="24" spans="12:37">
      <c r="L518" s="286"/>
      <c r="M518" s="284" t="s">
        <v>5904</v>
      </c>
      <c r="N518" s="284" t="s">
        <v>6991</v>
      </c>
      <c r="O518" s="284" t="s">
        <v>6992</v>
      </c>
      <c r="P518" s="285">
        <v>0</v>
      </c>
      <c r="AF518" s="146">
        <v>12</v>
      </c>
      <c r="AG518" s="146">
        <v>28</v>
      </c>
      <c r="AH518" s="144" t="s">
        <v>4179</v>
      </c>
      <c r="AI518" s="144" t="s">
        <v>7073</v>
      </c>
      <c r="AJ518" s="144" t="s">
        <v>4181</v>
      </c>
      <c r="AK518" s="145">
        <v>8900</v>
      </c>
    </row>
    <row r="519" s="41" customFormat="1" ht="36" spans="12:37">
      <c r="L519" s="286"/>
      <c r="M519" s="286"/>
      <c r="N519" s="284" t="s">
        <v>7074</v>
      </c>
      <c r="O519" s="284" t="s">
        <v>7064</v>
      </c>
      <c r="P519" s="285">
        <v>221</v>
      </c>
      <c r="AF519" s="146">
        <v>12</v>
      </c>
      <c r="AG519" s="146">
        <v>29</v>
      </c>
      <c r="AH519" s="144" t="s">
        <v>4944</v>
      </c>
      <c r="AI519" s="144" t="s">
        <v>7075</v>
      </c>
      <c r="AJ519" s="144" t="s">
        <v>4952</v>
      </c>
      <c r="AK519" s="145">
        <v>17386.2</v>
      </c>
    </row>
    <row r="520" s="41" customFormat="1" ht="24" spans="12:37">
      <c r="L520" s="286"/>
      <c r="M520" s="286"/>
      <c r="N520" s="284" t="s">
        <v>7076</v>
      </c>
      <c r="O520" s="284" t="s">
        <v>7029</v>
      </c>
      <c r="P520" s="285">
        <v>1289.2</v>
      </c>
      <c r="AF520" s="146">
        <v>12</v>
      </c>
      <c r="AG520" s="146">
        <v>31</v>
      </c>
      <c r="AH520" s="144" t="s">
        <v>4563</v>
      </c>
      <c r="AI520" s="144" t="s">
        <v>7077</v>
      </c>
      <c r="AJ520" s="144" t="s">
        <v>4720</v>
      </c>
      <c r="AK520" s="145">
        <v>1950</v>
      </c>
    </row>
    <row r="521" s="41" customFormat="1" ht="24" spans="12:37">
      <c r="L521" s="286"/>
      <c r="M521" s="286"/>
      <c r="N521" s="286"/>
      <c r="O521" s="288" t="s">
        <v>7064</v>
      </c>
      <c r="P521" s="289">
        <v>2482.4</v>
      </c>
      <c r="AF521" s="146">
        <v>12</v>
      </c>
      <c r="AG521" s="146">
        <v>31</v>
      </c>
      <c r="AH521" s="144" t="s">
        <v>4563</v>
      </c>
      <c r="AI521" s="144" t="s">
        <v>7077</v>
      </c>
      <c r="AJ521" s="144" t="s">
        <v>4720</v>
      </c>
      <c r="AK521" s="157">
        <v>180</v>
      </c>
    </row>
    <row r="522" s="41" customFormat="1" ht="24" spans="12:37">
      <c r="L522" s="284" t="s">
        <v>7078</v>
      </c>
      <c r="M522" s="290"/>
      <c r="N522" s="290"/>
      <c r="O522" s="290"/>
      <c r="P522" s="285">
        <v>244481.65</v>
      </c>
      <c r="AF522" s="146">
        <v>12</v>
      </c>
      <c r="AG522" s="146">
        <v>31</v>
      </c>
      <c r="AH522" s="144" t="s">
        <v>4563</v>
      </c>
      <c r="AI522" s="144" t="s">
        <v>7077</v>
      </c>
      <c r="AJ522" s="144" t="s">
        <v>4720</v>
      </c>
      <c r="AK522" s="145">
        <v>5774</v>
      </c>
    </row>
    <row r="523" s="41" customFormat="1" ht="24" spans="12:37">
      <c r="L523" s="284" t="s">
        <v>5615</v>
      </c>
      <c r="M523" s="284" t="s">
        <v>2112</v>
      </c>
      <c r="N523" s="284" t="s">
        <v>7079</v>
      </c>
      <c r="O523" s="284" t="s">
        <v>7080</v>
      </c>
      <c r="P523" s="285">
        <v>6243</v>
      </c>
      <c r="AF523" s="146">
        <v>12</v>
      </c>
      <c r="AG523" s="146">
        <v>31</v>
      </c>
      <c r="AH523" s="144" t="s">
        <v>4563</v>
      </c>
      <c r="AI523" s="144" t="s">
        <v>7081</v>
      </c>
      <c r="AJ523" s="144" t="s">
        <v>4571</v>
      </c>
      <c r="AK523" s="145">
        <v>48000</v>
      </c>
    </row>
    <row r="524" s="41" customFormat="1" ht="24" spans="12:37">
      <c r="L524" s="286"/>
      <c r="M524" s="286"/>
      <c r="N524" s="286"/>
      <c r="O524" s="288" t="s">
        <v>2330</v>
      </c>
      <c r="P524" s="289">
        <v>2070</v>
      </c>
      <c r="AF524" s="146">
        <v>12</v>
      </c>
      <c r="AG524" s="146">
        <v>31</v>
      </c>
      <c r="AH524" s="144" t="s">
        <v>4028</v>
      </c>
      <c r="AI524" s="144" t="s">
        <v>7082</v>
      </c>
      <c r="AJ524" s="144" t="s">
        <v>4543</v>
      </c>
      <c r="AK524" s="145">
        <v>1500</v>
      </c>
    </row>
    <row r="525" s="41" customFormat="1" ht="24" spans="12:37">
      <c r="L525" s="286"/>
      <c r="M525" s="286"/>
      <c r="N525" s="286"/>
      <c r="O525" s="288" t="s">
        <v>6736</v>
      </c>
      <c r="P525" s="289">
        <v>10998.5</v>
      </c>
      <c r="AF525" s="146">
        <v>12</v>
      </c>
      <c r="AG525" s="146">
        <v>31</v>
      </c>
      <c r="AH525" s="144" t="s">
        <v>4028</v>
      </c>
      <c r="AI525" s="144" t="s">
        <v>7082</v>
      </c>
      <c r="AJ525" s="144" t="s">
        <v>4543</v>
      </c>
      <c r="AK525" s="145">
        <v>24655</v>
      </c>
    </row>
    <row r="526" s="41" customFormat="1" ht="24" spans="12:37">
      <c r="L526" s="286"/>
      <c r="M526" s="286"/>
      <c r="N526" s="284" t="s">
        <v>7083</v>
      </c>
      <c r="O526" s="284" t="s">
        <v>1124</v>
      </c>
      <c r="P526" s="285">
        <v>7800</v>
      </c>
      <c r="AF526" s="146">
        <v>12</v>
      </c>
      <c r="AG526" s="146">
        <v>31</v>
      </c>
      <c r="AH526" s="144" t="s">
        <v>4028</v>
      </c>
      <c r="AI526" s="144" t="s">
        <v>7082</v>
      </c>
      <c r="AJ526" s="144" t="s">
        <v>4543</v>
      </c>
      <c r="AK526" s="157">
        <v>866</v>
      </c>
    </row>
    <row r="527" s="41" customFormat="1" ht="36" spans="12:37">
      <c r="L527" s="286"/>
      <c r="M527" s="286"/>
      <c r="N527" s="284" t="s">
        <v>7084</v>
      </c>
      <c r="O527" s="284" t="s">
        <v>7085</v>
      </c>
      <c r="P527" s="285">
        <v>9880</v>
      </c>
      <c r="AF527" s="209">
        <v>12</v>
      </c>
      <c r="AG527" s="209">
        <v>31</v>
      </c>
      <c r="AH527" s="149" t="s">
        <v>5162</v>
      </c>
      <c r="AI527" s="149" t="s">
        <v>7086</v>
      </c>
      <c r="AJ527" s="149" t="s">
        <v>7087</v>
      </c>
      <c r="AK527" s="246">
        <v>2830.2</v>
      </c>
    </row>
    <row r="528" s="41" customFormat="1" spans="12:37">
      <c r="L528" s="286"/>
      <c r="M528" s="286"/>
      <c r="N528" s="284" t="s">
        <v>7088</v>
      </c>
      <c r="O528" s="284" t="s">
        <v>7089</v>
      </c>
      <c r="P528" s="285">
        <v>13937.6</v>
      </c>
      <c r="AF528" s="207"/>
      <c r="AG528" s="207"/>
      <c r="AH528" s="207"/>
      <c r="AI528" s="207"/>
      <c r="AJ528" s="207" t="s">
        <v>389</v>
      </c>
      <c r="AK528" s="207">
        <f>SUM(AK253:AK527)</f>
        <v>2269942.19</v>
      </c>
    </row>
    <row r="529" s="41" customFormat="1" spans="12:16">
      <c r="L529" s="286"/>
      <c r="M529" s="286"/>
      <c r="N529" s="284" t="s">
        <v>7090</v>
      </c>
      <c r="O529" s="284" t="s">
        <v>7091</v>
      </c>
      <c r="P529" s="285">
        <v>1100</v>
      </c>
    </row>
    <row r="530" s="41" customFormat="1" spans="12:16">
      <c r="L530" s="286"/>
      <c r="M530" s="286"/>
      <c r="N530" s="284" t="s">
        <v>7092</v>
      </c>
      <c r="O530" s="284" t="s">
        <v>2393</v>
      </c>
      <c r="P530" s="285">
        <v>30714</v>
      </c>
    </row>
    <row r="531" s="41" customFormat="1" spans="12:16">
      <c r="L531" s="286"/>
      <c r="M531" s="286"/>
      <c r="N531" s="284" t="s">
        <v>7093</v>
      </c>
      <c r="O531" s="284" t="s">
        <v>7094</v>
      </c>
      <c r="P531" s="285">
        <v>31400</v>
      </c>
    </row>
    <row r="532" s="41" customFormat="1" spans="12:16">
      <c r="L532" s="286"/>
      <c r="M532" s="286"/>
      <c r="N532" s="286"/>
      <c r="O532" s="288" t="s">
        <v>2252</v>
      </c>
      <c r="P532" s="289">
        <v>8659</v>
      </c>
    </row>
    <row r="533" s="41" customFormat="1" spans="12:16">
      <c r="L533" s="286"/>
      <c r="M533" s="286"/>
      <c r="N533" s="286"/>
      <c r="O533" s="288" t="s">
        <v>6202</v>
      </c>
      <c r="P533" s="289">
        <v>7350</v>
      </c>
    </row>
    <row r="534" s="41" customFormat="1" ht="24" spans="12:16">
      <c r="L534" s="286"/>
      <c r="M534" s="286"/>
      <c r="N534" s="284" t="s">
        <v>6991</v>
      </c>
      <c r="O534" s="284" t="s">
        <v>6992</v>
      </c>
      <c r="P534" s="285">
        <v>0</v>
      </c>
    </row>
    <row r="535" s="41" customFormat="1" spans="12:16">
      <c r="L535" s="286"/>
      <c r="M535" s="284" t="s">
        <v>2140</v>
      </c>
      <c r="N535" s="284" t="s">
        <v>7095</v>
      </c>
      <c r="O535" s="284" t="s">
        <v>2330</v>
      </c>
      <c r="P535" s="285">
        <v>6000</v>
      </c>
    </row>
    <row r="536" s="41" customFormat="1" spans="12:16">
      <c r="L536" s="286"/>
      <c r="M536" s="286"/>
      <c r="N536" s="284" t="s">
        <v>7096</v>
      </c>
      <c r="O536" s="284" t="s">
        <v>6736</v>
      </c>
      <c r="P536" s="285">
        <v>20200</v>
      </c>
    </row>
    <row r="537" s="41" customFormat="1" spans="12:16">
      <c r="L537" s="286"/>
      <c r="M537" s="286"/>
      <c r="N537" s="284" t="s">
        <v>7097</v>
      </c>
      <c r="O537" s="284" t="s">
        <v>6081</v>
      </c>
      <c r="P537" s="285">
        <v>18400</v>
      </c>
    </row>
    <row r="538" s="41" customFormat="1" spans="12:16">
      <c r="L538" s="286"/>
      <c r="M538" s="286"/>
      <c r="N538" s="284" t="s">
        <v>5790</v>
      </c>
      <c r="O538" s="284" t="s">
        <v>7098</v>
      </c>
      <c r="P538" s="285">
        <v>6000</v>
      </c>
    </row>
    <row r="539" s="41" customFormat="1" spans="12:16">
      <c r="L539" s="286"/>
      <c r="M539" s="286"/>
      <c r="N539" s="284" t="s">
        <v>7099</v>
      </c>
      <c r="O539" s="284" t="s">
        <v>7100</v>
      </c>
      <c r="P539" s="285">
        <v>6453</v>
      </c>
    </row>
    <row r="540" s="41" customFormat="1" ht="24" spans="12:16">
      <c r="L540" s="286"/>
      <c r="M540" s="286"/>
      <c r="N540" s="284" t="s">
        <v>6991</v>
      </c>
      <c r="O540" s="284" t="s">
        <v>6992</v>
      </c>
      <c r="P540" s="285">
        <v>0</v>
      </c>
    </row>
    <row r="541" s="41" customFormat="1" spans="12:16">
      <c r="L541" s="286"/>
      <c r="M541" s="284" t="s">
        <v>5574</v>
      </c>
      <c r="N541" s="284" t="s">
        <v>7101</v>
      </c>
      <c r="O541" s="284" t="s">
        <v>7102</v>
      </c>
      <c r="P541" s="285">
        <v>3876</v>
      </c>
    </row>
    <row r="542" s="41" customFormat="1" spans="12:16">
      <c r="L542" s="286"/>
      <c r="M542" s="286"/>
      <c r="N542" s="284" t="s">
        <v>7103</v>
      </c>
      <c r="O542" s="284" t="s">
        <v>6868</v>
      </c>
      <c r="P542" s="285">
        <v>800</v>
      </c>
    </row>
    <row r="543" s="41" customFormat="1" ht="24" spans="12:16">
      <c r="L543" s="286"/>
      <c r="M543" s="284" t="s">
        <v>2178</v>
      </c>
      <c r="N543" s="284" t="s">
        <v>7104</v>
      </c>
      <c r="O543" s="284" t="s">
        <v>7105</v>
      </c>
      <c r="P543" s="285">
        <v>615.28</v>
      </c>
    </row>
    <row r="544" s="41" customFormat="1" spans="12:16">
      <c r="L544" s="286"/>
      <c r="M544" s="286"/>
      <c r="N544" s="284" t="s">
        <v>7106</v>
      </c>
      <c r="O544" s="284" t="s">
        <v>2330</v>
      </c>
      <c r="P544" s="285">
        <v>113</v>
      </c>
    </row>
    <row r="545" s="41" customFormat="1" spans="12:16">
      <c r="L545" s="286"/>
      <c r="M545" s="286"/>
      <c r="N545" s="284" t="s">
        <v>7107</v>
      </c>
      <c r="O545" s="284" t="s">
        <v>1117</v>
      </c>
      <c r="P545" s="285">
        <v>1408.5</v>
      </c>
    </row>
    <row r="546" s="41" customFormat="1" spans="12:16">
      <c r="L546" s="286"/>
      <c r="M546" s="286"/>
      <c r="N546" s="284" t="s">
        <v>7108</v>
      </c>
      <c r="O546" s="284" t="s">
        <v>2645</v>
      </c>
      <c r="P546" s="285">
        <v>2500</v>
      </c>
    </row>
    <row r="547" s="41" customFormat="1" spans="12:16">
      <c r="L547" s="286"/>
      <c r="M547" s="286"/>
      <c r="N547" s="284" t="s">
        <v>7109</v>
      </c>
      <c r="O547" s="284" t="s">
        <v>2221</v>
      </c>
      <c r="P547" s="285">
        <v>3375.03</v>
      </c>
    </row>
    <row r="548" s="41" customFormat="1" spans="12:16">
      <c r="L548" s="286"/>
      <c r="M548" s="286"/>
      <c r="N548" s="284" t="s">
        <v>7110</v>
      </c>
      <c r="O548" s="284" t="s">
        <v>7089</v>
      </c>
      <c r="P548" s="285">
        <v>3719.6</v>
      </c>
    </row>
    <row r="549" s="41" customFormat="1" spans="12:16">
      <c r="L549" s="286"/>
      <c r="M549" s="286"/>
      <c r="N549" s="284" t="s">
        <v>7111</v>
      </c>
      <c r="O549" s="284" t="s">
        <v>2393</v>
      </c>
      <c r="P549" s="285">
        <v>635</v>
      </c>
    </row>
    <row r="550" s="41" customFormat="1" ht="24" spans="12:16">
      <c r="L550" s="286"/>
      <c r="M550" s="286"/>
      <c r="N550" s="284" t="s">
        <v>6991</v>
      </c>
      <c r="O550" s="284" t="s">
        <v>6992</v>
      </c>
      <c r="P550" s="285">
        <v>0</v>
      </c>
    </row>
    <row r="551" s="41" customFormat="1" spans="12:16">
      <c r="L551" s="286"/>
      <c r="M551" s="284" t="s">
        <v>5904</v>
      </c>
      <c r="N551" s="284" t="s">
        <v>7112</v>
      </c>
      <c r="O551" s="284" t="s">
        <v>2352</v>
      </c>
      <c r="P551" s="285">
        <v>336</v>
      </c>
    </row>
    <row r="552" s="41" customFormat="1" ht="24" spans="12:16">
      <c r="L552" s="284" t="s">
        <v>7113</v>
      </c>
      <c r="M552" s="290"/>
      <c r="N552" s="290"/>
      <c r="O552" s="290"/>
      <c r="P552" s="285">
        <v>204583.51</v>
      </c>
    </row>
    <row r="553" s="41" customFormat="1" spans="12:16">
      <c r="L553" s="284" t="s">
        <v>5625</v>
      </c>
      <c r="M553" s="284" t="s">
        <v>2112</v>
      </c>
      <c r="N553" s="284" t="s">
        <v>7114</v>
      </c>
      <c r="O553" s="284" t="s">
        <v>7115</v>
      </c>
      <c r="P553" s="285">
        <v>10484</v>
      </c>
    </row>
    <row r="554" s="41" customFormat="1" spans="12:16">
      <c r="L554" s="286"/>
      <c r="M554" s="286"/>
      <c r="N554" s="284" t="s">
        <v>7116</v>
      </c>
      <c r="O554" s="284" t="s">
        <v>7117</v>
      </c>
      <c r="P554" s="285">
        <v>11632</v>
      </c>
    </row>
    <row r="555" s="41" customFormat="1" spans="12:16">
      <c r="L555" s="286"/>
      <c r="M555" s="286"/>
      <c r="N555" s="284" t="s">
        <v>7118</v>
      </c>
      <c r="O555" s="284" t="s">
        <v>1210</v>
      </c>
      <c r="P555" s="285">
        <v>34175.3</v>
      </c>
    </row>
    <row r="556" s="41" customFormat="1" spans="12:16">
      <c r="L556" s="286"/>
      <c r="M556" s="286"/>
      <c r="N556" s="284" t="s">
        <v>7119</v>
      </c>
      <c r="O556" s="284" t="s">
        <v>6655</v>
      </c>
      <c r="P556" s="285">
        <v>2698</v>
      </c>
    </row>
    <row r="557" s="41" customFormat="1" spans="12:16">
      <c r="L557" s="286"/>
      <c r="M557" s="284" t="s">
        <v>2140</v>
      </c>
      <c r="N557" s="284" t="s">
        <v>7120</v>
      </c>
      <c r="O557" s="284" t="s">
        <v>7121</v>
      </c>
      <c r="P557" s="285">
        <v>40000</v>
      </c>
    </row>
    <row r="558" s="41" customFormat="1" ht="24" spans="12:16">
      <c r="L558" s="286"/>
      <c r="M558" s="286"/>
      <c r="N558" s="284" t="s">
        <v>6991</v>
      </c>
      <c r="O558" s="284" t="s">
        <v>6992</v>
      </c>
      <c r="P558" s="285">
        <v>0</v>
      </c>
    </row>
    <row r="559" s="41" customFormat="1" ht="24" spans="12:16">
      <c r="L559" s="286"/>
      <c r="M559" s="284" t="s">
        <v>2178</v>
      </c>
      <c r="N559" s="284" t="s">
        <v>7122</v>
      </c>
      <c r="O559" s="284" t="s">
        <v>6037</v>
      </c>
      <c r="P559" s="285">
        <v>1518.7</v>
      </c>
    </row>
    <row r="560" s="41" customFormat="1" spans="12:16">
      <c r="L560" s="286"/>
      <c r="M560" s="284" t="s">
        <v>5637</v>
      </c>
      <c r="N560" s="284" t="s">
        <v>7123</v>
      </c>
      <c r="O560" s="284" t="s">
        <v>2820</v>
      </c>
      <c r="P560" s="285">
        <v>4000</v>
      </c>
    </row>
    <row r="561" s="41" customFormat="1" ht="24" spans="12:16">
      <c r="L561" s="284" t="s">
        <v>7124</v>
      </c>
      <c r="M561" s="290"/>
      <c r="N561" s="290"/>
      <c r="O561" s="290"/>
      <c r="P561" s="285">
        <v>104508</v>
      </c>
    </row>
    <row r="562" s="41" customFormat="1" spans="12:16">
      <c r="L562" s="284" t="s">
        <v>5654</v>
      </c>
      <c r="M562" s="284" t="s">
        <v>2112</v>
      </c>
      <c r="N562" s="284" t="s">
        <v>5685</v>
      </c>
      <c r="O562" s="284" t="s">
        <v>2816</v>
      </c>
      <c r="P562" s="285">
        <v>3108</v>
      </c>
    </row>
    <row r="563" s="41" customFormat="1" spans="12:16">
      <c r="L563" s="286"/>
      <c r="M563" s="286"/>
      <c r="N563" s="286"/>
      <c r="O563" s="288" t="s">
        <v>6798</v>
      </c>
      <c r="P563" s="289">
        <v>9900</v>
      </c>
    </row>
    <row r="564" s="41" customFormat="1" spans="12:16">
      <c r="L564" s="286"/>
      <c r="M564" s="286"/>
      <c r="N564" s="286"/>
      <c r="O564" s="288" t="s">
        <v>7125</v>
      </c>
      <c r="P564" s="289">
        <v>7166</v>
      </c>
    </row>
    <row r="565" s="41" customFormat="1" spans="12:16">
      <c r="L565" s="286"/>
      <c r="M565" s="286"/>
      <c r="N565" s="286"/>
      <c r="O565" s="288" t="s">
        <v>7126</v>
      </c>
      <c r="P565" s="289">
        <v>3564</v>
      </c>
    </row>
    <row r="566" s="41" customFormat="1" spans="12:16">
      <c r="L566" s="286"/>
      <c r="M566" s="286"/>
      <c r="N566" s="284" t="s">
        <v>5856</v>
      </c>
      <c r="O566" s="284" t="s">
        <v>7127</v>
      </c>
      <c r="P566" s="285">
        <v>1970</v>
      </c>
    </row>
    <row r="567" s="41" customFormat="1" ht="24" spans="12:16">
      <c r="L567" s="286"/>
      <c r="M567" s="286"/>
      <c r="N567" s="284" t="s">
        <v>7128</v>
      </c>
      <c r="O567" s="284" t="s">
        <v>2869</v>
      </c>
      <c r="P567" s="285">
        <v>39330</v>
      </c>
    </row>
    <row r="568" s="41" customFormat="1" spans="12:16">
      <c r="L568" s="286"/>
      <c r="M568" s="284" t="s">
        <v>5637</v>
      </c>
      <c r="N568" s="284" t="s">
        <v>5667</v>
      </c>
      <c r="O568" s="284" t="s">
        <v>7129</v>
      </c>
      <c r="P568" s="285">
        <v>3000</v>
      </c>
    </row>
    <row r="569" s="41" customFormat="1" spans="12:16">
      <c r="L569" s="286"/>
      <c r="M569" s="286"/>
      <c r="N569" s="286"/>
      <c r="O569" s="288" t="s">
        <v>7130</v>
      </c>
      <c r="P569" s="289">
        <v>2500</v>
      </c>
    </row>
    <row r="570" s="41" customFormat="1" ht="24" spans="12:16">
      <c r="L570" s="284" t="s">
        <v>7131</v>
      </c>
      <c r="M570" s="290"/>
      <c r="N570" s="290"/>
      <c r="O570" s="290"/>
      <c r="P570" s="285">
        <v>70538</v>
      </c>
    </row>
    <row r="571" s="41" customFormat="1" ht="24" spans="12:16">
      <c r="L571" s="284" t="s">
        <v>5554</v>
      </c>
      <c r="M571" s="284" t="s">
        <v>2112</v>
      </c>
      <c r="N571" s="284" t="s">
        <v>7132</v>
      </c>
      <c r="O571" s="284" t="s">
        <v>3870</v>
      </c>
      <c r="P571" s="285">
        <v>9692</v>
      </c>
    </row>
    <row r="572" s="41" customFormat="1" spans="12:16">
      <c r="L572" s="286"/>
      <c r="M572" s="286"/>
      <c r="N572" s="284" t="s">
        <v>7133</v>
      </c>
      <c r="O572" s="284" t="s">
        <v>1005</v>
      </c>
      <c r="P572" s="285">
        <v>5904.39</v>
      </c>
    </row>
    <row r="573" s="41" customFormat="1" spans="12:16">
      <c r="L573" s="286"/>
      <c r="M573" s="286"/>
      <c r="N573" s="286"/>
      <c r="O573" s="288" t="s">
        <v>6490</v>
      </c>
      <c r="P573" s="289">
        <v>17614.79</v>
      </c>
    </row>
    <row r="574" s="41" customFormat="1" spans="12:16">
      <c r="L574" s="286"/>
      <c r="M574" s="286"/>
      <c r="N574" s="284" t="s">
        <v>5689</v>
      </c>
      <c r="O574" s="284" t="s">
        <v>7134</v>
      </c>
      <c r="P574" s="285">
        <v>4091.5</v>
      </c>
    </row>
    <row r="575" s="41" customFormat="1" spans="12:16">
      <c r="L575" s="286"/>
      <c r="M575" s="286"/>
      <c r="N575" s="286"/>
      <c r="O575" s="288" t="s">
        <v>7135</v>
      </c>
      <c r="P575" s="289">
        <v>17767</v>
      </c>
    </row>
    <row r="576" s="41" customFormat="1" spans="12:16">
      <c r="L576" s="286"/>
      <c r="M576" s="286"/>
      <c r="N576" s="286"/>
      <c r="O576" s="288" t="s">
        <v>7136</v>
      </c>
      <c r="P576" s="289">
        <v>3380</v>
      </c>
    </row>
    <row r="577" s="41" customFormat="1" spans="12:16">
      <c r="L577" s="286"/>
      <c r="M577" s="286"/>
      <c r="N577" s="286"/>
      <c r="O577" s="288" t="s">
        <v>2728</v>
      </c>
      <c r="P577" s="289">
        <v>14240</v>
      </c>
    </row>
    <row r="578" s="41" customFormat="1" spans="12:16">
      <c r="L578" s="286"/>
      <c r="M578" s="286"/>
      <c r="N578" s="286"/>
      <c r="O578" s="288" t="s">
        <v>7085</v>
      </c>
      <c r="P578" s="289">
        <v>963</v>
      </c>
    </row>
    <row r="579" s="41" customFormat="1" spans="12:16">
      <c r="L579" s="286"/>
      <c r="M579" s="286"/>
      <c r="N579" s="286"/>
      <c r="O579" s="288" t="s">
        <v>7137</v>
      </c>
      <c r="P579" s="289">
        <v>8520</v>
      </c>
    </row>
    <row r="580" s="41" customFormat="1" ht="24" spans="12:16">
      <c r="L580" s="286"/>
      <c r="M580" s="284" t="s">
        <v>2140</v>
      </c>
      <c r="N580" s="284" t="s">
        <v>5707</v>
      </c>
      <c r="O580" s="284" t="s">
        <v>6583</v>
      </c>
      <c r="P580" s="285">
        <v>9840</v>
      </c>
    </row>
    <row r="581" s="41" customFormat="1" spans="12:16">
      <c r="L581" s="286"/>
      <c r="M581" s="286"/>
      <c r="N581" s="286"/>
      <c r="O581" s="288" t="s">
        <v>7135</v>
      </c>
      <c r="P581" s="289">
        <v>9550</v>
      </c>
    </row>
    <row r="582" s="41" customFormat="1" spans="12:16">
      <c r="L582" s="286"/>
      <c r="M582" s="286"/>
      <c r="N582" s="286"/>
      <c r="O582" s="288" t="s">
        <v>3870</v>
      </c>
      <c r="P582" s="289">
        <v>8416</v>
      </c>
    </row>
    <row r="583" s="41" customFormat="1" spans="12:16">
      <c r="L583" s="286"/>
      <c r="M583" s="286"/>
      <c r="N583" s="286"/>
      <c r="O583" s="288" t="s">
        <v>7138</v>
      </c>
      <c r="P583" s="289">
        <v>624.8</v>
      </c>
    </row>
    <row r="584" s="41" customFormat="1" spans="12:16">
      <c r="L584" s="286"/>
      <c r="M584" s="286"/>
      <c r="N584" s="286"/>
      <c r="O584" s="288" t="s">
        <v>7139</v>
      </c>
      <c r="P584" s="289">
        <v>4000</v>
      </c>
    </row>
    <row r="585" s="41" customFormat="1" spans="12:16">
      <c r="L585" s="286"/>
      <c r="M585" s="286"/>
      <c r="N585" s="284" t="s">
        <v>7140</v>
      </c>
      <c r="O585" s="284" t="s">
        <v>7141</v>
      </c>
      <c r="P585" s="285">
        <v>7714</v>
      </c>
    </row>
    <row r="586" s="41" customFormat="1" ht="24" spans="12:16">
      <c r="L586" s="286"/>
      <c r="M586" s="284" t="s">
        <v>2178</v>
      </c>
      <c r="N586" s="284" t="s">
        <v>7142</v>
      </c>
      <c r="O586" s="284" t="s">
        <v>7143</v>
      </c>
      <c r="P586" s="285">
        <v>9136.95</v>
      </c>
    </row>
    <row r="587" s="41" customFormat="1" spans="12:16">
      <c r="L587" s="286"/>
      <c r="M587" s="286"/>
      <c r="N587" s="286"/>
      <c r="O587" s="288" t="s">
        <v>7136</v>
      </c>
      <c r="P587" s="289">
        <v>2300</v>
      </c>
    </row>
    <row r="588" s="41" customFormat="1" ht="24" spans="12:16">
      <c r="L588" s="286"/>
      <c r="M588" s="286"/>
      <c r="N588" s="284" t="s">
        <v>7144</v>
      </c>
      <c r="O588" s="284" t="s">
        <v>7145</v>
      </c>
      <c r="P588" s="285">
        <v>6122.28</v>
      </c>
    </row>
    <row r="589" s="41" customFormat="1" spans="12:16">
      <c r="L589" s="286"/>
      <c r="M589" s="286"/>
      <c r="N589" s="284" t="s">
        <v>7146</v>
      </c>
      <c r="O589" s="284" t="s">
        <v>6124</v>
      </c>
      <c r="P589" s="285">
        <v>6136.57</v>
      </c>
    </row>
    <row r="590" s="41" customFormat="1" spans="12:16">
      <c r="L590" s="286"/>
      <c r="M590" s="286"/>
      <c r="N590" s="284" t="s">
        <v>7147</v>
      </c>
      <c r="O590" s="284" t="s">
        <v>7148</v>
      </c>
      <c r="P590" s="285">
        <v>1000</v>
      </c>
    </row>
    <row r="591" s="41" customFormat="1" spans="12:16">
      <c r="L591" s="286"/>
      <c r="M591" s="286"/>
      <c r="N591" s="284" t="s">
        <v>7149</v>
      </c>
      <c r="O591" s="284" t="s">
        <v>7150</v>
      </c>
      <c r="P591" s="285">
        <v>198</v>
      </c>
    </row>
    <row r="592" s="41" customFormat="1" spans="12:16">
      <c r="L592" s="286"/>
      <c r="M592" s="286"/>
      <c r="N592" s="284" t="s">
        <v>7151</v>
      </c>
      <c r="O592" s="284" t="s">
        <v>6583</v>
      </c>
      <c r="P592" s="285">
        <v>1000</v>
      </c>
    </row>
    <row r="593" s="41" customFormat="1" spans="12:16">
      <c r="L593" s="286"/>
      <c r="M593" s="286"/>
      <c r="N593" s="284" t="s">
        <v>7152</v>
      </c>
      <c r="O593" s="284" t="s">
        <v>7153</v>
      </c>
      <c r="P593" s="285">
        <v>45</v>
      </c>
    </row>
    <row r="594" s="41" customFormat="1" spans="12:16">
      <c r="L594" s="286"/>
      <c r="M594" s="286"/>
      <c r="N594" s="284" t="s">
        <v>7154</v>
      </c>
      <c r="O594" s="284" t="s">
        <v>5748</v>
      </c>
      <c r="P594" s="285">
        <v>99</v>
      </c>
    </row>
    <row r="595" s="41" customFormat="1" spans="12:16">
      <c r="L595" s="286"/>
      <c r="M595" s="286"/>
      <c r="N595" s="284" t="s">
        <v>7155</v>
      </c>
      <c r="O595" s="284" t="s">
        <v>6424</v>
      </c>
      <c r="P595" s="285">
        <v>2563.05</v>
      </c>
    </row>
    <row r="596" s="41" customFormat="1" ht="24" spans="12:16">
      <c r="L596" s="286"/>
      <c r="M596" s="284" t="s">
        <v>5637</v>
      </c>
      <c r="N596" s="284" t="s">
        <v>7156</v>
      </c>
      <c r="O596" s="284" t="s">
        <v>7157</v>
      </c>
      <c r="P596" s="285">
        <v>19456.41</v>
      </c>
    </row>
    <row r="597" s="41" customFormat="1" ht="24" spans="12:16">
      <c r="L597" s="284" t="s">
        <v>7158</v>
      </c>
      <c r="M597" s="290"/>
      <c r="N597" s="290"/>
      <c r="O597" s="290"/>
      <c r="P597" s="285">
        <v>170374.74</v>
      </c>
    </row>
    <row r="598" s="41" customFormat="1" ht="24" spans="12:16">
      <c r="L598" s="284" t="s">
        <v>5548</v>
      </c>
      <c r="M598" s="284" t="s">
        <v>2112</v>
      </c>
      <c r="N598" s="284" t="s">
        <v>5642</v>
      </c>
      <c r="O598" s="284" t="s">
        <v>6015</v>
      </c>
      <c r="P598" s="285">
        <v>7000</v>
      </c>
    </row>
    <row r="599" s="41" customFormat="1" spans="12:16">
      <c r="L599" s="286"/>
      <c r="M599" s="286"/>
      <c r="N599" s="286"/>
      <c r="O599" s="288" t="s">
        <v>2299</v>
      </c>
      <c r="P599" s="289">
        <v>69585</v>
      </c>
    </row>
    <row r="600" s="41" customFormat="1" spans="12:16">
      <c r="L600" s="286"/>
      <c r="M600" s="286"/>
      <c r="N600" s="286"/>
      <c r="O600" s="288" t="s">
        <v>3870</v>
      </c>
      <c r="P600" s="289">
        <v>39016</v>
      </c>
    </row>
    <row r="601" s="41" customFormat="1" spans="12:16">
      <c r="L601" s="286"/>
      <c r="M601" s="286"/>
      <c r="N601" s="284" t="s">
        <v>7159</v>
      </c>
      <c r="O601" s="284" t="s">
        <v>7160</v>
      </c>
      <c r="P601" s="285">
        <v>10130</v>
      </c>
    </row>
    <row r="602" s="41" customFormat="1" ht="24" spans="12:16">
      <c r="L602" s="286"/>
      <c r="M602" s="284" t="s">
        <v>2178</v>
      </c>
      <c r="N602" s="284" t="s">
        <v>7161</v>
      </c>
      <c r="O602" s="284" t="s">
        <v>7162</v>
      </c>
      <c r="P602" s="285">
        <v>18744.74</v>
      </c>
    </row>
    <row r="603" s="41" customFormat="1" ht="24" spans="12:16">
      <c r="L603" s="286"/>
      <c r="M603" s="286"/>
      <c r="N603" s="284" t="s">
        <v>7163</v>
      </c>
      <c r="O603" s="284" t="s">
        <v>6155</v>
      </c>
      <c r="P603" s="285">
        <v>1886.22</v>
      </c>
    </row>
    <row r="604" s="41" customFormat="1" ht="24" spans="12:16">
      <c r="L604" s="286"/>
      <c r="M604" s="286"/>
      <c r="N604" s="284" t="s">
        <v>7164</v>
      </c>
      <c r="O604" s="284" t="s">
        <v>7165</v>
      </c>
      <c r="P604" s="285">
        <v>3251.15</v>
      </c>
    </row>
    <row r="605" s="41" customFormat="1" spans="12:16">
      <c r="L605" s="286"/>
      <c r="M605" s="284" t="s">
        <v>5904</v>
      </c>
      <c r="N605" s="284" t="s">
        <v>7166</v>
      </c>
      <c r="O605" s="284" t="s">
        <v>6996</v>
      </c>
      <c r="P605" s="285">
        <v>265</v>
      </c>
    </row>
    <row r="606" s="41" customFormat="1" ht="24" spans="12:16">
      <c r="L606" s="284" t="s">
        <v>7167</v>
      </c>
      <c r="M606" s="290"/>
      <c r="N606" s="290"/>
      <c r="O606" s="290"/>
      <c r="P606" s="285">
        <v>149878.11</v>
      </c>
    </row>
    <row r="607" s="41" customFormat="1" spans="12:16">
      <c r="L607" s="284" t="s">
        <v>5570</v>
      </c>
      <c r="M607" s="284" t="s">
        <v>2112</v>
      </c>
      <c r="N607" s="284" t="s">
        <v>7168</v>
      </c>
      <c r="O607" s="284" t="s">
        <v>7169</v>
      </c>
      <c r="P607" s="285">
        <v>44693</v>
      </c>
    </row>
    <row r="608" s="41" customFormat="1" spans="12:16">
      <c r="L608" s="286"/>
      <c r="M608" s="286"/>
      <c r="N608" s="286"/>
      <c r="O608" s="288" t="s">
        <v>2179</v>
      </c>
      <c r="P608" s="289">
        <v>30956.7</v>
      </c>
    </row>
    <row r="609" s="41" customFormat="1" spans="12:16">
      <c r="L609" s="286"/>
      <c r="M609" s="286"/>
      <c r="N609" s="286"/>
      <c r="O609" s="288" t="s">
        <v>7170</v>
      </c>
      <c r="P609" s="289">
        <v>6494</v>
      </c>
    </row>
    <row r="610" s="41" customFormat="1" ht="24" spans="12:16">
      <c r="L610" s="286"/>
      <c r="M610" s="284" t="s">
        <v>2140</v>
      </c>
      <c r="N610" s="284" t="s">
        <v>7171</v>
      </c>
      <c r="O610" s="284" t="s">
        <v>6958</v>
      </c>
      <c r="P610" s="285">
        <v>1020</v>
      </c>
    </row>
    <row r="611" s="41" customFormat="1" spans="12:16">
      <c r="L611" s="286"/>
      <c r="M611" s="286"/>
      <c r="N611" s="286"/>
      <c r="O611" s="288" t="s">
        <v>7172</v>
      </c>
      <c r="P611" s="289">
        <v>1875</v>
      </c>
    </row>
    <row r="612" s="41" customFormat="1" spans="12:16">
      <c r="L612" s="286"/>
      <c r="M612" s="286"/>
      <c r="N612" s="286"/>
      <c r="O612" s="288" t="s">
        <v>2846</v>
      </c>
      <c r="P612" s="289">
        <v>9600</v>
      </c>
    </row>
    <row r="613" s="41" customFormat="1" ht="24" spans="12:16">
      <c r="L613" s="286"/>
      <c r="M613" s="284" t="s">
        <v>2178</v>
      </c>
      <c r="N613" s="284" t="s">
        <v>7173</v>
      </c>
      <c r="O613" s="284" t="s">
        <v>7174</v>
      </c>
      <c r="P613" s="285">
        <v>3278.37</v>
      </c>
    </row>
    <row r="614" s="41" customFormat="1" spans="12:16">
      <c r="L614" s="286"/>
      <c r="M614" s="286"/>
      <c r="N614" s="284" t="s">
        <v>7175</v>
      </c>
      <c r="O614" s="284" t="s">
        <v>6958</v>
      </c>
      <c r="P614" s="285">
        <v>30</v>
      </c>
    </row>
    <row r="615" s="41" customFormat="1" spans="12:16">
      <c r="L615" s="286"/>
      <c r="M615" s="284" t="s">
        <v>5637</v>
      </c>
      <c r="N615" s="284" t="s">
        <v>7176</v>
      </c>
      <c r="O615" s="284" t="s">
        <v>7177</v>
      </c>
      <c r="P615" s="285">
        <v>8800</v>
      </c>
    </row>
    <row r="616" s="41" customFormat="1" ht="24" spans="12:16">
      <c r="L616" s="284" t="s">
        <v>7178</v>
      </c>
      <c r="M616" s="290"/>
      <c r="N616" s="290"/>
      <c r="O616" s="290"/>
      <c r="P616" s="285">
        <v>106747.07</v>
      </c>
    </row>
    <row r="617" s="41" customFormat="1" spans="12:16">
      <c r="L617" s="284" t="s">
        <v>5663</v>
      </c>
      <c r="M617" s="284" t="s">
        <v>2112</v>
      </c>
      <c r="N617" s="284" t="s">
        <v>5782</v>
      </c>
      <c r="O617" s="284" t="s">
        <v>5937</v>
      </c>
      <c r="P617" s="285">
        <v>6716</v>
      </c>
    </row>
    <row r="618" s="41" customFormat="1" ht="24" spans="12:16">
      <c r="L618" s="286"/>
      <c r="M618" s="284" t="s">
        <v>2140</v>
      </c>
      <c r="N618" s="284" t="s">
        <v>5664</v>
      </c>
      <c r="O618" s="284" t="s">
        <v>6066</v>
      </c>
      <c r="P618" s="285">
        <v>9720</v>
      </c>
    </row>
    <row r="619" s="41" customFormat="1" spans="12:16">
      <c r="L619" s="286"/>
      <c r="M619" s="286"/>
      <c r="N619" s="286"/>
      <c r="O619" s="288" t="s">
        <v>7179</v>
      </c>
      <c r="P619" s="289">
        <v>19480</v>
      </c>
    </row>
    <row r="620" s="41" customFormat="1" spans="12:16">
      <c r="L620" s="286"/>
      <c r="M620" s="284" t="s">
        <v>5763</v>
      </c>
      <c r="N620" s="284" t="s">
        <v>7180</v>
      </c>
      <c r="O620" s="284" t="s">
        <v>7181</v>
      </c>
      <c r="P620" s="285">
        <v>936</v>
      </c>
    </row>
    <row r="621" s="41" customFormat="1" ht="24" spans="12:16">
      <c r="L621" s="286"/>
      <c r="M621" s="284" t="s">
        <v>2226</v>
      </c>
      <c r="N621" s="284" t="s">
        <v>7182</v>
      </c>
      <c r="O621" s="284" t="s">
        <v>3160</v>
      </c>
      <c r="P621" s="285">
        <v>640</v>
      </c>
    </row>
    <row r="622" s="41" customFormat="1" spans="12:16">
      <c r="L622" s="286"/>
      <c r="M622" s="284" t="s">
        <v>5637</v>
      </c>
      <c r="N622" s="284" t="s">
        <v>7183</v>
      </c>
      <c r="O622" s="284" t="s">
        <v>2777</v>
      </c>
      <c r="P622" s="285">
        <v>8000</v>
      </c>
    </row>
    <row r="623" s="41" customFormat="1" spans="12:16">
      <c r="L623" s="284" t="s">
        <v>7184</v>
      </c>
      <c r="M623" s="290"/>
      <c r="N623" s="290"/>
      <c r="O623" s="290"/>
      <c r="P623" s="285">
        <v>45492</v>
      </c>
    </row>
    <row r="624" s="41" customFormat="1" spans="12:16">
      <c r="L624" s="284" t="s">
        <v>7185</v>
      </c>
      <c r="M624" s="284" t="s">
        <v>2112</v>
      </c>
      <c r="N624" s="284" t="s">
        <v>7186</v>
      </c>
      <c r="O624" s="284" t="s">
        <v>5978</v>
      </c>
      <c r="P624" s="285">
        <v>19938</v>
      </c>
    </row>
    <row r="625" s="41" customFormat="1" spans="12:16">
      <c r="L625" s="286"/>
      <c r="M625" s="286"/>
      <c r="N625" s="286"/>
      <c r="O625" s="288" t="s">
        <v>7187</v>
      </c>
      <c r="P625" s="289">
        <v>9980</v>
      </c>
    </row>
    <row r="626" s="41" customFormat="1" spans="12:16">
      <c r="L626" s="286"/>
      <c r="M626" s="284" t="s">
        <v>2140</v>
      </c>
      <c r="N626" s="284" t="s">
        <v>7188</v>
      </c>
      <c r="O626" s="284" t="s">
        <v>5978</v>
      </c>
      <c r="P626" s="285">
        <v>6100</v>
      </c>
    </row>
    <row r="627" s="41" customFormat="1" spans="12:16">
      <c r="L627" s="284" t="s">
        <v>7189</v>
      </c>
      <c r="M627" s="290"/>
      <c r="N627" s="290"/>
      <c r="O627" s="290"/>
      <c r="P627" s="285">
        <v>36018</v>
      </c>
    </row>
    <row r="628" s="41" customFormat="1" ht="24" spans="12:16">
      <c r="L628" s="284" t="s">
        <v>5580</v>
      </c>
      <c r="M628" s="284" t="s">
        <v>5877</v>
      </c>
      <c r="N628" s="284" t="s">
        <v>7190</v>
      </c>
      <c r="O628" s="284" t="s">
        <v>6685</v>
      </c>
      <c r="P628" s="285">
        <v>60257.02</v>
      </c>
    </row>
    <row r="629" s="41" customFormat="1" ht="24" spans="12:16">
      <c r="L629" s="286"/>
      <c r="M629" s="286"/>
      <c r="N629" s="284" t="s">
        <v>7191</v>
      </c>
      <c r="O629" s="284" t="s">
        <v>7192</v>
      </c>
      <c r="P629" s="285">
        <v>67498.04</v>
      </c>
    </row>
    <row r="630" s="41" customFormat="1" ht="24" spans="12:16">
      <c r="L630" s="284" t="s">
        <v>7193</v>
      </c>
      <c r="M630" s="290"/>
      <c r="N630" s="290"/>
      <c r="O630" s="290"/>
      <c r="P630" s="285">
        <v>127755.06</v>
      </c>
    </row>
    <row r="631" s="41" customFormat="1" ht="24" spans="12:16">
      <c r="L631" s="284" t="s">
        <v>5721</v>
      </c>
      <c r="M631" s="284" t="s">
        <v>2178</v>
      </c>
      <c r="N631" s="284" t="s">
        <v>7194</v>
      </c>
      <c r="O631" s="284" t="s">
        <v>2588</v>
      </c>
      <c r="P631" s="285">
        <v>13359.42</v>
      </c>
    </row>
    <row r="632" s="41" customFormat="1" ht="24" spans="12:16">
      <c r="L632" s="284" t="s">
        <v>7195</v>
      </c>
      <c r="M632" s="290"/>
      <c r="N632" s="290"/>
      <c r="O632" s="290"/>
      <c r="P632" s="285">
        <v>13359.42</v>
      </c>
    </row>
    <row r="633" s="41" customFormat="1" ht="24" spans="12:16">
      <c r="L633" s="284" t="s">
        <v>5541</v>
      </c>
      <c r="M633" s="284" t="s">
        <v>2112</v>
      </c>
      <c r="N633" s="284" t="s">
        <v>5653</v>
      </c>
      <c r="O633" s="284" t="s">
        <v>7196</v>
      </c>
      <c r="P633" s="285">
        <v>5284</v>
      </c>
    </row>
    <row r="634" s="41" customFormat="1" spans="12:16">
      <c r="L634" s="286"/>
      <c r="M634" s="286"/>
      <c r="N634" s="286"/>
      <c r="O634" s="288" t="s">
        <v>6313</v>
      </c>
      <c r="P634" s="289">
        <v>15857</v>
      </c>
    </row>
    <row r="635" s="41" customFormat="1" spans="12:16">
      <c r="L635" s="286"/>
      <c r="M635" s="286"/>
      <c r="N635" s="286"/>
      <c r="O635" s="288" t="s">
        <v>7197</v>
      </c>
      <c r="P635" s="289">
        <v>3220</v>
      </c>
    </row>
    <row r="636" s="41" customFormat="1" spans="12:16">
      <c r="L636" s="286"/>
      <c r="M636" s="286"/>
      <c r="N636" s="284" t="s">
        <v>7198</v>
      </c>
      <c r="O636" s="284" t="s">
        <v>7199</v>
      </c>
      <c r="P636" s="285">
        <v>38600.18</v>
      </c>
    </row>
    <row r="637" s="41" customFormat="1" ht="24" spans="12:16">
      <c r="L637" s="286"/>
      <c r="M637" s="284" t="s">
        <v>2140</v>
      </c>
      <c r="N637" s="284" t="s">
        <v>5544</v>
      </c>
      <c r="O637" s="284" t="s">
        <v>1275</v>
      </c>
      <c r="P637" s="285">
        <v>1788</v>
      </c>
    </row>
    <row r="638" s="41" customFormat="1" spans="12:16">
      <c r="L638" s="286"/>
      <c r="M638" s="286"/>
      <c r="N638" s="286"/>
      <c r="O638" s="288" t="s">
        <v>7200</v>
      </c>
      <c r="P638" s="289">
        <v>2794</v>
      </c>
    </row>
    <row r="639" s="41" customFormat="1" ht="24" spans="12:16">
      <c r="L639" s="286"/>
      <c r="M639" s="284" t="s">
        <v>2178</v>
      </c>
      <c r="N639" s="284" t="s">
        <v>7201</v>
      </c>
      <c r="O639" s="284" t="s">
        <v>7202</v>
      </c>
      <c r="P639" s="285">
        <v>2632.85</v>
      </c>
    </row>
    <row r="640" s="41" customFormat="1" ht="24" spans="12:16">
      <c r="L640" s="286"/>
      <c r="M640" s="284" t="s">
        <v>5637</v>
      </c>
      <c r="N640" s="284" t="s">
        <v>5543</v>
      </c>
      <c r="O640" s="284" t="s">
        <v>6438</v>
      </c>
      <c r="P640" s="285">
        <v>2000</v>
      </c>
    </row>
    <row r="641" s="41" customFormat="1" spans="12:16">
      <c r="L641" s="286"/>
      <c r="M641" s="286"/>
      <c r="N641" s="286"/>
      <c r="O641" s="288" t="s">
        <v>2630</v>
      </c>
      <c r="P641" s="289">
        <v>3800</v>
      </c>
    </row>
    <row r="642" s="41" customFormat="1" ht="24" spans="12:16">
      <c r="L642" s="284" t="s">
        <v>7203</v>
      </c>
      <c r="M642" s="290"/>
      <c r="N642" s="290"/>
      <c r="O642" s="290"/>
      <c r="P642" s="285">
        <v>75976.03</v>
      </c>
    </row>
    <row r="643" s="41" customFormat="1" ht="24" spans="12:16">
      <c r="L643" s="284" t="s">
        <v>5660</v>
      </c>
      <c r="M643" s="284" t="s">
        <v>2112</v>
      </c>
      <c r="N643" s="284" t="s">
        <v>5662</v>
      </c>
      <c r="O643" s="284" t="s">
        <v>7204</v>
      </c>
      <c r="P643" s="285">
        <v>4047</v>
      </c>
    </row>
    <row r="644" s="41" customFormat="1" spans="12:16">
      <c r="L644" s="286"/>
      <c r="M644" s="286"/>
      <c r="N644" s="286"/>
      <c r="O644" s="288" t="s">
        <v>7205</v>
      </c>
      <c r="P644" s="289">
        <v>1999</v>
      </c>
    </row>
    <row r="645" s="41" customFormat="1" spans="12:16">
      <c r="L645" s="286"/>
      <c r="M645" s="286"/>
      <c r="N645" s="286"/>
      <c r="O645" s="288" t="s">
        <v>7206</v>
      </c>
      <c r="P645" s="289">
        <v>1000</v>
      </c>
    </row>
    <row r="646" s="41" customFormat="1" ht="24" spans="12:16">
      <c r="L646" s="286"/>
      <c r="M646" s="286"/>
      <c r="N646" s="284" t="s">
        <v>7207</v>
      </c>
      <c r="O646" s="284" t="s">
        <v>7208</v>
      </c>
      <c r="P646" s="285">
        <v>9900</v>
      </c>
    </row>
    <row r="647" s="41" customFormat="1" ht="24" spans="12:16">
      <c r="L647" s="286"/>
      <c r="M647" s="286"/>
      <c r="N647" s="284" t="s">
        <v>7209</v>
      </c>
      <c r="O647" s="284" t="s">
        <v>7210</v>
      </c>
      <c r="P647" s="285">
        <v>1800</v>
      </c>
    </row>
    <row r="648" s="41" customFormat="1" ht="24" spans="12:16">
      <c r="L648" s="286"/>
      <c r="M648" s="286"/>
      <c r="N648" s="284" t="s">
        <v>6293</v>
      </c>
      <c r="O648" s="284" t="s">
        <v>6268</v>
      </c>
      <c r="P648" s="285">
        <v>14402</v>
      </c>
    </row>
    <row r="649" s="41" customFormat="1" spans="12:16">
      <c r="L649" s="286"/>
      <c r="M649" s="286"/>
      <c r="N649" s="286"/>
      <c r="O649" s="288" t="s">
        <v>7211</v>
      </c>
      <c r="P649" s="289">
        <v>3145</v>
      </c>
    </row>
    <row r="650" s="41" customFormat="1" spans="12:16">
      <c r="L650" s="286"/>
      <c r="M650" s="286"/>
      <c r="N650" s="286"/>
      <c r="O650" s="288" t="s">
        <v>7212</v>
      </c>
      <c r="P650" s="289">
        <v>390</v>
      </c>
    </row>
    <row r="651" s="41" customFormat="1" spans="12:16">
      <c r="L651" s="286"/>
      <c r="M651" s="286"/>
      <c r="N651" s="286"/>
      <c r="O651" s="288" t="s">
        <v>7213</v>
      </c>
      <c r="P651" s="289">
        <v>3120</v>
      </c>
    </row>
    <row r="652" s="41" customFormat="1" spans="12:16">
      <c r="L652" s="286"/>
      <c r="M652" s="286"/>
      <c r="N652" s="286"/>
      <c r="O652" s="288" t="s">
        <v>7214</v>
      </c>
      <c r="P652" s="289">
        <v>2875</v>
      </c>
    </row>
    <row r="653" s="41" customFormat="1" spans="12:16">
      <c r="L653" s="286"/>
      <c r="M653" s="286"/>
      <c r="N653" s="286"/>
      <c r="O653" s="288" t="s">
        <v>7215</v>
      </c>
      <c r="P653" s="289">
        <v>6852.9</v>
      </c>
    </row>
    <row r="654" s="41" customFormat="1" spans="12:16">
      <c r="L654" s="286"/>
      <c r="M654" s="286"/>
      <c r="N654" s="286"/>
      <c r="O654" s="288" t="s">
        <v>2645</v>
      </c>
      <c r="P654" s="289">
        <v>4163</v>
      </c>
    </row>
    <row r="655" s="41" customFormat="1" spans="12:16">
      <c r="L655" s="286"/>
      <c r="M655" s="286"/>
      <c r="N655" s="286"/>
      <c r="O655" s="288" t="s">
        <v>5926</v>
      </c>
      <c r="P655" s="289">
        <v>1500</v>
      </c>
    </row>
    <row r="656" s="41" customFormat="1" spans="12:16">
      <c r="L656" s="286"/>
      <c r="M656" s="286"/>
      <c r="N656" s="286"/>
      <c r="O656" s="288" t="s">
        <v>5649</v>
      </c>
      <c r="P656" s="289">
        <v>2510</v>
      </c>
    </row>
    <row r="657" s="41" customFormat="1" ht="24" spans="12:16">
      <c r="L657" s="286"/>
      <c r="M657" s="286"/>
      <c r="N657" s="284" t="s">
        <v>7216</v>
      </c>
      <c r="O657" s="284" t="s">
        <v>7217</v>
      </c>
      <c r="P657" s="285">
        <v>1344</v>
      </c>
    </row>
    <row r="658" s="41" customFormat="1" ht="24" spans="12:16">
      <c r="L658" s="286"/>
      <c r="M658" s="286"/>
      <c r="N658" s="284" t="s">
        <v>7218</v>
      </c>
      <c r="O658" s="284" t="s">
        <v>2686</v>
      </c>
      <c r="P658" s="285">
        <v>2092</v>
      </c>
    </row>
    <row r="659" s="41" customFormat="1" spans="12:16">
      <c r="L659" s="286"/>
      <c r="M659" s="286"/>
      <c r="N659" s="284" t="s">
        <v>7219</v>
      </c>
      <c r="O659" s="284" t="s">
        <v>5787</v>
      </c>
      <c r="P659" s="285">
        <v>2754</v>
      </c>
    </row>
    <row r="660" s="41" customFormat="1" spans="12:16">
      <c r="L660" s="286"/>
      <c r="M660" s="286"/>
      <c r="N660" s="286"/>
      <c r="O660" s="288" t="s">
        <v>1204</v>
      </c>
      <c r="P660" s="289">
        <v>855.6</v>
      </c>
    </row>
    <row r="661" s="41" customFormat="1" spans="12:16">
      <c r="L661" s="286"/>
      <c r="M661" s="286"/>
      <c r="N661" s="284" t="s">
        <v>7220</v>
      </c>
      <c r="O661" s="284" t="s">
        <v>7221</v>
      </c>
      <c r="P661" s="285">
        <v>18284.2</v>
      </c>
    </row>
    <row r="662" s="41" customFormat="1" ht="24" spans="12:16">
      <c r="L662" s="286"/>
      <c r="M662" s="284" t="s">
        <v>2140</v>
      </c>
      <c r="N662" s="284" t="s">
        <v>7222</v>
      </c>
      <c r="O662" s="284" t="s">
        <v>7223</v>
      </c>
      <c r="P662" s="285">
        <v>3000</v>
      </c>
    </row>
    <row r="663" s="41" customFormat="1" ht="24" spans="12:16">
      <c r="L663" s="286"/>
      <c r="M663" s="286"/>
      <c r="N663" s="284" t="s">
        <v>7224</v>
      </c>
      <c r="O663" s="284" t="s">
        <v>6652</v>
      </c>
      <c r="P663" s="285">
        <v>5835</v>
      </c>
    </row>
    <row r="664" s="41" customFormat="1" spans="12:16">
      <c r="L664" s="286"/>
      <c r="M664" s="286"/>
      <c r="N664" s="286"/>
      <c r="O664" s="288" t="s">
        <v>7225</v>
      </c>
      <c r="P664" s="289">
        <v>1000</v>
      </c>
    </row>
    <row r="665" s="41" customFormat="1" spans="12:16">
      <c r="L665" s="286"/>
      <c r="M665" s="286"/>
      <c r="N665" s="286"/>
      <c r="O665" s="288" t="s">
        <v>6015</v>
      </c>
      <c r="P665" s="289">
        <v>14268</v>
      </c>
    </row>
    <row r="666" s="41" customFormat="1" spans="12:16">
      <c r="L666" s="286"/>
      <c r="M666" s="286"/>
      <c r="N666" s="286"/>
      <c r="O666" s="288" t="s">
        <v>7226</v>
      </c>
      <c r="P666" s="289">
        <v>9492</v>
      </c>
    </row>
    <row r="667" s="41" customFormat="1" spans="12:16">
      <c r="L667" s="286"/>
      <c r="M667" s="286"/>
      <c r="N667" s="286"/>
      <c r="O667" s="288" t="s">
        <v>7227</v>
      </c>
      <c r="P667" s="289">
        <v>9520</v>
      </c>
    </row>
    <row r="668" s="41" customFormat="1" spans="12:16">
      <c r="L668" s="286"/>
      <c r="M668" s="286"/>
      <c r="N668" s="286"/>
      <c r="O668" s="288" t="s">
        <v>2758</v>
      </c>
      <c r="P668" s="289">
        <v>8000</v>
      </c>
    </row>
    <row r="669" s="41" customFormat="1" spans="12:16">
      <c r="L669" s="286"/>
      <c r="M669" s="286"/>
      <c r="N669" s="286"/>
      <c r="O669" s="288" t="s">
        <v>5926</v>
      </c>
      <c r="P669" s="289">
        <v>3275</v>
      </c>
    </row>
    <row r="670" s="41" customFormat="1" ht="24" spans="12:16">
      <c r="L670" s="286"/>
      <c r="M670" s="286"/>
      <c r="N670" s="284" t="s">
        <v>7228</v>
      </c>
      <c r="O670" s="284" t="s">
        <v>7211</v>
      </c>
      <c r="P670" s="285">
        <v>8706</v>
      </c>
    </row>
    <row r="671" s="41" customFormat="1" spans="12:16">
      <c r="L671" s="286"/>
      <c r="M671" s="286"/>
      <c r="N671" s="284" t="s">
        <v>7229</v>
      </c>
      <c r="O671" s="284" t="s">
        <v>1204</v>
      </c>
      <c r="P671" s="285">
        <v>1400</v>
      </c>
    </row>
    <row r="672" s="41" customFormat="1" spans="12:16">
      <c r="L672" s="286"/>
      <c r="M672" s="286"/>
      <c r="N672" s="286"/>
      <c r="O672" s="288" t="s">
        <v>5993</v>
      </c>
      <c r="P672" s="289">
        <v>5350</v>
      </c>
    </row>
    <row r="673" s="41" customFormat="1" spans="12:16">
      <c r="L673" s="286"/>
      <c r="M673" s="286"/>
      <c r="N673" s="284" t="s">
        <v>7230</v>
      </c>
      <c r="O673" s="284" t="s">
        <v>7231</v>
      </c>
      <c r="P673" s="285">
        <v>7860</v>
      </c>
    </row>
    <row r="674" s="41" customFormat="1" spans="12:16">
      <c r="L674" s="286"/>
      <c r="M674" s="286"/>
      <c r="N674" s="284" t="s">
        <v>7232</v>
      </c>
      <c r="O674" s="284" t="s">
        <v>7233</v>
      </c>
      <c r="P674" s="285">
        <v>1000</v>
      </c>
    </row>
    <row r="675" s="41" customFormat="1" ht="24" spans="12:16">
      <c r="L675" s="286"/>
      <c r="M675" s="284" t="s">
        <v>5637</v>
      </c>
      <c r="N675" s="284" t="s">
        <v>7234</v>
      </c>
      <c r="O675" s="284" t="s">
        <v>2843</v>
      </c>
      <c r="P675" s="285">
        <v>6800</v>
      </c>
    </row>
    <row r="676" s="41" customFormat="1" spans="12:16">
      <c r="L676" s="286"/>
      <c r="M676" s="286"/>
      <c r="N676" s="284" t="s">
        <v>7235</v>
      </c>
      <c r="O676" s="284" t="s">
        <v>7213</v>
      </c>
      <c r="P676" s="285">
        <v>5600</v>
      </c>
    </row>
    <row r="677" s="41" customFormat="1" spans="12:16">
      <c r="L677" s="286"/>
      <c r="M677" s="286"/>
      <c r="N677" s="286"/>
      <c r="O677" s="288" t="s">
        <v>7231</v>
      </c>
      <c r="P677" s="289">
        <v>4800</v>
      </c>
    </row>
    <row r="678" s="41" customFormat="1" ht="24" spans="12:16">
      <c r="L678" s="284" t="s">
        <v>7236</v>
      </c>
      <c r="M678" s="290"/>
      <c r="N678" s="290"/>
      <c r="O678" s="290"/>
      <c r="P678" s="285">
        <v>178939.7</v>
      </c>
    </row>
    <row r="679" s="41" customFormat="1" ht="24" spans="12:16">
      <c r="L679" s="284" t="s">
        <v>5577</v>
      </c>
      <c r="M679" s="284" t="s">
        <v>2140</v>
      </c>
      <c r="N679" s="284" t="s">
        <v>5622</v>
      </c>
      <c r="O679" s="284" t="s">
        <v>7237</v>
      </c>
      <c r="P679" s="285">
        <v>12600</v>
      </c>
    </row>
    <row r="680" s="41" customFormat="1" ht="24" spans="12:16">
      <c r="L680" s="284" t="s">
        <v>7238</v>
      </c>
      <c r="M680" s="290"/>
      <c r="N680" s="290"/>
      <c r="O680" s="290"/>
      <c r="P680" s="285">
        <v>12600</v>
      </c>
    </row>
    <row r="681" s="41" customFormat="1" spans="12:16">
      <c r="L681" s="284" t="s">
        <v>5912</v>
      </c>
      <c r="M681" s="284" t="s">
        <v>2112</v>
      </c>
      <c r="N681" s="284" t="s">
        <v>2145</v>
      </c>
      <c r="O681" s="284" t="s">
        <v>6705</v>
      </c>
      <c r="P681" s="285">
        <v>5940</v>
      </c>
    </row>
    <row r="682" s="41" customFormat="1" spans="12:16">
      <c r="L682" s="286"/>
      <c r="M682" s="286"/>
      <c r="N682" s="286"/>
      <c r="O682" s="288" t="s">
        <v>2592</v>
      </c>
      <c r="P682" s="289">
        <v>15000</v>
      </c>
    </row>
    <row r="683" s="41" customFormat="1" spans="12:16">
      <c r="L683" s="286"/>
      <c r="M683" s="286"/>
      <c r="N683" s="286"/>
      <c r="O683" s="288" t="s">
        <v>7239</v>
      </c>
      <c r="P683" s="289">
        <v>7680</v>
      </c>
    </row>
    <row r="684" s="41" customFormat="1" spans="12:16">
      <c r="L684" s="286"/>
      <c r="M684" s="286"/>
      <c r="N684" s="286"/>
      <c r="O684" s="288" t="s">
        <v>6361</v>
      </c>
      <c r="P684" s="289">
        <v>65639</v>
      </c>
    </row>
    <row r="685" s="41" customFormat="1" ht="24" spans="12:16">
      <c r="L685" s="286"/>
      <c r="M685" s="284" t="s">
        <v>2140</v>
      </c>
      <c r="N685" s="284" t="s">
        <v>2354</v>
      </c>
      <c r="O685" s="284" t="s">
        <v>7240</v>
      </c>
      <c r="P685" s="285">
        <v>49500</v>
      </c>
    </row>
    <row r="686" s="41" customFormat="1" spans="12:16">
      <c r="L686" s="286"/>
      <c r="M686" s="286"/>
      <c r="N686" s="286"/>
      <c r="O686" s="288" t="s">
        <v>7241</v>
      </c>
      <c r="P686" s="289">
        <v>16000</v>
      </c>
    </row>
    <row r="687" s="41" customFormat="1" ht="24" spans="12:16">
      <c r="L687" s="286"/>
      <c r="M687" s="284" t="s">
        <v>2178</v>
      </c>
      <c r="N687" s="284" t="s">
        <v>7242</v>
      </c>
      <c r="O687" s="284" t="s">
        <v>7243</v>
      </c>
      <c r="P687" s="285">
        <v>4850.57</v>
      </c>
    </row>
    <row r="688" s="41" customFormat="1" ht="24" spans="12:16">
      <c r="L688" s="286"/>
      <c r="M688" s="284" t="s">
        <v>7244</v>
      </c>
      <c r="N688" s="284" t="s">
        <v>7245</v>
      </c>
      <c r="O688" s="284" t="s">
        <v>1261</v>
      </c>
      <c r="P688" s="285">
        <v>6520</v>
      </c>
    </row>
    <row r="689" s="41" customFormat="1" ht="24" spans="12:16">
      <c r="L689" s="286"/>
      <c r="M689" s="286"/>
      <c r="N689" s="284" t="s">
        <v>7246</v>
      </c>
      <c r="O689" s="284" t="s">
        <v>6740</v>
      </c>
      <c r="P689" s="285">
        <v>683</v>
      </c>
    </row>
    <row r="690" s="41" customFormat="1" ht="24" spans="12:16">
      <c r="L690" s="284" t="s">
        <v>7247</v>
      </c>
      <c r="M690" s="290"/>
      <c r="N690" s="290"/>
      <c r="O690" s="290"/>
      <c r="P690" s="285">
        <v>171812.57</v>
      </c>
    </row>
    <row r="691" s="41" customFormat="1" spans="12:16">
      <c r="L691" s="284" t="s">
        <v>5633</v>
      </c>
      <c r="M691" s="284" t="s">
        <v>2112</v>
      </c>
      <c r="N691" s="284" t="s">
        <v>2516</v>
      </c>
      <c r="O691" s="284" t="s">
        <v>7248</v>
      </c>
      <c r="P691" s="285">
        <v>22579</v>
      </c>
    </row>
    <row r="692" s="41" customFormat="1" spans="12:16">
      <c r="L692" s="286"/>
      <c r="M692" s="286"/>
      <c r="N692" s="284" t="s">
        <v>3434</v>
      </c>
      <c r="O692" s="284" t="s">
        <v>7034</v>
      </c>
      <c r="P692" s="285">
        <v>4822</v>
      </c>
    </row>
    <row r="693" s="41" customFormat="1" ht="24" spans="12:16">
      <c r="L693" s="286"/>
      <c r="M693" s="284" t="s">
        <v>2140</v>
      </c>
      <c r="N693" s="284" t="s">
        <v>2238</v>
      </c>
      <c r="O693" s="284" t="s">
        <v>6897</v>
      </c>
      <c r="P693" s="285">
        <v>43000</v>
      </c>
    </row>
    <row r="694" s="41" customFormat="1" ht="24" spans="12:16">
      <c r="L694" s="286"/>
      <c r="M694" s="286"/>
      <c r="N694" s="284" t="s">
        <v>2721</v>
      </c>
      <c r="O694" s="284" t="s">
        <v>7034</v>
      </c>
      <c r="P694" s="285">
        <v>7419</v>
      </c>
    </row>
    <row r="695" s="41" customFormat="1" spans="12:16">
      <c r="L695" s="286"/>
      <c r="M695" s="286"/>
      <c r="N695" s="286"/>
      <c r="O695" s="288" t="s">
        <v>7249</v>
      </c>
      <c r="P695" s="289">
        <v>8670</v>
      </c>
    </row>
    <row r="696" s="41" customFormat="1" spans="12:16">
      <c r="L696" s="286"/>
      <c r="M696" s="284" t="s">
        <v>5574</v>
      </c>
      <c r="N696" s="284" t="s">
        <v>7250</v>
      </c>
      <c r="O696" s="284" t="s">
        <v>1095</v>
      </c>
      <c r="P696" s="285">
        <v>2678</v>
      </c>
    </row>
    <row r="697" s="41" customFormat="1" spans="12:16">
      <c r="L697" s="286"/>
      <c r="M697" s="286"/>
      <c r="N697" s="286"/>
      <c r="O697" s="288" t="s">
        <v>1189</v>
      </c>
      <c r="P697" s="289">
        <v>1235</v>
      </c>
    </row>
    <row r="698" s="41" customFormat="1" ht="24" spans="12:16">
      <c r="L698" s="286"/>
      <c r="M698" s="284" t="s">
        <v>2178</v>
      </c>
      <c r="N698" s="284" t="s">
        <v>6006</v>
      </c>
      <c r="O698" s="284" t="s">
        <v>7034</v>
      </c>
      <c r="P698" s="285">
        <v>3058</v>
      </c>
    </row>
    <row r="699" s="41" customFormat="1" ht="24" spans="12:16">
      <c r="L699" s="286"/>
      <c r="M699" s="284" t="s">
        <v>7244</v>
      </c>
      <c r="N699" s="284" t="s">
        <v>7251</v>
      </c>
      <c r="O699" s="284" t="s">
        <v>7036</v>
      </c>
      <c r="P699" s="285">
        <v>3298</v>
      </c>
    </row>
    <row r="700" s="41" customFormat="1" spans="12:16">
      <c r="L700" s="286"/>
      <c r="M700" s="284" t="s">
        <v>5637</v>
      </c>
      <c r="N700" s="284" t="s">
        <v>5697</v>
      </c>
      <c r="O700" s="284" t="s">
        <v>7252</v>
      </c>
      <c r="P700" s="285">
        <v>6000</v>
      </c>
    </row>
    <row r="701" s="41" customFormat="1" spans="12:16">
      <c r="L701" s="286"/>
      <c r="M701" s="286"/>
      <c r="N701" s="286"/>
      <c r="O701" s="288" t="s">
        <v>7253</v>
      </c>
      <c r="P701" s="289">
        <v>6000</v>
      </c>
    </row>
    <row r="702" s="41" customFormat="1" ht="24" spans="12:16">
      <c r="L702" s="284" t="s">
        <v>7254</v>
      </c>
      <c r="M702" s="290"/>
      <c r="N702" s="290"/>
      <c r="O702" s="290"/>
      <c r="P702" s="285">
        <v>108759</v>
      </c>
    </row>
    <row r="703" s="41" customFormat="1" spans="12:16">
      <c r="L703" s="284" t="s">
        <v>7255</v>
      </c>
      <c r="M703" s="284" t="s">
        <v>2112</v>
      </c>
      <c r="N703" s="284" t="s">
        <v>2212</v>
      </c>
      <c r="O703" s="284" t="s">
        <v>7256</v>
      </c>
      <c r="P703" s="285">
        <v>11614</v>
      </c>
    </row>
    <row r="704" s="41" customFormat="1" spans="12:16">
      <c r="L704" s="286"/>
      <c r="M704" s="286"/>
      <c r="N704" s="284" t="s">
        <v>7257</v>
      </c>
      <c r="O704" s="284" t="s">
        <v>7258</v>
      </c>
      <c r="P704" s="285">
        <v>4941.11</v>
      </c>
    </row>
    <row r="705" s="41" customFormat="1" spans="12:16">
      <c r="L705" s="286"/>
      <c r="M705" s="286"/>
      <c r="N705" s="286"/>
      <c r="O705" s="288" t="s">
        <v>6607</v>
      </c>
      <c r="P705" s="289">
        <v>47530.1</v>
      </c>
    </row>
    <row r="706" s="41" customFormat="1" spans="12:16">
      <c r="L706" s="286"/>
      <c r="M706" s="286"/>
      <c r="N706" s="286"/>
      <c r="O706" s="288" t="s">
        <v>7259</v>
      </c>
      <c r="P706" s="289">
        <v>28299.5</v>
      </c>
    </row>
    <row r="707" s="41" customFormat="1" spans="12:16">
      <c r="L707" s="286"/>
      <c r="M707" s="286"/>
      <c r="N707" s="286"/>
      <c r="O707" s="288" t="s">
        <v>3081</v>
      </c>
      <c r="P707" s="289">
        <v>5600</v>
      </c>
    </row>
    <row r="708" s="41" customFormat="1" spans="12:16">
      <c r="L708" s="286"/>
      <c r="M708" s="286"/>
      <c r="N708" s="286"/>
      <c r="O708" s="288" t="s">
        <v>7260</v>
      </c>
      <c r="P708" s="289">
        <v>9848</v>
      </c>
    </row>
    <row r="709" s="41" customFormat="1" spans="12:16">
      <c r="L709" s="286"/>
      <c r="M709" s="286"/>
      <c r="N709" s="286"/>
      <c r="O709" s="288" t="s">
        <v>7261</v>
      </c>
      <c r="P709" s="289">
        <v>3854</v>
      </c>
    </row>
    <row r="710" s="41" customFormat="1" spans="12:16">
      <c r="L710" s="286"/>
      <c r="M710" s="286"/>
      <c r="N710" s="286"/>
      <c r="O710" s="288" t="s">
        <v>6157</v>
      </c>
      <c r="P710" s="289">
        <v>10000</v>
      </c>
    </row>
    <row r="711" s="41" customFormat="1" spans="12:16">
      <c r="L711" s="286"/>
      <c r="M711" s="286"/>
      <c r="N711" s="284" t="s">
        <v>7262</v>
      </c>
      <c r="O711" s="284" t="s">
        <v>7263</v>
      </c>
      <c r="P711" s="285">
        <v>6103</v>
      </c>
    </row>
    <row r="712" s="41" customFormat="1" spans="12:16">
      <c r="L712" s="286"/>
      <c r="M712" s="286"/>
      <c r="N712" s="286"/>
      <c r="O712" s="288" t="s">
        <v>6179</v>
      </c>
      <c r="P712" s="289">
        <v>1830</v>
      </c>
    </row>
    <row r="713" s="41" customFormat="1" ht="24" spans="12:16">
      <c r="L713" s="286"/>
      <c r="M713" s="286"/>
      <c r="N713" s="284" t="s">
        <v>7264</v>
      </c>
      <c r="O713" s="284" t="s">
        <v>7265</v>
      </c>
      <c r="P713" s="285">
        <v>9000</v>
      </c>
    </row>
    <row r="714" s="41" customFormat="1" ht="24" spans="12:16">
      <c r="L714" s="286"/>
      <c r="M714" s="284" t="s">
        <v>2140</v>
      </c>
      <c r="N714" s="284" t="s">
        <v>2324</v>
      </c>
      <c r="O714" s="284" t="s">
        <v>3081</v>
      </c>
      <c r="P714" s="285">
        <v>3560</v>
      </c>
    </row>
    <row r="715" s="41" customFormat="1" spans="12:16">
      <c r="L715" s="286"/>
      <c r="M715" s="286"/>
      <c r="N715" s="286"/>
      <c r="O715" s="288" t="s">
        <v>5578</v>
      </c>
      <c r="P715" s="289">
        <v>9990</v>
      </c>
    </row>
    <row r="716" s="41" customFormat="1" ht="24" spans="12:16">
      <c r="L716" s="286"/>
      <c r="M716" s="286"/>
      <c r="N716" s="284" t="s">
        <v>7266</v>
      </c>
      <c r="O716" s="284" t="s">
        <v>7267</v>
      </c>
      <c r="P716" s="285">
        <v>1000</v>
      </c>
    </row>
    <row r="717" s="41" customFormat="1" ht="24" spans="12:16">
      <c r="L717" s="286"/>
      <c r="M717" s="286"/>
      <c r="N717" s="284" t="s">
        <v>7268</v>
      </c>
      <c r="O717" s="284" t="s">
        <v>7269</v>
      </c>
      <c r="P717" s="285">
        <v>2500</v>
      </c>
    </row>
    <row r="718" s="41" customFormat="1" ht="24" spans="12:16">
      <c r="L718" s="286"/>
      <c r="M718" s="284" t="s">
        <v>5574</v>
      </c>
      <c r="N718" s="284" t="s">
        <v>7270</v>
      </c>
      <c r="O718" s="284" t="s">
        <v>6369</v>
      </c>
      <c r="P718" s="285">
        <v>4740</v>
      </c>
    </row>
    <row r="719" s="41" customFormat="1" ht="24" spans="12:16">
      <c r="L719" s="286"/>
      <c r="M719" s="284" t="s">
        <v>2178</v>
      </c>
      <c r="N719" s="284" t="s">
        <v>7271</v>
      </c>
      <c r="O719" s="284" t="s">
        <v>7272</v>
      </c>
      <c r="P719" s="285">
        <v>3792.3</v>
      </c>
    </row>
    <row r="720" s="41" customFormat="1" spans="12:16">
      <c r="L720" s="286"/>
      <c r="M720" s="286"/>
      <c r="N720" s="284" t="s">
        <v>7273</v>
      </c>
      <c r="O720" s="284" t="s">
        <v>7105</v>
      </c>
      <c r="P720" s="285">
        <v>3336.16</v>
      </c>
    </row>
    <row r="721" s="41" customFormat="1" spans="12:16">
      <c r="L721" s="286"/>
      <c r="M721" s="286"/>
      <c r="N721" s="284" t="s">
        <v>7274</v>
      </c>
      <c r="O721" s="284" t="s">
        <v>7275</v>
      </c>
      <c r="P721" s="285">
        <v>640</v>
      </c>
    </row>
    <row r="722" s="41" customFormat="1" spans="12:16">
      <c r="L722" s="286"/>
      <c r="M722" s="286"/>
      <c r="N722" s="284" t="s">
        <v>7276</v>
      </c>
      <c r="O722" s="284" t="s">
        <v>7277</v>
      </c>
      <c r="P722" s="285">
        <v>30</v>
      </c>
    </row>
    <row r="723" s="41" customFormat="1" ht="24" spans="12:16">
      <c r="L723" s="286"/>
      <c r="M723" s="284" t="s">
        <v>5637</v>
      </c>
      <c r="N723" s="284" t="s">
        <v>7278</v>
      </c>
      <c r="O723" s="284" t="s">
        <v>7279</v>
      </c>
      <c r="P723" s="285">
        <v>1500</v>
      </c>
    </row>
    <row r="724" s="41" customFormat="1" spans="12:16">
      <c r="L724" s="286"/>
      <c r="M724" s="286"/>
      <c r="N724" s="286"/>
      <c r="O724" s="288" t="s">
        <v>7280</v>
      </c>
      <c r="P724" s="289">
        <v>1500</v>
      </c>
    </row>
    <row r="725" s="41" customFormat="1" spans="12:16">
      <c r="L725" s="286"/>
      <c r="M725" s="286"/>
      <c r="N725" s="286"/>
      <c r="O725" s="288" t="s">
        <v>7259</v>
      </c>
      <c r="P725" s="289">
        <v>1500</v>
      </c>
    </row>
    <row r="726" s="41" customFormat="1" spans="12:16">
      <c r="L726" s="286"/>
      <c r="M726" s="286"/>
      <c r="N726" s="286"/>
      <c r="O726" s="288" t="s">
        <v>7165</v>
      </c>
      <c r="P726" s="289">
        <v>5000</v>
      </c>
    </row>
    <row r="727" s="41" customFormat="1" spans="12:16">
      <c r="L727" s="286"/>
      <c r="M727" s="286"/>
      <c r="N727" s="286"/>
      <c r="O727" s="288" t="s">
        <v>6595</v>
      </c>
      <c r="P727" s="289">
        <v>1500</v>
      </c>
    </row>
    <row r="728" s="41" customFormat="1" spans="12:16">
      <c r="L728" s="286"/>
      <c r="M728" s="286"/>
      <c r="N728" s="286"/>
      <c r="O728" s="288" t="s">
        <v>7281</v>
      </c>
      <c r="P728" s="289">
        <v>3000</v>
      </c>
    </row>
    <row r="729" s="41" customFormat="1" spans="12:16">
      <c r="L729" s="286"/>
      <c r="M729" s="286"/>
      <c r="N729" s="286"/>
      <c r="O729" s="288" t="s">
        <v>6157</v>
      </c>
      <c r="P729" s="289">
        <v>1500</v>
      </c>
    </row>
    <row r="730" s="41" customFormat="1" spans="12:16">
      <c r="L730" s="286"/>
      <c r="M730" s="286"/>
      <c r="N730" s="286"/>
      <c r="O730" s="288" t="s">
        <v>7282</v>
      </c>
      <c r="P730" s="289">
        <v>2500</v>
      </c>
    </row>
    <row r="731" s="41" customFormat="1" ht="24" spans="12:16">
      <c r="L731" s="284" t="s">
        <v>7283</v>
      </c>
      <c r="M731" s="290"/>
      <c r="N731" s="290"/>
      <c r="O731" s="290"/>
      <c r="P731" s="285">
        <v>186208.17</v>
      </c>
    </row>
    <row r="732" s="41" customFormat="1" spans="12:16">
      <c r="L732" s="340" t="s">
        <v>474</v>
      </c>
      <c r="M732" s="341"/>
      <c r="N732" s="341"/>
      <c r="O732" s="341"/>
      <c r="P732" s="342">
        <v>5672011.15</v>
      </c>
    </row>
    <row r="733" s="41" customFormat="1"/>
    <row r="734" s="41" customFormat="1"/>
    <row r="735" s="41" customFormat="1"/>
    <row r="736" s="41" customFormat="1"/>
    <row r="737" s="41" customFormat="1"/>
    <row r="738" s="41" customFormat="1"/>
    <row r="739" s="41" customFormat="1"/>
    <row r="740" s="41" customFormat="1"/>
    <row r="741" s="41" customFormat="1"/>
    <row r="742" s="41" customFormat="1"/>
  </sheetData>
  <mergeCells count="238">
    <mergeCell ref="A1:H1"/>
    <mergeCell ref="L2:P2"/>
    <mergeCell ref="B3:E3"/>
    <mergeCell ref="G3:H3"/>
    <mergeCell ref="R3:W3"/>
    <mergeCell ref="Y3:AD3"/>
    <mergeCell ref="AF3:AK3"/>
    <mergeCell ref="AN3:AS3"/>
    <mergeCell ref="A4:H4"/>
    <mergeCell ref="R4:S4"/>
    <mergeCell ref="Y4:Z4"/>
    <mergeCell ref="AF4:AG4"/>
    <mergeCell ref="AN4:AO4"/>
    <mergeCell ref="A5:D5"/>
    <mergeCell ref="E5:H5"/>
    <mergeCell ref="C24:H24"/>
    <mergeCell ref="C25:H25"/>
    <mergeCell ref="C26:H26"/>
    <mergeCell ref="F27:G27"/>
    <mergeCell ref="F28:G28"/>
    <mergeCell ref="A29:G29"/>
    <mergeCell ref="C31:F31"/>
    <mergeCell ref="AN45:AS45"/>
    <mergeCell ref="AN46:AO46"/>
    <mergeCell ref="R79:V79"/>
    <mergeCell ref="R82:W82"/>
    <mergeCell ref="R83:S83"/>
    <mergeCell ref="Y86:AC86"/>
    <mergeCell ref="Y89:AD89"/>
    <mergeCell ref="Y90:Z90"/>
    <mergeCell ref="AF250:AK250"/>
    <mergeCell ref="AF251:AG251"/>
    <mergeCell ref="C32:C33"/>
    <mergeCell ref="C34:C46"/>
    <mergeCell ref="C48:C49"/>
    <mergeCell ref="C51:C55"/>
    <mergeCell ref="C58:C61"/>
    <mergeCell ref="C64:C69"/>
    <mergeCell ref="C71:C76"/>
    <mergeCell ref="C78:C79"/>
    <mergeCell ref="C81:C82"/>
    <mergeCell ref="C84:C85"/>
    <mergeCell ref="C87:C88"/>
    <mergeCell ref="C90:C91"/>
    <mergeCell ref="C93:C101"/>
    <mergeCell ref="C103:C108"/>
    <mergeCell ref="C110:C119"/>
    <mergeCell ref="C121:C125"/>
    <mergeCell ref="D32:D33"/>
    <mergeCell ref="E32:E33"/>
    <mergeCell ref="F32:F33"/>
    <mergeCell ref="T4:T5"/>
    <mergeCell ref="T6:T7"/>
    <mergeCell ref="T20:T21"/>
    <mergeCell ref="T28:T29"/>
    <mergeCell ref="T31:T32"/>
    <mergeCell ref="T39:T40"/>
    <mergeCell ref="T48:T49"/>
    <mergeCell ref="T83:T84"/>
    <mergeCell ref="T172:T175"/>
    <mergeCell ref="T177:T178"/>
    <mergeCell ref="T194:T196"/>
    <mergeCell ref="U4:U5"/>
    <mergeCell ref="U83:U84"/>
    <mergeCell ref="V4:V5"/>
    <mergeCell ref="V83:V84"/>
    <mergeCell ref="W4:W5"/>
    <mergeCell ref="W83:W84"/>
    <mergeCell ref="AA4:AA5"/>
    <mergeCell ref="AA7:AA8"/>
    <mergeCell ref="AA9:AA10"/>
    <mergeCell ref="AA21:AA23"/>
    <mergeCell ref="AA27:AA28"/>
    <mergeCell ref="AA34:AA36"/>
    <mergeCell ref="AA39:AA40"/>
    <mergeCell ref="AA50:AA53"/>
    <mergeCell ref="AA54:AA55"/>
    <mergeCell ref="AA59:AA62"/>
    <mergeCell ref="AA67:AA72"/>
    <mergeCell ref="AA73:AA74"/>
    <mergeCell ref="AA75:AA77"/>
    <mergeCell ref="AA80:AA84"/>
    <mergeCell ref="AA90:AA91"/>
    <mergeCell ref="AA93:AA94"/>
    <mergeCell ref="AA108:AA109"/>
    <mergeCell ref="AA112:AA113"/>
    <mergeCell ref="AA115:AA116"/>
    <mergeCell ref="AA117:AA119"/>
    <mergeCell ref="AA120:AA121"/>
    <mergeCell ref="AA122:AA124"/>
    <mergeCell ref="AA125:AA126"/>
    <mergeCell ref="AA128:AA129"/>
    <mergeCell ref="AA130:AA131"/>
    <mergeCell ref="AA134:AA135"/>
    <mergeCell ref="AA141:AA144"/>
    <mergeCell ref="AA145:AA148"/>
    <mergeCell ref="AA150:AA151"/>
    <mergeCell ref="AA155:AA162"/>
    <mergeCell ref="AA163:AA164"/>
    <mergeCell ref="AA166:AA167"/>
    <mergeCell ref="AA171:AA172"/>
    <mergeCell ref="AA182:AA195"/>
    <mergeCell ref="AA197:AA203"/>
    <mergeCell ref="AA206:AA207"/>
    <mergeCell ref="AA211:AA216"/>
    <mergeCell ref="AB4:AB5"/>
    <mergeCell ref="AB90:AB91"/>
    <mergeCell ref="AC4:AC5"/>
    <mergeCell ref="AC90:AC91"/>
    <mergeCell ref="AD4:AD5"/>
    <mergeCell ref="AD90:AD91"/>
    <mergeCell ref="AH4:AH5"/>
    <mergeCell ref="AH6:AH7"/>
    <mergeCell ref="AH11:AH12"/>
    <mergeCell ref="AH18:AH19"/>
    <mergeCell ref="AH21:AH22"/>
    <mergeCell ref="AH28:AH29"/>
    <mergeCell ref="AH32:AH35"/>
    <mergeCell ref="AH42:AH43"/>
    <mergeCell ref="AH44:AH45"/>
    <mergeCell ref="AH52:AH53"/>
    <mergeCell ref="AH54:AH62"/>
    <mergeCell ref="AH63:AH64"/>
    <mergeCell ref="AH69:AH75"/>
    <mergeCell ref="AH76:AH85"/>
    <mergeCell ref="AH87:AH91"/>
    <mergeCell ref="AH98:AH101"/>
    <mergeCell ref="AH102:AH103"/>
    <mergeCell ref="AH105:AH107"/>
    <mergeCell ref="AH110:AH112"/>
    <mergeCell ref="AH113:AH114"/>
    <mergeCell ref="AH115:AH117"/>
    <mergeCell ref="AH127:AH128"/>
    <mergeCell ref="AH136:AH137"/>
    <mergeCell ref="AH140:AH141"/>
    <mergeCell ref="AH142:AH144"/>
    <mergeCell ref="AH146:AH148"/>
    <mergeCell ref="AH157:AH158"/>
    <mergeCell ref="AH160:AH161"/>
    <mergeCell ref="AH163:AH165"/>
    <mergeCell ref="AH166:AH167"/>
    <mergeCell ref="AH171:AH182"/>
    <mergeCell ref="AH183:AH184"/>
    <mergeCell ref="AH187:AH189"/>
    <mergeCell ref="AH190:AH191"/>
    <mergeCell ref="AH192:AH193"/>
    <mergeCell ref="AH196:AH197"/>
    <mergeCell ref="AH198:AH208"/>
    <mergeCell ref="AH210:AH211"/>
    <mergeCell ref="AH213:AH216"/>
    <mergeCell ref="AH217:AH231"/>
    <mergeCell ref="AH235:AH236"/>
    <mergeCell ref="AH238:AH241"/>
    <mergeCell ref="AH242:AH243"/>
    <mergeCell ref="AH246:AH247"/>
    <mergeCell ref="AH251:AH252"/>
    <mergeCell ref="AH255:AH256"/>
    <mergeCell ref="AH262:AH273"/>
    <mergeCell ref="AH274:AH275"/>
    <mergeCell ref="AH276:AH277"/>
    <mergeCell ref="AH279:AH285"/>
    <mergeCell ref="AH290:AH300"/>
    <mergeCell ref="AH301:AH302"/>
    <mergeCell ref="AH303:AH305"/>
    <mergeCell ref="AH306:AH307"/>
    <mergeCell ref="AH309:AH310"/>
    <mergeCell ref="AH311:AH312"/>
    <mergeCell ref="AH314:AH326"/>
    <mergeCell ref="AH329:AH331"/>
    <mergeCell ref="AH333:AH334"/>
    <mergeCell ref="AH335:AH336"/>
    <mergeCell ref="AH344:AH346"/>
    <mergeCell ref="AH350:AH364"/>
    <mergeCell ref="AH365:AH366"/>
    <mergeCell ref="AH367:AH375"/>
    <mergeCell ref="AH379:AH380"/>
    <mergeCell ref="AH382:AH385"/>
    <mergeCell ref="AH390:AH391"/>
    <mergeCell ref="AH393:AH394"/>
    <mergeCell ref="AH402:AH408"/>
    <mergeCell ref="AH409:AH410"/>
    <mergeCell ref="AH411:AH413"/>
    <mergeCell ref="AH415:AH418"/>
    <mergeCell ref="AH419:AH420"/>
    <mergeCell ref="AH421:AH425"/>
    <mergeCell ref="AH426:AH431"/>
    <mergeCell ref="AH433:AH441"/>
    <mergeCell ref="AH452:AH455"/>
    <mergeCell ref="AH464:AH468"/>
    <mergeCell ref="AH469:AH473"/>
    <mergeCell ref="AH476:AH477"/>
    <mergeCell ref="AH481:AH482"/>
    <mergeCell ref="AH486:AH493"/>
    <mergeCell ref="AH494:AH496"/>
    <mergeCell ref="AH501:AH502"/>
    <mergeCell ref="AH503:AH505"/>
    <mergeCell ref="AH506:AH513"/>
    <mergeCell ref="AH514:AH515"/>
    <mergeCell ref="AH517:AH518"/>
    <mergeCell ref="AH520:AH523"/>
    <mergeCell ref="AH524:AH526"/>
    <mergeCell ref="AI4:AI5"/>
    <mergeCell ref="AI251:AI252"/>
    <mergeCell ref="AJ4:AJ5"/>
    <mergeCell ref="AJ251:AJ252"/>
    <mergeCell ref="AK4:AK5"/>
    <mergeCell ref="AK251:AK252"/>
    <mergeCell ref="AP4:AP5"/>
    <mergeCell ref="AP18:AP20"/>
    <mergeCell ref="AP46:AP47"/>
    <mergeCell ref="AP48:AP49"/>
    <mergeCell ref="AP51:AP52"/>
    <mergeCell ref="AP54:AP56"/>
    <mergeCell ref="AP60:AP73"/>
    <mergeCell ref="AP78:AP79"/>
    <mergeCell ref="AP80:AP81"/>
    <mergeCell ref="AP85:AP86"/>
    <mergeCell ref="AP87:AP88"/>
    <mergeCell ref="AP89:AP90"/>
    <mergeCell ref="AP96:AP98"/>
    <mergeCell ref="AP100:AP122"/>
    <mergeCell ref="AP125:AP128"/>
    <mergeCell ref="AP132:AP135"/>
    <mergeCell ref="AP136:AP137"/>
    <mergeCell ref="AP139:AP140"/>
    <mergeCell ref="AP142:AP144"/>
    <mergeCell ref="AP145:AP146"/>
    <mergeCell ref="AP157:AP158"/>
    <mergeCell ref="AP159:AP163"/>
    <mergeCell ref="AP171:AP176"/>
    <mergeCell ref="AP177:AP178"/>
    <mergeCell ref="AP179:AP180"/>
    <mergeCell ref="AQ4:AQ5"/>
    <mergeCell ref="AQ46:AQ47"/>
    <mergeCell ref="AR4:AR5"/>
    <mergeCell ref="AR46:AR47"/>
    <mergeCell ref="AS4:AS5"/>
    <mergeCell ref="AS46:AS47"/>
  </mergeCells>
  <pageMargins left="0.511805555555556" right="0.511805555555556" top="0.747916666666667" bottom="0.747916666666667" header="0.313888888888889" footer="0.313888888888889"/>
  <pageSetup paperSize="9" scale="57"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F50"/>
  <sheetViews>
    <sheetView zoomScale="85" zoomScaleNormal="85" workbookViewId="0">
      <selection activeCell="G27" sqref="G27"/>
    </sheetView>
  </sheetViews>
  <sheetFormatPr defaultColWidth="9" defaultRowHeight="13.5"/>
  <cols>
    <col min="1" max="1" width="18.625" style="52" customWidth="1"/>
    <col min="2" max="2" width="20.75" style="52" customWidth="1"/>
    <col min="3" max="3" width="18.625" style="53" customWidth="1"/>
    <col min="4" max="5" width="18.625" style="52" customWidth="1"/>
    <col min="6" max="6" width="33.625" style="52" customWidth="1"/>
    <col min="7" max="7" width="18.625" style="53" customWidth="1"/>
    <col min="8" max="8" width="18.625" style="52" customWidth="1"/>
    <col min="9" max="10" width="9" style="52"/>
    <col min="11" max="11" width="17.5" style="52" customWidth="1"/>
    <col min="12" max="12" width="27" style="52" customWidth="1"/>
    <col min="13" max="13" width="13.625" style="52" customWidth="1"/>
    <col min="14" max="14" width="26.125" style="52" customWidth="1"/>
    <col min="15" max="19" width="9" style="52"/>
    <col min="20" max="20" width="31.125" style="52" customWidth="1"/>
    <col min="21" max="21" width="20.625" style="52" customWidth="1"/>
    <col min="22" max="23" width="9" style="52"/>
    <col min="24" max="24" width="6.875" style="52" customWidth="1"/>
    <col min="25" max="25" width="8.75" style="52" customWidth="1"/>
    <col min="26" max="26" width="11" style="52" customWidth="1"/>
    <col min="27" max="27" width="44" style="52" customWidth="1"/>
    <col min="28" max="28" width="13.125" style="52"/>
    <col min="29" max="29" width="9" style="52"/>
    <col min="30" max="30" width="4" style="52" customWidth="1"/>
    <col min="31" max="31" width="4.7" style="52" customWidth="1"/>
    <col min="32" max="32" width="9" style="52"/>
    <col min="33" max="33" width="49.5" style="52" customWidth="1"/>
    <col min="34" max="34" width="12.6" style="52" customWidth="1"/>
    <col min="35" max="36" width="9" style="52"/>
    <col min="37" max="37" width="14.875" style="52"/>
    <col min="38" max="38" width="9" style="52"/>
    <col min="39" max="39" width="47.6416666666667" style="52" customWidth="1"/>
    <col min="40" max="40" width="13.125" style="52" customWidth="1"/>
    <col min="41" max="44" width="9" style="52"/>
    <col min="45" max="45" width="62.9416666666667" style="52" customWidth="1"/>
    <col min="46" max="46" width="15.4333333333333" style="52" customWidth="1"/>
    <col min="47" max="48" width="9" style="52"/>
    <col min="49" max="49" width="14.875" style="52"/>
    <col min="50" max="16384" width="9" style="52"/>
  </cols>
  <sheetData>
    <row r="1" ht="42" customHeight="1" spans="1:8">
      <c r="A1" s="54" t="s">
        <v>7284</v>
      </c>
      <c r="B1" s="54"/>
      <c r="C1" s="54"/>
      <c r="D1" s="54"/>
      <c r="E1" s="54"/>
      <c r="F1" s="54"/>
      <c r="G1" s="54"/>
      <c r="H1" s="54"/>
    </row>
    <row r="2" ht="23.25" customHeight="1" spans="1:8">
      <c r="A2" s="55" t="s">
        <v>647</v>
      </c>
      <c r="B2" s="55"/>
      <c r="C2" s="56"/>
      <c r="D2" s="55"/>
      <c r="E2" s="55"/>
      <c r="F2" s="55"/>
      <c r="G2" s="56"/>
      <c r="H2" s="55"/>
    </row>
    <row r="3" ht="22.5" customHeight="1" spans="1:8">
      <c r="A3" s="57" t="s">
        <v>648</v>
      </c>
      <c r="B3" s="58" t="s">
        <v>7285</v>
      </c>
      <c r="C3" s="58"/>
      <c r="D3" s="58"/>
      <c r="E3" s="58"/>
      <c r="F3" s="59" t="s">
        <v>650</v>
      </c>
      <c r="G3" s="58" t="s">
        <v>185</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6" customHeight="1" spans="1:11">
      <c r="A7" s="61">
        <v>43252</v>
      </c>
      <c r="B7" s="62" t="s">
        <v>188</v>
      </c>
      <c r="C7" s="71">
        <v>100000000</v>
      </c>
      <c r="D7" s="64"/>
      <c r="E7" s="221" t="s">
        <v>1661</v>
      </c>
      <c r="F7" s="222" t="s">
        <v>7286</v>
      </c>
      <c r="G7" s="223">
        <v>133584</v>
      </c>
      <c r="H7" s="223"/>
      <c r="J7" s="46" t="s">
        <v>14</v>
      </c>
      <c r="K7" s="47">
        <f>B15</f>
        <v>300000000</v>
      </c>
    </row>
    <row r="8" ht="26" customHeight="1" spans="1:11">
      <c r="A8" s="224">
        <v>43770</v>
      </c>
      <c r="B8" s="62" t="s">
        <v>188</v>
      </c>
      <c r="C8" s="71">
        <v>100000000</v>
      </c>
      <c r="D8" s="64"/>
      <c r="E8" s="221" t="s">
        <v>1516</v>
      </c>
      <c r="F8" s="222" t="s">
        <v>7286</v>
      </c>
      <c r="G8" s="223">
        <v>433918</v>
      </c>
      <c r="H8" s="223"/>
      <c r="J8" s="46" t="s">
        <v>669</v>
      </c>
      <c r="K8" s="47">
        <f>SUM(G14)</f>
        <v>8579959.24999999</v>
      </c>
    </row>
    <row r="9" ht="26" customHeight="1" spans="1:11">
      <c r="A9" s="224">
        <v>44085</v>
      </c>
      <c r="B9" s="62" t="s">
        <v>188</v>
      </c>
      <c r="C9" s="71">
        <v>100000000</v>
      </c>
      <c r="D9" s="64"/>
      <c r="E9" s="221" t="s">
        <v>1682</v>
      </c>
      <c r="F9" s="222" t="s">
        <v>7286</v>
      </c>
      <c r="G9" s="223">
        <v>319339.93</v>
      </c>
      <c r="H9" s="223"/>
      <c r="J9" s="46" t="s">
        <v>16</v>
      </c>
      <c r="K9" s="47">
        <f>B16</f>
        <v>149499130.21</v>
      </c>
    </row>
    <row r="10" ht="26" customHeight="1" spans="1:11">
      <c r="A10" s="225"/>
      <c r="B10" s="70"/>
      <c r="C10" s="71"/>
      <c r="D10" s="226"/>
      <c r="E10" s="61" t="s">
        <v>653</v>
      </c>
      <c r="F10" s="222" t="s">
        <v>7286</v>
      </c>
      <c r="G10" s="223">
        <v>684900</v>
      </c>
      <c r="H10" s="223"/>
      <c r="I10" s="235"/>
      <c r="J10" s="46" t="s">
        <v>17</v>
      </c>
      <c r="K10" s="47">
        <f>B17</f>
        <v>150500869.79</v>
      </c>
    </row>
    <row r="11" ht="32.1" customHeight="1" spans="1:9">
      <c r="A11" s="225"/>
      <c r="B11" s="70"/>
      <c r="C11" s="71"/>
      <c r="D11" s="226"/>
      <c r="E11" s="61" t="s">
        <v>756</v>
      </c>
      <c r="F11" s="222" t="s">
        <v>7286</v>
      </c>
      <c r="G11" s="223">
        <v>75545175.63</v>
      </c>
      <c r="H11" s="223"/>
      <c r="I11" s="235"/>
    </row>
    <row r="12" ht="32.1" customHeight="1" spans="1:9">
      <c r="A12" s="225"/>
      <c r="B12" s="70"/>
      <c r="C12" s="71"/>
      <c r="D12" s="226"/>
      <c r="E12" s="61" t="s">
        <v>685</v>
      </c>
      <c r="F12" s="222" t="s">
        <v>7286</v>
      </c>
      <c r="G12" s="223">
        <f>AH34</f>
        <v>1878579</v>
      </c>
      <c r="H12" s="223"/>
      <c r="I12" s="235"/>
    </row>
    <row r="13" ht="32.1" customHeight="1" spans="1:9">
      <c r="A13" s="225"/>
      <c r="B13" s="70"/>
      <c r="C13" s="71"/>
      <c r="D13" s="226"/>
      <c r="E13" s="61" t="s">
        <v>689</v>
      </c>
      <c r="F13" s="222" t="s">
        <v>7286</v>
      </c>
      <c r="G13" s="223">
        <f>AN49</f>
        <v>61923674.4</v>
      </c>
      <c r="H13" s="223"/>
      <c r="I13" s="235"/>
    </row>
    <row r="14" ht="29" customHeight="1" spans="1:9">
      <c r="A14" s="225"/>
      <c r="B14" s="70"/>
      <c r="C14" s="71"/>
      <c r="D14" s="226"/>
      <c r="E14" s="61" t="s">
        <v>669</v>
      </c>
      <c r="F14" s="222" t="s">
        <v>7286</v>
      </c>
      <c r="G14" s="223">
        <f>AT49</f>
        <v>8579959.24999999</v>
      </c>
      <c r="H14" s="227"/>
      <c r="I14" s="235"/>
    </row>
    <row r="15" ht="23" customHeight="1" spans="1:9">
      <c r="A15" s="228" t="s">
        <v>697</v>
      </c>
      <c r="B15" s="229">
        <f>SUM(C7:C9)</f>
        <v>300000000</v>
      </c>
      <c r="C15" s="230"/>
      <c r="D15" s="231"/>
      <c r="E15" s="231"/>
      <c r="F15" s="231"/>
      <c r="G15" s="231"/>
      <c r="H15" s="232"/>
      <c r="I15" s="235"/>
    </row>
    <row r="16" ht="23" customHeight="1" spans="1:9">
      <c r="A16" s="228" t="s">
        <v>699</v>
      </c>
      <c r="B16" s="229">
        <f>SUM(G7:G14)</f>
        <v>149499130.21</v>
      </c>
      <c r="C16" s="230"/>
      <c r="D16" s="231"/>
      <c r="E16" s="231"/>
      <c r="F16" s="231"/>
      <c r="G16" s="231"/>
      <c r="H16" s="232"/>
      <c r="I16" s="235"/>
    </row>
    <row r="17" ht="23" customHeight="1" spans="1:9">
      <c r="A17" s="233" t="s">
        <v>701</v>
      </c>
      <c r="B17" s="229">
        <f>B15-B16</f>
        <v>150500869.79</v>
      </c>
      <c r="C17" s="230"/>
      <c r="D17" s="231"/>
      <c r="E17" s="231"/>
      <c r="F17" s="231"/>
      <c r="G17" s="231"/>
      <c r="H17" s="232"/>
      <c r="I17" s="235"/>
    </row>
    <row r="18" ht="26.25" customHeight="1" spans="1:9">
      <c r="A18" s="79"/>
      <c r="B18" s="79"/>
      <c r="C18" s="80"/>
      <c r="D18" s="79"/>
      <c r="E18" s="79"/>
      <c r="F18" s="55" t="s">
        <v>703</v>
      </c>
      <c r="G18" s="55"/>
      <c r="H18" s="55"/>
      <c r="I18" s="235"/>
    </row>
    <row r="19" spans="1:9">
      <c r="A19" s="79"/>
      <c r="B19" s="80"/>
      <c r="C19" s="80"/>
      <c r="D19" s="79"/>
      <c r="E19" s="79"/>
      <c r="F19" s="79" t="s">
        <v>705</v>
      </c>
      <c r="G19" s="79"/>
      <c r="H19" s="79"/>
      <c r="I19" s="235"/>
    </row>
    <row r="20" spans="1:9">
      <c r="A20" s="82" t="s">
        <v>707</v>
      </c>
      <c r="B20" s="82"/>
      <c r="C20" s="82"/>
      <c r="D20" s="82"/>
      <c r="E20" s="82"/>
      <c r="F20" s="82"/>
      <c r="G20" s="82"/>
      <c r="H20" s="82"/>
      <c r="I20" s="235"/>
    </row>
    <row r="21" ht="18.75" spans="1:46">
      <c r="A21" s="79"/>
      <c r="B21" s="79"/>
      <c r="C21" s="80"/>
      <c r="D21" s="79"/>
      <c r="E21" s="79"/>
      <c r="F21" s="79"/>
      <c r="G21" s="80"/>
      <c r="H21" s="79"/>
      <c r="I21" s="235"/>
      <c r="K21" s="83" t="s">
        <v>7287</v>
      </c>
      <c r="L21" s="84"/>
      <c r="M21" s="84"/>
      <c r="N21" s="84"/>
      <c r="Q21" s="213" t="s">
        <v>7288</v>
      </c>
      <c r="R21" s="139"/>
      <c r="S21" s="139"/>
      <c r="T21" s="139"/>
      <c r="U21" s="139"/>
      <c r="X21" s="213" t="s">
        <v>7289</v>
      </c>
      <c r="Y21" s="139"/>
      <c r="Z21" s="139"/>
      <c r="AA21" s="139"/>
      <c r="AB21" s="139"/>
      <c r="AD21" s="213" t="s">
        <v>7290</v>
      </c>
      <c r="AE21" s="139"/>
      <c r="AF21" s="139"/>
      <c r="AG21" s="139"/>
      <c r="AH21" s="139"/>
      <c r="AJ21" s="213" t="s">
        <v>7291</v>
      </c>
      <c r="AK21" s="139"/>
      <c r="AL21" s="139"/>
      <c r="AM21" s="139"/>
      <c r="AN21" s="139"/>
      <c r="AP21" s="213" t="s">
        <v>7292</v>
      </c>
      <c r="AQ21" s="139"/>
      <c r="AR21" s="139"/>
      <c r="AS21" s="139"/>
      <c r="AT21" s="139"/>
    </row>
    <row r="22" ht="19" customHeight="1" spans="9:46">
      <c r="I22" s="235"/>
      <c r="K22" s="22" t="s">
        <v>663</v>
      </c>
      <c r="L22" s="22" t="s">
        <v>7</v>
      </c>
      <c r="M22" s="23" t="s">
        <v>664</v>
      </c>
      <c r="N22" s="22" t="s">
        <v>13</v>
      </c>
      <c r="Q22" s="214" t="s">
        <v>653</v>
      </c>
      <c r="R22" s="214"/>
      <c r="S22" s="214" t="s">
        <v>654</v>
      </c>
      <c r="T22" s="214" t="s">
        <v>655</v>
      </c>
      <c r="U22" s="214" t="s">
        <v>656</v>
      </c>
      <c r="X22" s="214" t="s">
        <v>756</v>
      </c>
      <c r="Y22" s="214"/>
      <c r="Z22" s="214" t="s">
        <v>654</v>
      </c>
      <c r="AA22" s="214" t="s">
        <v>655</v>
      </c>
      <c r="AB22" s="214" t="s">
        <v>656</v>
      </c>
      <c r="AD22" s="214" t="s">
        <v>685</v>
      </c>
      <c r="AE22" s="214"/>
      <c r="AF22" s="214" t="s">
        <v>654</v>
      </c>
      <c r="AG22" s="214" t="s">
        <v>655</v>
      </c>
      <c r="AH22" s="214" t="s">
        <v>656</v>
      </c>
      <c r="AJ22" s="214" t="s">
        <v>689</v>
      </c>
      <c r="AK22" s="214"/>
      <c r="AL22" s="214" t="s">
        <v>654</v>
      </c>
      <c r="AM22" s="214" t="s">
        <v>655</v>
      </c>
      <c r="AN22" s="214" t="s">
        <v>656</v>
      </c>
      <c r="AP22" s="214" t="s">
        <v>669</v>
      </c>
      <c r="AQ22" s="214"/>
      <c r="AR22" s="214" t="s">
        <v>654</v>
      </c>
      <c r="AS22" s="214" t="s">
        <v>655</v>
      </c>
      <c r="AT22" s="214" t="s">
        <v>656</v>
      </c>
    </row>
    <row r="23" s="220" customFormat="1" ht="26" customHeight="1" spans="3:46">
      <c r="C23" s="234"/>
      <c r="G23" s="234"/>
      <c r="I23" s="236"/>
      <c r="K23" s="237">
        <v>43435</v>
      </c>
      <c r="L23" s="222" t="s">
        <v>7293</v>
      </c>
      <c r="M23" s="238">
        <v>74000</v>
      </c>
      <c r="N23" s="238" t="s">
        <v>7294</v>
      </c>
      <c r="Q23" s="184" t="s">
        <v>659</v>
      </c>
      <c r="R23" s="184" t="s">
        <v>660</v>
      </c>
      <c r="S23" s="184" t="s">
        <v>654</v>
      </c>
      <c r="T23" s="184" t="s">
        <v>655</v>
      </c>
      <c r="U23" s="184" t="s">
        <v>661</v>
      </c>
      <c r="X23" s="184" t="s">
        <v>659</v>
      </c>
      <c r="Y23" s="184" t="s">
        <v>660</v>
      </c>
      <c r="Z23" s="184" t="s">
        <v>654</v>
      </c>
      <c r="AA23" s="184" t="s">
        <v>655</v>
      </c>
      <c r="AB23" s="184" t="s">
        <v>661</v>
      </c>
      <c r="AD23" s="184" t="s">
        <v>659</v>
      </c>
      <c r="AE23" s="184" t="s">
        <v>660</v>
      </c>
      <c r="AF23" s="184" t="s">
        <v>654</v>
      </c>
      <c r="AG23" s="184" t="s">
        <v>655</v>
      </c>
      <c r="AH23" s="184" t="s">
        <v>661</v>
      </c>
      <c r="AJ23" s="184" t="s">
        <v>659</v>
      </c>
      <c r="AK23" s="184" t="s">
        <v>660</v>
      </c>
      <c r="AL23" s="184" t="s">
        <v>654</v>
      </c>
      <c r="AM23" s="184" t="s">
        <v>655</v>
      </c>
      <c r="AN23" s="184" t="s">
        <v>661</v>
      </c>
      <c r="AP23" s="184" t="s">
        <v>659</v>
      </c>
      <c r="AQ23" s="184" t="s">
        <v>660</v>
      </c>
      <c r="AR23" s="184" t="s">
        <v>654</v>
      </c>
      <c r="AS23" s="184" t="s">
        <v>655</v>
      </c>
      <c r="AT23" s="184" t="s">
        <v>661</v>
      </c>
    </row>
    <row r="24" s="220" customFormat="1" ht="26" customHeight="1" spans="3:46">
      <c r="C24" s="234"/>
      <c r="G24" s="234"/>
      <c r="K24" s="239">
        <v>43435</v>
      </c>
      <c r="L24" s="66" t="s">
        <v>7295</v>
      </c>
      <c r="M24" s="240">
        <v>784</v>
      </c>
      <c r="N24" s="241" t="s">
        <v>7296</v>
      </c>
      <c r="Q24" s="114" t="s">
        <v>676</v>
      </c>
      <c r="R24" s="115">
        <v>18</v>
      </c>
      <c r="S24" s="114" t="s">
        <v>7297</v>
      </c>
      <c r="T24" s="114" t="s">
        <v>7298</v>
      </c>
      <c r="U24" s="140">
        <v>40200</v>
      </c>
      <c r="X24" s="144" t="s">
        <v>676</v>
      </c>
      <c r="Y24" s="146">
        <v>21</v>
      </c>
      <c r="Z24" s="144" t="s">
        <v>3224</v>
      </c>
      <c r="AA24" s="144" t="s">
        <v>7299</v>
      </c>
      <c r="AB24" s="145">
        <v>1600</v>
      </c>
      <c r="AD24" s="144">
        <v>1</v>
      </c>
      <c r="AE24" s="146">
        <v>16</v>
      </c>
      <c r="AF24" s="144" t="s">
        <v>7300</v>
      </c>
      <c r="AG24" s="144" t="s">
        <v>7301</v>
      </c>
      <c r="AH24" s="145">
        <v>99277.58</v>
      </c>
      <c r="AJ24" s="144">
        <v>1</v>
      </c>
      <c r="AK24" s="146">
        <v>24</v>
      </c>
      <c r="AL24" s="144" t="s">
        <v>7302</v>
      </c>
      <c r="AM24" s="144" t="s">
        <v>7303</v>
      </c>
      <c r="AN24" s="145">
        <v>4892379.5</v>
      </c>
      <c r="AP24" s="890" t="s">
        <v>665</v>
      </c>
      <c r="AQ24" s="146">
        <v>15</v>
      </c>
      <c r="AR24" s="144" t="s">
        <v>7304</v>
      </c>
      <c r="AS24" s="144" t="s">
        <v>7305</v>
      </c>
      <c r="AT24" s="145">
        <v>80932.14</v>
      </c>
    </row>
    <row r="25" s="220" customFormat="1" ht="26" customHeight="1" spans="3:46">
      <c r="C25" s="234"/>
      <c r="G25" s="234"/>
      <c r="K25" s="239">
        <v>43435</v>
      </c>
      <c r="L25" s="66" t="s">
        <v>7306</v>
      </c>
      <c r="M25" s="238">
        <v>58800</v>
      </c>
      <c r="N25" s="241" t="s">
        <v>7307</v>
      </c>
      <c r="Q25" s="114" t="s">
        <v>677</v>
      </c>
      <c r="R25" s="115">
        <v>16</v>
      </c>
      <c r="S25" s="114" t="s">
        <v>7308</v>
      </c>
      <c r="T25" s="114" t="s">
        <v>7309</v>
      </c>
      <c r="U25" s="140">
        <v>39200</v>
      </c>
      <c r="X25" s="144" t="s">
        <v>676</v>
      </c>
      <c r="Y25" s="146">
        <v>23</v>
      </c>
      <c r="Z25" s="144" t="s">
        <v>7310</v>
      </c>
      <c r="AA25" s="144" t="s">
        <v>7311</v>
      </c>
      <c r="AB25" s="145">
        <v>19000</v>
      </c>
      <c r="AD25" s="144">
        <v>2</v>
      </c>
      <c r="AE25" s="146">
        <v>10</v>
      </c>
      <c r="AF25" s="144" t="s">
        <v>3185</v>
      </c>
      <c r="AG25" s="144" t="s">
        <v>7312</v>
      </c>
      <c r="AH25" s="145">
        <v>144000</v>
      </c>
      <c r="AJ25" s="144">
        <v>1</v>
      </c>
      <c r="AK25" s="146">
        <v>24</v>
      </c>
      <c r="AL25" s="144" t="s">
        <v>7313</v>
      </c>
      <c r="AM25" s="144" t="s">
        <v>7314</v>
      </c>
      <c r="AN25" s="145">
        <v>5198516.87</v>
      </c>
      <c r="AP25" s="890" t="s">
        <v>665</v>
      </c>
      <c r="AQ25" s="146">
        <v>18</v>
      </c>
      <c r="AR25" s="144" t="s">
        <v>7315</v>
      </c>
      <c r="AS25" s="144" t="s">
        <v>7316</v>
      </c>
      <c r="AT25" s="145">
        <v>1851472.71</v>
      </c>
    </row>
    <row r="26" s="220" customFormat="1" ht="26" customHeight="1" spans="3:46">
      <c r="C26" s="234"/>
      <c r="G26" s="234"/>
      <c r="K26" s="239">
        <v>43466</v>
      </c>
      <c r="L26" s="66" t="s">
        <v>7317</v>
      </c>
      <c r="M26" s="238">
        <v>95500</v>
      </c>
      <c r="N26" s="241" t="s">
        <v>7318</v>
      </c>
      <c r="Q26" s="114" t="s">
        <v>677</v>
      </c>
      <c r="R26" s="115">
        <v>21</v>
      </c>
      <c r="S26" s="114" t="s">
        <v>930</v>
      </c>
      <c r="T26" s="114" t="s">
        <v>7319</v>
      </c>
      <c r="U26" s="140">
        <v>75200</v>
      </c>
      <c r="X26" s="144" t="s">
        <v>691</v>
      </c>
      <c r="Y26" s="146">
        <v>28</v>
      </c>
      <c r="Z26" s="144" t="s">
        <v>6695</v>
      </c>
      <c r="AA26" s="144" t="s">
        <v>7320</v>
      </c>
      <c r="AB26" s="145">
        <v>84585.36</v>
      </c>
      <c r="AD26" s="144">
        <v>4</v>
      </c>
      <c r="AE26" s="146">
        <v>20</v>
      </c>
      <c r="AF26" s="144" t="s">
        <v>5786</v>
      </c>
      <c r="AG26" s="144" t="s">
        <v>7321</v>
      </c>
      <c r="AH26" s="145">
        <v>288000</v>
      </c>
      <c r="AJ26" s="144">
        <v>4</v>
      </c>
      <c r="AK26" s="146">
        <v>8</v>
      </c>
      <c r="AL26" s="144" t="s">
        <v>932</v>
      </c>
      <c r="AM26" s="144" t="s">
        <v>7322</v>
      </c>
      <c r="AN26" s="145">
        <v>659555.02</v>
      </c>
      <c r="AP26" s="890" t="s">
        <v>676</v>
      </c>
      <c r="AQ26" s="146">
        <v>11</v>
      </c>
      <c r="AR26" s="144" t="s">
        <v>7323</v>
      </c>
      <c r="AS26" s="144" t="s">
        <v>7324</v>
      </c>
      <c r="AT26" s="145">
        <v>636446.39</v>
      </c>
    </row>
    <row r="27" s="220" customFormat="1" ht="26" customHeight="1" spans="3:46">
      <c r="C27" s="234"/>
      <c r="G27" s="234"/>
      <c r="K27" s="239">
        <v>43466</v>
      </c>
      <c r="L27" s="66" t="s">
        <v>7325</v>
      </c>
      <c r="M27" s="238">
        <v>42000</v>
      </c>
      <c r="N27" s="241" t="s">
        <v>7326</v>
      </c>
      <c r="Q27" s="114" t="s">
        <v>677</v>
      </c>
      <c r="R27" s="115">
        <v>21</v>
      </c>
      <c r="S27" s="114" t="s">
        <v>3546</v>
      </c>
      <c r="T27" s="114" t="s">
        <v>7327</v>
      </c>
      <c r="U27" s="140">
        <v>76400</v>
      </c>
      <c r="X27" s="144" t="s">
        <v>677</v>
      </c>
      <c r="Y27" s="144" t="s">
        <v>721</v>
      </c>
      <c r="Z27" s="144" t="s">
        <v>7328</v>
      </c>
      <c r="AA27" s="144" t="s">
        <v>7329</v>
      </c>
      <c r="AB27" s="145">
        <v>1850503.05</v>
      </c>
      <c r="AD27" s="144">
        <v>8</v>
      </c>
      <c r="AE27" s="146">
        <v>24</v>
      </c>
      <c r="AF27" s="144" t="s">
        <v>7330</v>
      </c>
      <c r="AG27" s="144" t="s">
        <v>7331</v>
      </c>
      <c r="AH27" s="145">
        <v>96808.6</v>
      </c>
      <c r="AJ27" s="144">
        <v>4</v>
      </c>
      <c r="AK27" s="144">
        <v>16</v>
      </c>
      <c r="AL27" s="144" t="s">
        <v>2600</v>
      </c>
      <c r="AM27" s="144" t="s">
        <v>7332</v>
      </c>
      <c r="AN27" s="145">
        <v>5472307.31</v>
      </c>
      <c r="AP27" s="890" t="s">
        <v>676</v>
      </c>
      <c r="AQ27" s="146">
        <v>25</v>
      </c>
      <c r="AR27" s="144" t="s">
        <v>2197</v>
      </c>
      <c r="AS27" s="144" t="s">
        <v>7333</v>
      </c>
      <c r="AT27" s="145">
        <v>192679.21</v>
      </c>
    </row>
    <row r="28" s="220" customFormat="1" ht="26" customHeight="1" spans="3:46">
      <c r="C28" s="234"/>
      <c r="G28" s="234"/>
      <c r="K28" s="239">
        <v>43466</v>
      </c>
      <c r="L28" s="66" t="s">
        <v>7334</v>
      </c>
      <c r="M28" s="238">
        <v>94000</v>
      </c>
      <c r="N28" s="241" t="s">
        <v>7335</v>
      </c>
      <c r="Q28" s="242" t="s">
        <v>677</v>
      </c>
      <c r="R28" s="243">
        <v>22</v>
      </c>
      <c r="S28" s="242" t="s">
        <v>7336</v>
      </c>
      <c r="T28" s="242" t="s">
        <v>7337</v>
      </c>
      <c r="U28" s="244">
        <v>4000</v>
      </c>
      <c r="X28" s="144" t="s">
        <v>677</v>
      </c>
      <c r="Y28" s="144" t="s">
        <v>721</v>
      </c>
      <c r="Z28" s="144" t="s">
        <v>3289</v>
      </c>
      <c r="AA28" s="144" t="s">
        <v>7338</v>
      </c>
      <c r="AB28" s="145">
        <v>71772930.9</v>
      </c>
      <c r="AD28" s="144">
        <v>9</v>
      </c>
      <c r="AE28" s="146">
        <v>22</v>
      </c>
      <c r="AF28" s="144" t="s">
        <v>788</v>
      </c>
      <c r="AG28" s="144" t="s">
        <v>7339</v>
      </c>
      <c r="AH28" s="145">
        <v>124315.25</v>
      </c>
      <c r="AJ28" s="144">
        <v>6</v>
      </c>
      <c r="AK28" s="144">
        <v>5</v>
      </c>
      <c r="AL28" s="144" t="s">
        <v>2276</v>
      </c>
      <c r="AM28" s="144" t="s">
        <v>7340</v>
      </c>
      <c r="AN28" s="145">
        <v>206075.22</v>
      </c>
      <c r="AP28" s="890" t="s">
        <v>676</v>
      </c>
      <c r="AQ28" s="146">
        <v>25</v>
      </c>
      <c r="AR28" s="144" t="s">
        <v>7341</v>
      </c>
      <c r="AS28" s="144" t="s">
        <v>7342</v>
      </c>
      <c r="AT28" s="145">
        <v>620076.4</v>
      </c>
    </row>
    <row r="29" s="220" customFormat="1" ht="26" customHeight="1" spans="3:46">
      <c r="C29" s="234"/>
      <c r="G29" s="234"/>
      <c r="K29" s="239">
        <v>43586</v>
      </c>
      <c r="L29" s="66" t="s">
        <v>7343</v>
      </c>
      <c r="M29" s="238">
        <v>98000</v>
      </c>
      <c r="N29" s="241" t="s">
        <v>7344</v>
      </c>
      <c r="Q29" s="114" t="s">
        <v>710</v>
      </c>
      <c r="R29" s="115">
        <v>10</v>
      </c>
      <c r="S29" s="114" t="s">
        <v>7345</v>
      </c>
      <c r="T29" s="114" t="s">
        <v>7346</v>
      </c>
      <c r="U29" s="140">
        <v>33600</v>
      </c>
      <c r="X29" s="144" t="s">
        <v>677</v>
      </c>
      <c r="Y29" s="144" t="s">
        <v>721</v>
      </c>
      <c r="Z29" s="144" t="s">
        <v>1728</v>
      </c>
      <c r="AA29" s="144" t="s">
        <v>7347</v>
      </c>
      <c r="AB29" s="145">
        <v>254998.13</v>
      </c>
      <c r="AD29" s="144">
        <v>10</v>
      </c>
      <c r="AE29" s="146">
        <v>17</v>
      </c>
      <c r="AF29" s="144" t="s">
        <v>7348</v>
      </c>
      <c r="AG29" s="144" t="s">
        <v>7349</v>
      </c>
      <c r="AH29" s="145">
        <v>184193.52</v>
      </c>
      <c r="AJ29" s="144">
        <v>6</v>
      </c>
      <c r="AK29" s="144">
        <v>19</v>
      </c>
      <c r="AL29" s="144" t="s">
        <v>3091</v>
      </c>
      <c r="AM29" s="144" t="s">
        <v>7350</v>
      </c>
      <c r="AN29" s="145">
        <v>4594747.4</v>
      </c>
      <c r="AP29" s="890" t="s">
        <v>676</v>
      </c>
      <c r="AQ29" s="146">
        <v>26</v>
      </c>
      <c r="AR29" s="144" t="s">
        <v>2172</v>
      </c>
      <c r="AS29" s="144" t="s">
        <v>7351</v>
      </c>
      <c r="AT29" s="145">
        <v>63459.21</v>
      </c>
    </row>
    <row r="30" s="220" customFormat="1" ht="26" customHeight="1" spans="3:46">
      <c r="C30" s="234"/>
      <c r="G30" s="234"/>
      <c r="K30" s="239">
        <v>43617</v>
      </c>
      <c r="L30" s="66" t="s">
        <v>7352</v>
      </c>
      <c r="M30" s="238">
        <v>95000</v>
      </c>
      <c r="N30" s="241" t="s">
        <v>7353</v>
      </c>
      <c r="Q30" s="114" t="s">
        <v>710</v>
      </c>
      <c r="R30" s="115">
        <v>10</v>
      </c>
      <c r="S30" s="114" t="s">
        <v>7354</v>
      </c>
      <c r="T30" s="114" t="s">
        <v>7319</v>
      </c>
      <c r="U30" s="140">
        <v>18800</v>
      </c>
      <c r="X30" s="144" t="s">
        <v>677</v>
      </c>
      <c r="Y30" s="146">
        <v>21</v>
      </c>
      <c r="Z30" s="144" t="s">
        <v>7355</v>
      </c>
      <c r="AA30" s="144" t="s">
        <v>7356</v>
      </c>
      <c r="AB30" s="145">
        <v>900030</v>
      </c>
      <c r="AD30" s="144">
        <v>11</v>
      </c>
      <c r="AE30" s="146">
        <v>2</v>
      </c>
      <c r="AF30" s="144" t="s">
        <v>7357</v>
      </c>
      <c r="AG30" s="144" t="s">
        <v>7358</v>
      </c>
      <c r="AH30" s="145">
        <v>616834.35</v>
      </c>
      <c r="AJ30" s="144">
        <v>6</v>
      </c>
      <c r="AK30" s="146">
        <v>20</v>
      </c>
      <c r="AL30" s="144" t="s">
        <v>2556</v>
      </c>
      <c r="AM30" s="144" t="s">
        <v>7359</v>
      </c>
      <c r="AN30" s="145">
        <v>4508831</v>
      </c>
      <c r="AP30" s="890" t="s">
        <v>691</v>
      </c>
      <c r="AQ30" s="146">
        <v>31</v>
      </c>
      <c r="AR30" s="144" t="s">
        <v>7360</v>
      </c>
      <c r="AS30" s="144" t="s">
        <v>7361</v>
      </c>
      <c r="AT30" s="145">
        <v>2334040.51</v>
      </c>
    </row>
    <row r="31" ht="24" spans="11:46">
      <c r="K31" s="61">
        <v>43617</v>
      </c>
      <c r="L31" s="66" t="s">
        <v>7362</v>
      </c>
      <c r="M31" s="223">
        <v>9418</v>
      </c>
      <c r="N31" s="227" t="s">
        <v>7363</v>
      </c>
      <c r="Q31" s="114" t="s">
        <v>710</v>
      </c>
      <c r="R31" s="115">
        <v>10</v>
      </c>
      <c r="S31" s="114" t="s">
        <v>7364</v>
      </c>
      <c r="T31" s="114" t="s">
        <v>7365</v>
      </c>
      <c r="U31" s="140">
        <v>19100</v>
      </c>
      <c r="X31" s="144" t="s">
        <v>716</v>
      </c>
      <c r="Y31" s="146">
        <v>19</v>
      </c>
      <c r="Z31" s="144" t="s">
        <v>7366</v>
      </c>
      <c r="AA31" s="144" t="s">
        <v>7367</v>
      </c>
      <c r="AB31" s="145">
        <v>7659</v>
      </c>
      <c r="AD31" s="144">
        <v>12</v>
      </c>
      <c r="AE31" s="146">
        <v>4</v>
      </c>
      <c r="AF31" s="144" t="s">
        <v>7368</v>
      </c>
      <c r="AG31" s="144" t="s">
        <v>7369</v>
      </c>
      <c r="AH31" s="145">
        <v>269349.7</v>
      </c>
      <c r="AJ31" s="144">
        <v>7</v>
      </c>
      <c r="AK31" s="146">
        <v>12</v>
      </c>
      <c r="AL31" s="144" t="s">
        <v>2412</v>
      </c>
      <c r="AM31" s="144" t="s">
        <v>7370</v>
      </c>
      <c r="AN31" s="145">
        <v>2763759.02</v>
      </c>
      <c r="AP31" s="890" t="s">
        <v>677</v>
      </c>
      <c r="AQ31" s="146">
        <v>25</v>
      </c>
      <c r="AR31" s="144" t="s">
        <v>2770</v>
      </c>
      <c r="AS31" s="144" t="s">
        <v>7371</v>
      </c>
      <c r="AT31" s="145">
        <v>4863831.25</v>
      </c>
    </row>
    <row r="32" ht="43" customHeight="1" spans="11:46">
      <c r="K32" s="61">
        <v>44052</v>
      </c>
      <c r="L32" s="66" t="s">
        <v>7372</v>
      </c>
      <c r="M32" s="223">
        <v>73335.93</v>
      </c>
      <c r="N32" s="227" t="s">
        <v>7373</v>
      </c>
      <c r="Q32" s="114" t="s">
        <v>710</v>
      </c>
      <c r="R32" s="115">
        <v>30</v>
      </c>
      <c r="S32" s="114" t="s">
        <v>7374</v>
      </c>
      <c r="T32" s="114" t="s">
        <v>7375</v>
      </c>
      <c r="U32" s="140">
        <v>8400</v>
      </c>
      <c r="X32" s="144" t="s">
        <v>729</v>
      </c>
      <c r="Y32" s="144" t="s">
        <v>710</v>
      </c>
      <c r="Z32" s="144" t="s">
        <v>3599</v>
      </c>
      <c r="AA32" s="144" t="s">
        <v>7376</v>
      </c>
      <c r="AB32" s="145">
        <v>12000</v>
      </c>
      <c r="AD32" s="144">
        <v>12</v>
      </c>
      <c r="AE32" s="146">
        <v>21</v>
      </c>
      <c r="AF32" s="144" t="s">
        <v>3253</v>
      </c>
      <c r="AG32" s="144" t="s">
        <v>7377</v>
      </c>
      <c r="AH32" s="145">
        <v>48000</v>
      </c>
      <c r="AJ32" s="144">
        <v>7</v>
      </c>
      <c r="AK32" s="144">
        <v>18</v>
      </c>
      <c r="AL32" s="144" t="s">
        <v>7378</v>
      </c>
      <c r="AM32" s="144" t="s">
        <v>7379</v>
      </c>
      <c r="AN32" s="145">
        <v>4831361.05</v>
      </c>
      <c r="AP32" s="890" t="s">
        <v>716</v>
      </c>
      <c r="AQ32" s="146">
        <v>20</v>
      </c>
      <c r="AR32" s="144" t="s">
        <v>808</v>
      </c>
      <c r="AS32" s="144" t="s">
        <v>7380</v>
      </c>
      <c r="AT32" s="145">
        <v>450015</v>
      </c>
    </row>
    <row r="33" ht="27" spans="11:46">
      <c r="K33" s="61">
        <v>44103</v>
      </c>
      <c r="L33" s="66" t="s">
        <v>7381</v>
      </c>
      <c r="M33" s="223">
        <v>46004</v>
      </c>
      <c r="N33" s="227" t="s">
        <v>7382</v>
      </c>
      <c r="Q33" s="115">
        <v>11</v>
      </c>
      <c r="R33" s="115">
        <v>19</v>
      </c>
      <c r="S33" s="114" t="s">
        <v>2876</v>
      </c>
      <c r="T33" s="114" t="s">
        <v>7383</v>
      </c>
      <c r="U33" s="140">
        <v>111000</v>
      </c>
      <c r="X33" s="144" t="s">
        <v>729</v>
      </c>
      <c r="Y33" s="146">
        <v>15</v>
      </c>
      <c r="Z33" s="144" t="s">
        <v>5046</v>
      </c>
      <c r="AA33" s="144" t="s">
        <v>7384</v>
      </c>
      <c r="AB33" s="145">
        <v>99000</v>
      </c>
      <c r="AD33" s="144">
        <v>12</v>
      </c>
      <c r="AE33" s="146">
        <v>31</v>
      </c>
      <c r="AF33" s="144" t="s">
        <v>7385</v>
      </c>
      <c r="AG33" s="144" t="s">
        <v>7386</v>
      </c>
      <c r="AH33" s="145">
        <v>7800</v>
      </c>
      <c r="AJ33" s="144">
        <v>7</v>
      </c>
      <c r="AK33" s="146">
        <v>23</v>
      </c>
      <c r="AL33" s="144" t="s">
        <v>7387</v>
      </c>
      <c r="AM33" s="144" t="s">
        <v>7388</v>
      </c>
      <c r="AN33" s="145">
        <v>352622.89</v>
      </c>
      <c r="AP33" s="890" t="s">
        <v>708</v>
      </c>
      <c r="AQ33" s="891" t="s">
        <v>677</v>
      </c>
      <c r="AR33" s="144" t="s">
        <v>7389</v>
      </c>
      <c r="AS33" s="144" t="s">
        <v>7390</v>
      </c>
      <c r="AT33" s="145">
        <v>4067431.95</v>
      </c>
    </row>
    <row r="34" ht="24" customHeight="1" spans="11:46">
      <c r="K34" s="61">
        <v>44144</v>
      </c>
      <c r="L34" s="66" t="s">
        <v>7391</v>
      </c>
      <c r="M34" s="223">
        <v>100000</v>
      </c>
      <c r="N34" s="227" t="s">
        <v>7392</v>
      </c>
      <c r="Q34" s="115">
        <v>11</v>
      </c>
      <c r="R34" s="115">
        <v>19</v>
      </c>
      <c r="S34" s="114" t="s">
        <v>7393</v>
      </c>
      <c r="T34" s="114" t="s">
        <v>7394</v>
      </c>
      <c r="U34" s="140">
        <v>185000</v>
      </c>
      <c r="X34" s="144" t="s">
        <v>729</v>
      </c>
      <c r="Y34" s="146">
        <v>17</v>
      </c>
      <c r="Z34" s="144" t="s">
        <v>7395</v>
      </c>
      <c r="AA34" s="144" t="s">
        <v>7396</v>
      </c>
      <c r="AB34" s="145">
        <v>95000</v>
      </c>
      <c r="AD34" s="164" t="s">
        <v>389</v>
      </c>
      <c r="AE34" s="165"/>
      <c r="AF34" s="165"/>
      <c r="AG34" s="166"/>
      <c r="AH34" s="145">
        <f>SUM(AH24:AH33)</f>
        <v>1878579</v>
      </c>
      <c r="AJ34" s="144">
        <v>8</v>
      </c>
      <c r="AK34" s="146">
        <v>15</v>
      </c>
      <c r="AL34" s="144" t="s">
        <v>7397</v>
      </c>
      <c r="AM34" s="144" t="s">
        <v>7398</v>
      </c>
      <c r="AN34" s="145">
        <v>2173663.46</v>
      </c>
      <c r="AP34" s="890" t="s">
        <v>708</v>
      </c>
      <c r="AQ34" s="146">
        <v>16</v>
      </c>
      <c r="AR34" s="144" t="s">
        <v>7308</v>
      </c>
      <c r="AS34" s="144" t="s">
        <v>7399</v>
      </c>
      <c r="AT34" s="145">
        <v>969087.2</v>
      </c>
    </row>
    <row r="35" ht="40.5" spans="11:46">
      <c r="K35" s="61">
        <v>44193</v>
      </c>
      <c r="L35" s="66" t="s">
        <v>7400</v>
      </c>
      <c r="M35" s="223">
        <v>100000</v>
      </c>
      <c r="N35" s="227" t="s">
        <v>7401</v>
      </c>
      <c r="Q35" s="115">
        <v>12</v>
      </c>
      <c r="R35" s="115">
        <v>31</v>
      </c>
      <c r="S35" s="114" t="s">
        <v>7402</v>
      </c>
      <c r="T35" s="114" t="s">
        <v>7403</v>
      </c>
      <c r="U35" s="140">
        <v>74000</v>
      </c>
      <c r="X35" s="144" t="s">
        <v>729</v>
      </c>
      <c r="Y35" s="146">
        <v>26</v>
      </c>
      <c r="Z35" s="144" t="s">
        <v>7404</v>
      </c>
      <c r="AA35" s="144" t="s">
        <v>7405</v>
      </c>
      <c r="AB35" s="145">
        <v>214375</v>
      </c>
      <c r="AJ35" s="144">
        <v>8</v>
      </c>
      <c r="AK35" s="146">
        <v>26</v>
      </c>
      <c r="AL35" s="144" t="s">
        <v>867</v>
      </c>
      <c r="AM35" s="144" t="s">
        <v>7406</v>
      </c>
      <c r="AN35" s="145">
        <v>20719.21</v>
      </c>
      <c r="AP35" s="890" t="s">
        <v>721</v>
      </c>
      <c r="AQ35" s="891" t="s">
        <v>729</v>
      </c>
      <c r="AR35" s="144" t="s">
        <v>2803</v>
      </c>
      <c r="AS35" s="144" t="s">
        <v>7407</v>
      </c>
      <c r="AT35" s="145">
        <v>8800176.02</v>
      </c>
    </row>
    <row r="36" ht="24" spans="11:46">
      <c r="K36" s="66"/>
      <c r="L36" s="66" t="s">
        <v>389</v>
      </c>
      <c r="M36" s="66">
        <f>SUM(M23:M35)</f>
        <v>886841.93</v>
      </c>
      <c r="N36" s="66"/>
      <c r="Q36" s="115"/>
      <c r="R36" s="115"/>
      <c r="S36" s="115"/>
      <c r="T36" s="115" t="s">
        <v>389</v>
      </c>
      <c r="U36" s="115">
        <f>SUM(U24:U35)</f>
        <v>684900</v>
      </c>
      <c r="X36" s="146">
        <v>10</v>
      </c>
      <c r="Y36" s="146">
        <v>14</v>
      </c>
      <c r="Z36" s="144" t="s">
        <v>3331</v>
      </c>
      <c r="AA36" s="144" t="s">
        <v>7408</v>
      </c>
      <c r="AB36" s="145">
        <v>44995</v>
      </c>
      <c r="AJ36" s="146">
        <v>9</v>
      </c>
      <c r="AK36" s="146">
        <v>4</v>
      </c>
      <c r="AL36" s="144" t="s">
        <v>7409</v>
      </c>
      <c r="AM36" s="144" t="s">
        <v>7410</v>
      </c>
      <c r="AN36" s="145">
        <v>258000</v>
      </c>
      <c r="AP36" s="890" t="s">
        <v>721</v>
      </c>
      <c r="AQ36" s="146">
        <v>23</v>
      </c>
      <c r="AR36" s="144" t="s">
        <v>7411</v>
      </c>
      <c r="AS36" s="144" t="s">
        <v>7412</v>
      </c>
      <c r="AT36" s="145">
        <v>45111.49</v>
      </c>
    </row>
    <row r="37" ht="24" spans="24:46">
      <c r="X37" s="146">
        <v>12</v>
      </c>
      <c r="Y37" s="144" t="s">
        <v>708</v>
      </c>
      <c r="Z37" s="144" t="s">
        <v>7413</v>
      </c>
      <c r="AA37" s="144" t="s">
        <v>7414</v>
      </c>
      <c r="AB37" s="145">
        <v>90092.9</v>
      </c>
      <c r="AJ37" s="146">
        <v>9</v>
      </c>
      <c r="AK37" s="144">
        <v>30</v>
      </c>
      <c r="AL37" s="144" t="s">
        <v>7415</v>
      </c>
      <c r="AM37" s="144" t="s">
        <v>7416</v>
      </c>
      <c r="AN37" s="145">
        <v>2654078.12</v>
      </c>
      <c r="AP37" s="890" t="s">
        <v>729</v>
      </c>
      <c r="AQ37" s="891" t="s">
        <v>716</v>
      </c>
      <c r="AR37" s="144" t="s">
        <v>3413</v>
      </c>
      <c r="AS37" s="144" t="s">
        <v>7417</v>
      </c>
      <c r="AT37" s="145">
        <v>841983.15</v>
      </c>
    </row>
    <row r="38" ht="24" spans="24:52">
      <c r="X38" s="209">
        <v>12</v>
      </c>
      <c r="Y38" s="209">
        <v>30</v>
      </c>
      <c r="Z38" s="149" t="s">
        <v>7418</v>
      </c>
      <c r="AA38" s="149" t="s">
        <v>7419</v>
      </c>
      <c r="AB38" s="246">
        <v>98406.29</v>
      </c>
      <c r="AJ38" s="209">
        <v>9</v>
      </c>
      <c r="AK38" s="209">
        <v>30</v>
      </c>
      <c r="AL38" s="149" t="s">
        <v>7420</v>
      </c>
      <c r="AM38" s="149" t="s">
        <v>7421</v>
      </c>
      <c r="AN38" s="246">
        <v>1991901.48</v>
      </c>
      <c r="AP38" s="890" t="s">
        <v>710</v>
      </c>
      <c r="AQ38" s="146">
        <v>12</v>
      </c>
      <c r="AR38" s="144" t="s">
        <v>2641</v>
      </c>
      <c r="AS38" s="144" t="s">
        <v>7422</v>
      </c>
      <c r="AT38" s="145">
        <v>2152026.58</v>
      </c>
      <c r="AZ38" s="95"/>
    </row>
    <row r="39" ht="24" spans="24:52">
      <c r="X39" s="245"/>
      <c r="Y39" s="245"/>
      <c r="Z39" s="245"/>
      <c r="AA39" s="247" t="s">
        <v>389</v>
      </c>
      <c r="AB39" s="245">
        <f>SUM(AB24:AB38)</f>
        <v>75545175.63</v>
      </c>
      <c r="AJ39" s="209">
        <v>9</v>
      </c>
      <c r="AK39" s="209">
        <v>30</v>
      </c>
      <c r="AL39" s="149" t="s">
        <v>3099</v>
      </c>
      <c r="AM39" s="149" t="s">
        <v>7423</v>
      </c>
      <c r="AN39" s="246">
        <v>2467337.4</v>
      </c>
      <c r="AP39" s="890" t="s">
        <v>710</v>
      </c>
      <c r="AQ39" s="146">
        <v>30</v>
      </c>
      <c r="AR39" s="144" t="s">
        <v>7424</v>
      </c>
      <c r="AS39" s="144" t="s">
        <v>7425</v>
      </c>
      <c r="AT39" s="145">
        <v>1128697.79</v>
      </c>
      <c r="AZ39" s="95"/>
    </row>
    <row r="40" ht="24" spans="36:58">
      <c r="AJ40" s="209">
        <v>9</v>
      </c>
      <c r="AK40" s="209">
        <v>30</v>
      </c>
      <c r="AL40" s="149" t="s">
        <v>7426</v>
      </c>
      <c r="AM40" s="149" t="s">
        <v>7427</v>
      </c>
      <c r="AN40" s="246">
        <v>1233668.7</v>
      </c>
      <c r="AP40" s="144">
        <v>12</v>
      </c>
      <c r="AQ40" s="146">
        <v>31</v>
      </c>
      <c r="AR40" s="144" t="s">
        <v>7428</v>
      </c>
      <c r="AS40" s="144" t="s">
        <v>7429</v>
      </c>
      <c r="AT40" s="145">
        <v>-2062978.57</v>
      </c>
      <c r="BF40" s="95"/>
    </row>
    <row r="41" ht="24" spans="36:58">
      <c r="AJ41" s="209">
        <v>10</v>
      </c>
      <c r="AK41" s="209">
        <v>21</v>
      </c>
      <c r="AL41" s="149" t="s">
        <v>7430</v>
      </c>
      <c r="AM41" s="149" t="s">
        <v>7431</v>
      </c>
      <c r="AN41" s="246">
        <v>21750</v>
      </c>
      <c r="AP41" s="144">
        <v>12</v>
      </c>
      <c r="AQ41" s="146">
        <v>31</v>
      </c>
      <c r="AR41" s="144" t="s">
        <v>7428</v>
      </c>
      <c r="AS41" s="144" t="s">
        <v>7432</v>
      </c>
      <c r="AT41" s="145">
        <v>-450015</v>
      </c>
      <c r="BF41" s="95"/>
    </row>
    <row r="42" ht="24" spans="36:58">
      <c r="AJ42" s="209">
        <v>11</v>
      </c>
      <c r="AK42" s="892" t="s">
        <v>729</v>
      </c>
      <c r="AL42" s="149" t="s">
        <v>7433</v>
      </c>
      <c r="AM42" s="149" t="s">
        <v>7434</v>
      </c>
      <c r="AN42" s="246">
        <v>2693581.3</v>
      </c>
      <c r="AP42" s="144">
        <v>12</v>
      </c>
      <c r="AQ42" s="146">
        <v>31</v>
      </c>
      <c r="AR42" s="144" t="s">
        <v>7428</v>
      </c>
      <c r="AS42" s="144" t="s">
        <v>7435</v>
      </c>
      <c r="AT42" s="145">
        <v>-4067431.95</v>
      </c>
      <c r="BF42" s="95"/>
    </row>
    <row r="43" ht="24" spans="36:58">
      <c r="AJ43" s="209">
        <v>12</v>
      </c>
      <c r="AK43" s="892" t="s">
        <v>676</v>
      </c>
      <c r="AL43" s="149" t="s">
        <v>7436</v>
      </c>
      <c r="AM43" s="149" t="s">
        <v>7437</v>
      </c>
      <c r="AN43" s="246">
        <v>2047421.86</v>
      </c>
      <c r="AP43" s="144">
        <v>12</v>
      </c>
      <c r="AQ43" s="146">
        <v>31</v>
      </c>
      <c r="AR43" s="144" t="s">
        <v>7428</v>
      </c>
      <c r="AS43" s="144" t="s">
        <v>7438</v>
      </c>
      <c r="AT43" s="145">
        <v>-969087.2</v>
      </c>
      <c r="BF43" s="95"/>
    </row>
    <row r="44" ht="24" spans="36:58">
      <c r="AJ44" s="209">
        <v>12</v>
      </c>
      <c r="AK44" s="892" t="s">
        <v>710</v>
      </c>
      <c r="AL44" s="149" t="s">
        <v>7439</v>
      </c>
      <c r="AM44" s="149" t="s">
        <v>7440</v>
      </c>
      <c r="AN44" s="246">
        <v>10846381.51</v>
      </c>
      <c r="AP44" s="144">
        <v>12</v>
      </c>
      <c r="AQ44" s="146">
        <v>31</v>
      </c>
      <c r="AR44" s="144" t="s">
        <v>7428</v>
      </c>
      <c r="AS44" s="144" t="s">
        <v>7441</v>
      </c>
      <c r="AT44" s="145">
        <v>-8800176.02</v>
      </c>
      <c r="BF44" s="95"/>
    </row>
    <row r="45" ht="24" spans="36:58">
      <c r="AJ45" s="209">
        <v>12</v>
      </c>
      <c r="AK45" s="209">
        <v>12</v>
      </c>
      <c r="AL45" s="149" t="s">
        <v>7442</v>
      </c>
      <c r="AM45" s="149" t="s">
        <v>7443</v>
      </c>
      <c r="AN45" s="246">
        <v>1497337.68</v>
      </c>
      <c r="AP45" s="144">
        <v>12</v>
      </c>
      <c r="AQ45" s="146">
        <v>31</v>
      </c>
      <c r="AR45" s="144" t="s">
        <v>7428</v>
      </c>
      <c r="AS45" s="144" t="s">
        <v>7444</v>
      </c>
      <c r="AT45" s="145">
        <v>-45111.49</v>
      </c>
      <c r="BF45" s="95"/>
    </row>
    <row r="46" ht="24" spans="36:58">
      <c r="AJ46" s="209">
        <v>12</v>
      </c>
      <c r="AK46" s="209">
        <v>12</v>
      </c>
      <c r="AL46" s="149" t="s">
        <v>7445</v>
      </c>
      <c r="AM46" s="149" t="s">
        <v>7446</v>
      </c>
      <c r="AN46" s="246">
        <v>450015</v>
      </c>
      <c r="AP46" s="144">
        <v>12</v>
      </c>
      <c r="AQ46" s="146">
        <v>31</v>
      </c>
      <c r="AR46" s="144" t="s">
        <v>7428</v>
      </c>
      <c r="AS46" s="144" t="s">
        <v>7447</v>
      </c>
      <c r="AT46" s="145">
        <v>-841983.15</v>
      </c>
      <c r="BF46" s="95"/>
    </row>
    <row r="47" ht="24" spans="36:58">
      <c r="AJ47" s="209">
        <v>12</v>
      </c>
      <c r="AK47" s="209">
        <v>25</v>
      </c>
      <c r="AL47" s="149" t="s">
        <v>7448</v>
      </c>
      <c r="AM47" s="149" t="s">
        <v>7449</v>
      </c>
      <c r="AN47" s="246">
        <v>50750</v>
      </c>
      <c r="AP47" s="144">
        <v>12</v>
      </c>
      <c r="AQ47" s="146">
        <v>31</v>
      </c>
      <c r="AR47" s="144" t="s">
        <v>7428</v>
      </c>
      <c r="AS47" s="144" t="s">
        <v>7450</v>
      </c>
      <c r="AT47" s="145">
        <v>-2152026.58</v>
      </c>
      <c r="BF47" s="95"/>
    </row>
    <row r="48" ht="24" spans="36:58">
      <c r="AJ48" s="209">
        <v>12</v>
      </c>
      <c r="AK48" s="209">
        <v>30</v>
      </c>
      <c r="AL48" s="149" t="s">
        <v>7451</v>
      </c>
      <c r="AM48" s="149" t="s">
        <v>7452</v>
      </c>
      <c r="AN48" s="246">
        <v>36913.4</v>
      </c>
      <c r="AP48" s="144">
        <v>12</v>
      </c>
      <c r="AQ48" s="146">
        <v>31</v>
      </c>
      <c r="AR48" s="144" t="s">
        <v>7428</v>
      </c>
      <c r="AS48" s="144" t="s">
        <v>7453</v>
      </c>
      <c r="AT48" s="145">
        <v>-1128697.79</v>
      </c>
      <c r="BF48" s="95"/>
    </row>
    <row r="49" spans="36:46">
      <c r="AJ49" s="164" t="s">
        <v>389</v>
      </c>
      <c r="AK49" s="165"/>
      <c r="AL49" s="165"/>
      <c r="AM49" s="166"/>
      <c r="AN49" s="145">
        <f>SUM(AN24:AN48)</f>
        <v>61923674.4</v>
      </c>
      <c r="AP49" s="164" t="s">
        <v>389</v>
      </c>
      <c r="AQ49" s="165"/>
      <c r="AR49" s="165"/>
      <c r="AS49" s="166"/>
      <c r="AT49" s="145">
        <f>SUM(AT24:AT48)</f>
        <v>8579959.24999999</v>
      </c>
    </row>
    <row r="50" spans="46:46">
      <c r="AT50" s="95"/>
    </row>
  </sheetData>
  <mergeCells count="41">
    <mergeCell ref="A1:H1"/>
    <mergeCell ref="B3:E3"/>
    <mergeCell ref="G3:H3"/>
    <mergeCell ref="A4:H4"/>
    <mergeCell ref="A5:D5"/>
    <mergeCell ref="E5:H5"/>
    <mergeCell ref="C15:H15"/>
    <mergeCell ref="C16:H16"/>
    <mergeCell ref="C17:H17"/>
    <mergeCell ref="F18:G18"/>
    <mergeCell ref="F19:G19"/>
    <mergeCell ref="A20:G20"/>
    <mergeCell ref="K21:N21"/>
    <mergeCell ref="Q21:U21"/>
    <mergeCell ref="X21:AB21"/>
    <mergeCell ref="AD21:AH21"/>
    <mergeCell ref="AJ21:AN21"/>
    <mergeCell ref="AP21:AT21"/>
    <mergeCell ref="Q22:R22"/>
    <mergeCell ref="X22:Y22"/>
    <mergeCell ref="AD22:AE22"/>
    <mergeCell ref="AJ22:AK22"/>
    <mergeCell ref="AP22:AQ22"/>
    <mergeCell ref="AD34:AG34"/>
    <mergeCell ref="AJ49:AM49"/>
    <mergeCell ref="AP49:AS49"/>
    <mergeCell ref="S22:S23"/>
    <mergeCell ref="T22:T23"/>
    <mergeCell ref="U22:U23"/>
    <mergeCell ref="Z22:Z23"/>
    <mergeCell ref="AA22:AA23"/>
    <mergeCell ref="AB22:AB23"/>
    <mergeCell ref="AF22:AF23"/>
    <mergeCell ref="AG22:AG23"/>
    <mergeCell ref="AH22:AH23"/>
    <mergeCell ref="AL22:AL23"/>
    <mergeCell ref="AM22:AM23"/>
    <mergeCell ref="AN22:AN23"/>
    <mergeCell ref="AR22:AR23"/>
    <mergeCell ref="AS22:AS23"/>
    <mergeCell ref="AT22:AT23"/>
  </mergeCells>
  <pageMargins left="0.699305555555556" right="0.699305555555556" top="0.75" bottom="0.75" header="0.3" footer="0.3"/>
  <pageSetup paperSize="9" scale="74"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pageSetUpPr fitToPage="1"/>
  </sheetPr>
  <dimension ref="A1:AY104"/>
  <sheetViews>
    <sheetView showGridLines="0"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18.625" style="4" customWidth="1"/>
    <col min="7" max="7" width="18.625" style="3" customWidth="1"/>
    <col min="8" max="8" width="18.625" style="2" customWidth="1"/>
    <col min="9" max="9" width="10" style="2" customWidth="1"/>
    <col min="10" max="10" width="10.6" style="2" customWidth="1"/>
    <col min="11" max="11" width="11.4" style="2" customWidth="1"/>
    <col min="12" max="12" width="8" style="2" customWidth="1"/>
    <col min="13" max="13" width="35.25" style="2" customWidth="1"/>
    <col min="14" max="14" width="23.25" style="2" customWidth="1"/>
    <col min="15" max="16" width="9" style="2"/>
    <col min="17" max="17" width="6.25" style="2" customWidth="1"/>
    <col min="18" max="18" width="8.75" style="2" customWidth="1"/>
    <col min="19" max="19" width="15.625" style="2" customWidth="1"/>
    <col min="20" max="20" width="35.375" style="2" customWidth="1"/>
    <col min="21" max="21" width="12.75" style="2" customWidth="1"/>
    <col min="22" max="25" width="9" style="2"/>
    <col min="26" max="26" width="45.9" style="2" customWidth="1"/>
    <col min="27" max="27" width="13.8" style="2" customWidth="1"/>
    <col min="28" max="29" width="9" style="2"/>
    <col min="30" max="30" width="10.6" style="2"/>
    <col min="31" max="31" width="9" style="2"/>
    <col min="32" max="32" width="39" style="2" customWidth="1"/>
    <col min="33" max="33" width="10.6" style="2"/>
    <col min="34" max="36" width="9" style="2"/>
    <col min="37" max="37" width="13" style="2" customWidth="1"/>
    <col min="38" max="38" width="28.375" style="2" customWidth="1"/>
    <col min="39" max="39" width="19.625" style="2" customWidth="1"/>
    <col min="40" max="47" width="9" style="2"/>
    <col min="48" max="48" width="10.375" style="2"/>
    <col min="49" max="16384" width="9" style="2"/>
  </cols>
  <sheetData>
    <row r="1" ht="40.5" customHeight="1" spans="1:8">
      <c r="A1" s="5" t="s">
        <v>7454</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7455</v>
      </c>
      <c r="C3" s="11"/>
      <c r="D3" s="11"/>
      <c r="E3" s="11"/>
      <c r="F3" s="12" t="s">
        <v>650</v>
      </c>
      <c r="G3" s="11" t="s">
        <v>191</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5" customHeight="1" spans="1:11">
      <c r="A7" s="25">
        <v>43739</v>
      </c>
      <c r="B7" s="26" t="s">
        <v>7456</v>
      </c>
      <c r="C7" s="27">
        <v>3000000</v>
      </c>
      <c r="D7" s="28"/>
      <c r="E7" s="212" t="s">
        <v>653</v>
      </c>
      <c r="F7" s="29" t="s">
        <v>683</v>
      </c>
      <c r="G7" s="27">
        <v>371851.9</v>
      </c>
      <c r="H7" s="29"/>
      <c r="J7" s="46" t="s">
        <v>14</v>
      </c>
      <c r="K7" s="47">
        <f>B12</f>
        <v>3000000</v>
      </c>
    </row>
    <row r="8" ht="35" customHeight="1" spans="1:11">
      <c r="A8" s="29"/>
      <c r="B8" s="29"/>
      <c r="C8" s="29"/>
      <c r="D8" s="29"/>
      <c r="E8" s="212" t="s">
        <v>756</v>
      </c>
      <c r="F8" s="29" t="s">
        <v>683</v>
      </c>
      <c r="G8" s="27">
        <v>506888.76</v>
      </c>
      <c r="H8" s="29"/>
      <c r="J8" s="46" t="s">
        <v>669</v>
      </c>
      <c r="K8" s="47">
        <f>G11</f>
        <v>87868.98</v>
      </c>
    </row>
    <row r="9" ht="35" customHeight="1" spans="1:11">
      <c r="A9" s="29"/>
      <c r="B9" s="29"/>
      <c r="C9" s="29"/>
      <c r="D9" s="29"/>
      <c r="E9" s="212" t="s">
        <v>685</v>
      </c>
      <c r="F9" s="29" t="s">
        <v>683</v>
      </c>
      <c r="G9" s="27">
        <f>AA51</f>
        <v>1053480.62</v>
      </c>
      <c r="H9" s="29"/>
      <c r="J9" s="46" t="s">
        <v>16</v>
      </c>
      <c r="K9" s="47">
        <f>B13</f>
        <v>2748584.47</v>
      </c>
    </row>
    <row r="10" ht="28" customHeight="1" spans="1:11">
      <c r="A10" s="29"/>
      <c r="B10" s="29"/>
      <c r="C10" s="29"/>
      <c r="D10" s="29"/>
      <c r="E10" s="212" t="s">
        <v>689</v>
      </c>
      <c r="F10" s="29" t="s">
        <v>683</v>
      </c>
      <c r="G10" s="27">
        <f>AG51</f>
        <v>728494.21</v>
      </c>
      <c r="H10" s="29"/>
      <c r="J10" s="46" t="s">
        <v>17</v>
      </c>
      <c r="K10" s="47">
        <f>B14</f>
        <v>251415.53</v>
      </c>
    </row>
    <row r="11" ht="32" customHeight="1" spans="1:8">
      <c r="A11" s="29"/>
      <c r="B11" s="29"/>
      <c r="C11" s="29"/>
      <c r="D11" s="29"/>
      <c r="E11" s="212" t="s">
        <v>669</v>
      </c>
      <c r="F11" s="29" t="s">
        <v>683</v>
      </c>
      <c r="G11" s="27">
        <f>AM30</f>
        <v>87868.98</v>
      </c>
      <c r="H11" s="29"/>
    </row>
    <row r="12" ht="27" customHeight="1" spans="1:17">
      <c r="A12" s="31" t="s">
        <v>697</v>
      </c>
      <c r="B12" s="32">
        <f>SUM(C7:C11)</f>
        <v>3000000</v>
      </c>
      <c r="C12" s="33"/>
      <c r="D12" s="34"/>
      <c r="E12" s="34"/>
      <c r="F12" s="34"/>
      <c r="G12" s="34"/>
      <c r="H12" s="35"/>
      <c r="Q12" s="2" t="s">
        <v>1425</v>
      </c>
    </row>
    <row r="13" ht="27" customHeight="1" spans="1:8">
      <c r="A13" s="36" t="s">
        <v>699</v>
      </c>
      <c r="B13" s="37">
        <f>SUM(G7:G11)</f>
        <v>2748584.47</v>
      </c>
      <c r="C13" s="38"/>
      <c r="D13" s="39"/>
      <c r="E13" s="39"/>
      <c r="F13" s="39"/>
      <c r="G13" s="39"/>
      <c r="H13" s="40"/>
    </row>
    <row r="14" ht="25.5" customHeight="1" spans="1:8">
      <c r="A14" s="36" t="s">
        <v>701</v>
      </c>
      <c r="B14" s="32">
        <f>B12-B13</f>
        <v>251415.53</v>
      </c>
      <c r="C14" s="33"/>
      <c r="D14" s="34"/>
      <c r="E14" s="34"/>
      <c r="F14" s="34"/>
      <c r="G14" s="34"/>
      <c r="H14" s="35"/>
    </row>
    <row r="15" ht="22.5" customHeight="1" spans="1:8">
      <c r="A15" s="41"/>
      <c r="B15" s="41"/>
      <c r="C15" s="42"/>
      <c r="D15" s="41"/>
      <c r="E15" s="41"/>
      <c r="F15" s="6" t="s">
        <v>703</v>
      </c>
      <c r="G15" s="6"/>
      <c r="H15" s="6"/>
    </row>
    <row r="16" spans="1:8">
      <c r="A16" s="41"/>
      <c r="B16" s="43"/>
      <c r="C16" s="42"/>
      <c r="D16" s="41"/>
      <c r="E16" s="41"/>
      <c r="F16" s="41" t="s">
        <v>705</v>
      </c>
      <c r="G16" s="41"/>
      <c r="H16" s="41"/>
    </row>
    <row r="17" spans="1:8">
      <c r="A17" s="44" t="s">
        <v>707</v>
      </c>
      <c r="B17" s="44"/>
      <c r="C17" s="44"/>
      <c r="D17" s="44"/>
      <c r="E17" s="44"/>
      <c r="F17" s="44"/>
      <c r="G17" s="44"/>
      <c r="H17" s="44"/>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ht="18.75" spans="1:39">
      <c r="A23" s="41"/>
      <c r="B23" s="41"/>
      <c r="C23" s="42"/>
      <c r="D23" s="41"/>
      <c r="E23" s="41"/>
      <c r="F23" s="45"/>
      <c r="G23" s="42"/>
      <c r="H23" s="41"/>
      <c r="J23" s="213" t="s">
        <v>7457</v>
      </c>
      <c r="K23" s="139"/>
      <c r="L23" s="139"/>
      <c r="M23" s="139"/>
      <c r="N23" s="139"/>
      <c r="Q23" s="213" t="s">
        <v>7458</v>
      </c>
      <c r="R23" s="139"/>
      <c r="S23" s="139"/>
      <c r="T23" s="139"/>
      <c r="U23" s="139"/>
      <c r="W23" s="213" t="s">
        <v>7459</v>
      </c>
      <c r="X23" s="139"/>
      <c r="Y23" s="139"/>
      <c r="Z23" s="139"/>
      <c r="AA23" s="139"/>
      <c r="AC23" s="213" t="s">
        <v>7460</v>
      </c>
      <c r="AD23" s="139"/>
      <c r="AE23" s="139"/>
      <c r="AF23" s="139"/>
      <c r="AG23" s="139"/>
      <c r="AI23" s="213" t="s">
        <v>7461</v>
      </c>
      <c r="AJ23" s="139"/>
      <c r="AK23" s="139"/>
      <c r="AL23" s="139"/>
      <c r="AM23" s="139"/>
    </row>
    <row r="24" spans="1:39">
      <c r="A24" s="41"/>
      <c r="B24" s="41"/>
      <c r="C24" s="42"/>
      <c r="D24" s="41"/>
      <c r="E24" s="41"/>
      <c r="F24" s="45"/>
      <c r="G24" s="42"/>
      <c r="H24" s="41"/>
      <c r="J24" s="214" t="s">
        <v>653</v>
      </c>
      <c r="K24" s="214"/>
      <c r="L24" s="214" t="s">
        <v>654</v>
      </c>
      <c r="M24" s="214" t="s">
        <v>655</v>
      </c>
      <c r="N24" s="214" t="s">
        <v>656</v>
      </c>
      <c r="Q24" s="214" t="s">
        <v>756</v>
      </c>
      <c r="R24" s="214"/>
      <c r="S24" s="214" t="s">
        <v>654</v>
      </c>
      <c r="T24" s="214" t="s">
        <v>655</v>
      </c>
      <c r="U24" s="214" t="s">
        <v>656</v>
      </c>
      <c r="W24" s="214" t="s">
        <v>685</v>
      </c>
      <c r="X24" s="214"/>
      <c r="Y24" s="214" t="s">
        <v>654</v>
      </c>
      <c r="Z24" s="214" t="s">
        <v>655</v>
      </c>
      <c r="AA24" s="214" t="s">
        <v>656</v>
      </c>
      <c r="AC24" s="214" t="s">
        <v>689</v>
      </c>
      <c r="AD24" s="214"/>
      <c r="AE24" s="214" t="s">
        <v>654</v>
      </c>
      <c r="AF24" s="214" t="s">
        <v>655</v>
      </c>
      <c r="AG24" s="214" t="s">
        <v>656</v>
      </c>
      <c r="AI24" s="214" t="s">
        <v>669</v>
      </c>
      <c r="AJ24" s="214"/>
      <c r="AK24" s="214" t="s">
        <v>654</v>
      </c>
      <c r="AL24" s="214" t="s">
        <v>655</v>
      </c>
      <c r="AM24" s="214" t="s">
        <v>656</v>
      </c>
    </row>
    <row r="25" spans="1:39">
      <c r="A25" s="41"/>
      <c r="B25" s="41"/>
      <c r="C25" s="42"/>
      <c r="D25" s="41"/>
      <c r="E25" s="41"/>
      <c r="F25" s="45"/>
      <c r="G25" s="42"/>
      <c r="H25" s="41"/>
      <c r="J25" s="184" t="s">
        <v>659</v>
      </c>
      <c r="K25" s="184" t="s">
        <v>660</v>
      </c>
      <c r="L25" s="184" t="s">
        <v>654</v>
      </c>
      <c r="M25" s="184" t="s">
        <v>655</v>
      </c>
      <c r="N25" s="184" t="s">
        <v>661</v>
      </c>
      <c r="Q25" s="184" t="s">
        <v>659</v>
      </c>
      <c r="R25" s="184" t="s">
        <v>660</v>
      </c>
      <c r="S25" s="184" t="s">
        <v>654</v>
      </c>
      <c r="T25" s="184" t="s">
        <v>655</v>
      </c>
      <c r="U25" s="184" t="s">
        <v>661</v>
      </c>
      <c r="W25" s="184" t="s">
        <v>659</v>
      </c>
      <c r="X25" s="184" t="s">
        <v>660</v>
      </c>
      <c r="Y25" s="184" t="s">
        <v>654</v>
      </c>
      <c r="Z25" s="184" t="s">
        <v>655</v>
      </c>
      <c r="AA25" s="184" t="s">
        <v>661</v>
      </c>
      <c r="AC25" s="184" t="s">
        <v>659</v>
      </c>
      <c r="AD25" s="184" t="s">
        <v>660</v>
      </c>
      <c r="AE25" s="184" t="s">
        <v>654</v>
      </c>
      <c r="AF25" s="184" t="s">
        <v>655</v>
      </c>
      <c r="AG25" s="184" t="s">
        <v>661</v>
      </c>
      <c r="AI25" s="184" t="s">
        <v>659</v>
      </c>
      <c r="AJ25" s="184" t="s">
        <v>660</v>
      </c>
      <c r="AK25" s="184" t="s">
        <v>654</v>
      </c>
      <c r="AL25" s="184" t="s">
        <v>655</v>
      </c>
      <c r="AM25" s="184" t="s">
        <v>661</v>
      </c>
    </row>
    <row r="26" spans="1:39">
      <c r="A26" s="41"/>
      <c r="B26" s="41"/>
      <c r="C26" s="42"/>
      <c r="D26" s="41"/>
      <c r="E26" s="41"/>
      <c r="F26" s="45"/>
      <c r="G26" s="42"/>
      <c r="H26" s="41"/>
      <c r="J26" s="114" t="s">
        <v>665</v>
      </c>
      <c r="K26" s="115">
        <v>21</v>
      </c>
      <c r="L26" s="114" t="s">
        <v>7462</v>
      </c>
      <c r="M26" s="114" t="s">
        <v>7463</v>
      </c>
      <c r="N26" s="140">
        <v>9999</v>
      </c>
      <c r="Q26" s="144" t="s">
        <v>665</v>
      </c>
      <c r="R26" s="146">
        <v>11</v>
      </c>
      <c r="S26" s="144" t="s">
        <v>765</v>
      </c>
      <c r="T26" s="144" t="s">
        <v>7464</v>
      </c>
      <c r="U26" s="145">
        <v>1100.6</v>
      </c>
      <c r="W26" s="144">
        <v>1</v>
      </c>
      <c r="X26" s="146">
        <v>3</v>
      </c>
      <c r="Y26" s="144" t="s">
        <v>4621</v>
      </c>
      <c r="Z26" s="144" t="s">
        <v>7465</v>
      </c>
      <c r="AA26" s="145">
        <v>36000</v>
      </c>
      <c r="AC26" s="144">
        <v>1</v>
      </c>
      <c r="AD26" s="146">
        <v>16</v>
      </c>
      <c r="AE26" s="144" t="s">
        <v>7466</v>
      </c>
      <c r="AF26" s="144" t="s">
        <v>7467</v>
      </c>
      <c r="AG26" s="145">
        <v>568.66</v>
      </c>
      <c r="AI26" s="891" t="s">
        <v>677</v>
      </c>
      <c r="AJ26" s="890" t="s">
        <v>665</v>
      </c>
      <c r="AK26" s="144" t="s">
        <v>7468</v>
      </c>
      <c r="AL26" s="216" t="s">
        <v>7469</v>
      </c>
      <c r="AM26" s="217">
        <v>34003.1</v>
      </c>
    </row>
    <row r="27" spans="10:39">
      <c r="J27" s="114" t="s">
        <v>665</v>
      </c>
      <c r="K27" s="115">
        <v>29</v>
      </c>
      <c r="L27" s="114" t="s">
        <v>7470</v>
      </c>
      <c r="M27" s="114" t="s">
        <v>7471</v>
      </c>
      <c r="N27" s="140">
        <v>9000</v>
      </c>
      <c r="Q27" s="144" t="s">
        <v>665</v>
      </c>
      <c r="R27" s="146">
        <v>11</v>
      </c>
      <c r="S27" s="144" t="s">
        <v>765</v>
      </c>
      <c r="T27" s="144" t="s">
        <v>7464</v>
      </c>
      <c r="U27" s="157">
        <v>240</v>
      </c>
      <c r="W27" s="144">
        <v>1</v>
      </c>
      <c r="X27" s="146">
        <v>3</v>
      </c>
      <c r="Y27" s="144" t="s">
        <v>7472</v>
      </c>
      <c r="Z27" s="144" t="s">
        <v>7465</v>
      </c>
      <c r="AA27" s="157">
        <v>184886.8</v>
      </c>
      <c r="AC27" s="144">
        <v>1</v>
      </c>
      <c r="AD27" s="146">
        <v>16</v>
      </c>
      <c r="AE27" s="144" t="s">
        <v>2815</v>
      </c>
      <c r="AF27" s="144" t="s">
        <v>7473</v>
      </c>
      <c r="AG27" s="157">
        <v>20000</v>
      </c>
      <c r="AI27" s="891" t="s">
        <v>677</v>
      </c>
      <c r="AJ27" s="890" t="s">
        <v>665</v>
      </c>
      <c r="AK27" s="144" t="s">
        <v>7468</v>
      </c>
      <c r="AL27" s="218" t="s">
        <v>7469</v>
      </c>
      <c r="AM27" s="217">
        <v>168</v>
      </c>
    </row>
    <row r="28" spans="10:51">
      <c r="J28" s="114" t="s">
        <v>676</v>
      </c>
      <c r="K28" s="114" t="s">
        <v>677</v>
      </c>
      <c r="L28" s="114" t="s">
        <v>7474</v>
      </c>
      <c r="M28" s="114" t="s">
        <v>7475</v>
      </c>
      <c r="N28" s="140">
        <v>7600</v>
      </c>
      <c r="Q28" s="144" t="s">
        <v>665</v>
      </c>
      <c r="R28" s="146">
        <v>14</v>
      </c>
      <c r="S28" s="144" t="s">
        <v>1851</v>
      </c>
      <c r="T28" s="144" t="s">
        <v>7476</v>
      </c>
      <c r="U28" s="145">
        <v>9000</v>
      </c>
      <c r="W28" s="144">
        <v>1</v>
      </c>
      <c r="X28" s="146">
        <v>3</v>
      </c>
      <c r="Y28" s="144" t="s">
        <v>7472</v>
      </c>
      <c r="Z28" s="144" t="s">
        <v>7465</v>
      </c>
      <c r="AA28" s="145">
        <v>11180</v>
      </c>
      <c r="AC28" s="144">
        <v>2</v>
      </c>
      <c r="AD28" s="146">
        <v>7</v>
      </c>
      <c r="AE28" s="144" t="s">
        <v>906</v>
      </c>
      <c r="AF28" s="144" t="s">
        <v>7473</v>
      </c>
      <c r="AG28" s="145">
        <v>655.8</v>
      </c>
      <c r="AI28" s="891" t="s">
        <v>721</v>
      </c>
      <c r="AJ28" s="144">
        <v>15</v>
      </c>
      <c r="AK28" s="144" t="s">
        <v>7477</v>
      </c>
      <c r="AL28" s="216" t="s">
        <v>7478</v>
      </c>
      <c r="AM28" s="217">
        <v>32900</v>
      </c>
      <c r="AY28" s="219"/>
    </row>
    <row r="29" spans="10:51">
      <c r="J29" s="114" t="s">
        <v>676</v>
      </c>
      <c r="K29" s="115">
        <v>10</v>
      </c>
      <c r="L29" s="114" t="s">
        <v>7479</v>
      </c>
      <c r="M29" s="114" t="s">
        <v>7480</v>
      </c>
      <c r="N29" s="140">
        <v>7000</v>
      </c>
      <c r="Q29" s="144" t="s">
        <v>665</v>
      </c>
      <c r="R29" s="146">
        <v>19</v>
      </c>
      <c r="S29" s="144" t="s">
        <v>7481</v>
      </c>
      <c r="T29" s="144" t="s">
        <v>7464</v>
      </c>
      <c r="U29" s="145">
        <v>4307.25</v>
      </c>
      <c r="W29" s="144">
        <v>1</v>
      </c>
      <c r="X29" s="146">
        <v>3</v>
      </c>
      <c r="Y29" s="144" t="s">
        <v>7472</v>
      </c>
      <c r="Z29" s="144" t="s">
        <v>7465</v>
      </c>
      <c r="AA29" s="145">
        <v>2947</v>
      </c>
      <c r="AC29" s="144">
        <v>2</v>
      </c>
      <c r="AD29" s="146">
        <v>7</v>
      </c>
      <c r="AE29" s="144" t="s">
        <v>906</v>
      </c>
      <c r="AF29" s="144" t="s">
        <v>7482</v>
      </c>
      <c r="AG29" s="145">
        <v>47470</v>
      </c>
      <c r="AI29" s="891" t="s">
        <v>721</v>
      </c>
      <c r="AJ29" s="144">
        <v>24</v>
      </c>
      <c r="AK29" s="144" t="s">
        <v>7483</v>
      </c>
      <c r="AL29" s="216" t="s">
        <v>7484</v>
      </c>
      <c r="AM29" s="217">
        <v>20797.88</v>
      </c>
      <c r="AY29" s="219"/>
    </row>
    <row r="30" spans="10:51">
      <c r="J30" s="114" t="s">
        <v>676</v>
      </c>
      <c r="K30" s="115">
        <v>18</v>
      </c>
      <c r="L30" s="114" t="s">
        <v>7485</v>
      </c>
      <c r="M30" s="114" t="s">
        <v>7486</v>
      </c>
      <c r="N30" s="140">
        <v>7600</v>
      </c>
      <c r="Q30" s="144" t="s">
        <v>665</v>
      </c>
      <c r="R30" s="146">
        <v>21</v>
      </c>
      <c r="S30" s="144" t="s">
        <v>3163</v>
      </c>
      <c r="T30" s="144" t="s">
        <v>7476</v>
      </c>
      <c r="U30" s="145">
        <v>9000</v>
      </c>
      <c r="W30" s="144">
        <v>1</v>
      </c>
      <c r="X30" s="146">
        <v>29</v>
      </c>
      <c r="Y30" s="144" t="s">
        <v>7487</v>
      </c>
      <c r="Z30" s="144" t="s">
        <v>7465</v>
      </c>
      <c r="AA30" s="145">
        <v>11200</v>
      </c>
      <c r="AC30" s="144">
        <v>2</v>
      </c>
      <c r="AD30" s="146">
        <v>22</v>
      </c>
      <c r="AE30" s="144" t="s">
        <v>2409</v>
      </c>
      <c r="AF30" s="144" t="s">
        <v>7488</v>
      </c>
      <c r="AG30" s="145">
        <v>192175.79</v>
      </c>
      <c r="AI30" s="164" t="s">
        <v>389</v>
      </c>
      <c r="AJ30" s="165"/>
      <c r="AK30" s="165"/>
      <c r="AL30" s="166"/>
      <c r="AM30" s="145">
        <f>SUM(AM26:AM29)</f>
        <v>87868.98</v>
      </c>
      <c r="AV30" s="219"/>
      <c r="AY30" s="219"/>
    </row>
    <row r="31" spans="10:51">
      <c r="J31" s="114" t="s">
        <v>676</v>
      </c>
      <c r="K31" s="115">
        <v>25</v>
      </c>
      <c r="L31" s="114" t="s">
        <v>6162</v>
      </c>
      <c r="M31" s="114" t="s">
        <v>7489</v>
      </c>
      <c r="N31" s="140">
        <v>3800</v>
      </c>
      <c r="Q31" s="144" t="s">
        <v>665</v>
      </c>
      <c r="R31" s="146">
        <v>25</v>
      </c>
      <c r="S31" s="144" t="s">
        <v>3429</v>
      </c>
      <c r="T31" s="144" t="s">
        <v>7464</v>
      </c>
      <c r="U31" s="145">
        <v>1272.75</v>
      </c>
      <c r="W31" s="144">
        <v>2</v>
      </c>
      <c r="X31" s="146">
        <v>21</v>
      </c>
      <c r="Y31" s="144" t="s">
        <v>3993</v>
      </c>
      <c r="Z31" s="144" t="s">
        <v>7490</v>
      </c>
      <c r="AA31" s="145">
        <v>23524.75</v>
      </c>
      <c r="AC31" s="144">
        <v>2</v>
      </c>
      <c r="AD31" s="146">
        <v>22</v>
      </c>
      <c r="AE31" s="144" t="s">
        <v>2409</v>
      </c>
      <c r="AF31" s="144" t="s">
        <v>7488</v>
      </c>
      <c r="AG31" s="145">
        <v>3909</v>
      </c>
      <c r="AV31" s="219"/>
      <c r="AY31" s="219"/>
    </row>
    <row r="32" spans="10:51">
      <c r="J32" s="114" t="s">
        <v>676</v>
      </c>
      <c r="K32" s="115">
        <v>25</v>
      </c>
      <c r="L32" s="114" t="s">
        <v>7491</v>
      </c>
      <c r="M32" s="114" t="s">
        <v>7489</v>
      </c>
      <c r="N32" s="140">
        <v>4800</v>
      </c>
      <c r="Q32" s="144" t="s">
        <v>665</v>
      </c>
      <c r="R32" s="146">
        <v>25</v>
      </c>
      <c r="S32" s="144" t="s">
        <v>3429</v>
      </c>
      <c r="T32" s="144" t="s">
        <v>7464</v>
      </c>
      <c r="U32" s="145">
        <v>1420</v>
      </c>
      <c r="W32" s="144">
        <v>6</v>
      </c>
      <c r="X32" s="146">
        <v>26</v>
      </c>
      <c r="Y32" s="144" t="s">
        <v>6469</v>
      </c>
      <c r="Z32" s="144" t="s">
        <v>7465</v>
      </c>
      <c r="AA32" s="145">
        <v>29000</v>
      </c>
      <c r="AC32" s="144">
        <v>4</v>
      </c>
      <c r="AD32" s="146">
        <v>25</v>
      </c>
      <c r="AE32" s="144" t="s">
        <v>7492</v>
      </c>
      <c r="AF32" s="144" t="s">
        <v>7493</v>
      </c>
      <c r="AG32" s="145">
        <v>20000</v>
      </c>
      <c r="AY32" s="219"/>
    </row>
    <row r="33" spans="10:51">
      <c r="J33" s="114" t="s">
        <v>677</v>
      </c>
      <c r="K33" s="115">
        <v>16</v>
      </c>
      <c r="L33" s="114" t="s">
        <v>7494</v>
      </c>
      <c r="M33" s="114" t="s">
        <v>7495</v>
      </c>
      <c r="N33" s="140">
        <v>7500</v>
      </c>
      <c r="Q33" s="144" t="s">
        <v>665</v>
      </c>
      <c r="R33" s="146">
        <v>27</v>
      </c>
      <c r="S33" s="144" t="s">
        <v>7496</v>
      </c>
      <c r="T33" s="144" t="s">
        <v>7476</v>
      </c>
      <c r="U33" s="145">
        <v>6000</v>
      </c>
      <c r="W33" s="144">
        <v>6</v>
      </c>
      <c r="X33" s="146">
        <v>27</v>
      </c>
      <c r="Y33" s="144" t="s">
        <v>810</v>
      </c>
      <c r="Z33" s="144" t="s">
        <v>7497</v>
      </c>
      <c r="AA33" s="145">
        <v>10000</v>
      </c>
      <c r="AC33" s="144">
        <v>4</v>
      </c>
      <c r="AD33" s="146">
        <v>26</v>
      </c>
      <c r="AE33" s="144" t="s">
        <v>7498</v>
      </c>
      <c r="AF33" s="144" t="s">
        <v>7499</v>
      </c>
      <c r="AG33" s="145">
        <v>5000</v>
      </c>
      <c r="AY33" s="219"/>
    </row>
    <row r="34" spans="10:33">
      <c r="J34" s="114" t="s">
        <v>677</v>
      </c>
      <c r="K34" s="115">
        <v>19</v>
      </c>
      <c r="L34" s="114" t="s">
        <v>4679</v>
      </c>
      <c r="M34" s="114" t="s">
        <v>7495</v>
      </c>
      <c r="N34" s="140">
        <v>7500</v>
      </c>
      <c r="Q34" s="144" t="s">
        <v>676</v>
      </c>
      <c r="R34" s="146">
        <v>17</v>
      </c>
      <c r="S34" s="144" t="s">
        <v>7500</v>
      </c>
      <c r="T34" s="144" t="s">
        <v>7464</v>
      </c>
      <c r="U34" s="145">
        <v>2620</v>
      </c>
      <c r="W34" s="144">
        <v>6</v>
      </c>
      <c r="X34" s="146">
        <v>27</v>
      </c>
      <c r="Y34" s="144" t="s">
        <v>7501</v>
      </c>
      <c r="Z34" s="144" t="s">
        <v>7490</v>
      </c>
      <c r="AA34" s="145">
        <v>7572.02</v>
      </c>
      <c r="AC34" s="144">
        <v>7</v>
      </c>
      <c r="AD34" s="146">
        <v>24</v>
      </c>
      <c r="AE34" s="144" t="s">
        <v>7502</v>
      </c>
      <c r="AF34" s="144" t="s">
        <v>7503</v>
      </c>
      <c r="AG34" s="145">
        <v>19072.2</v>
      </c>
    </row>
    <row r="35" spans="10:33">
      <c r="J35" s="114" t="s">
        <v>677</v>
      </c>
      <c r="K35" s="115">
        <v>23</v>
      </c>
      <c r="L35" s="114" t="s">
        <v>5066</v>
      </c>
      <c r="M35" s="114" t="s">
        <v>7495</v>
      </c>
      <c r="N35" s="140">
        <v>7500</v>
      </c>
      <c r="Q35" s="144" t="s">
        <v>676</v>
      </c>
      <c r="R35" s="146">
        <v>21</v>
      </c>
      <c r="S35" s="144" t="s">
        <v>2867</v>
      </c>
      <c r="T35" s="144" t="s">
        <v>7476</v>
      </c>
      <c r="U35" s="145">
        <v>9000</v>
      </c>
      <c r="W35" s="144">
        <v>6</v>
      </c>
      <c r="X35" s="146">
        <v>27</v>
      </c>
      <c r="Y35" s="144" t="s">
        <v>7504</v>
      </c>
      <c r="Z35" s="144" t="s">
        <v>7505</v>
      </c>
      <c r="AA35" s="145">
        <v>22000</v>
      </c>
      <c r="AC35" s="144">
        <v>7</v>
      </c>
      <c r="AD35" s="146">
        <v>24</v>
      </c>
      <c r="AE35" s="144" t="s">
        <v>7506</v>
      </c>
      <c r="AF35" s="144" t="s">
        <v>7484</v>
      </c>
      <c r="AG35" s="145">
        <v>85772.36</v>
      </c>
    </row>
    <row r="36" spans="10:33">
      <c r="J36" s="114" t="s">
        <v>677</v>
      </c>
      <c r="K36" s="115">
        <v>26</v>
      </c>
      <c r="L36" s="114" t="s">
        <v>7507</v>
      </c>
      <c r="M36" s="114" t="s">
        <v>7495</v>
      </c>
      <c r="N36" s="140">
        <v>7500</v>
      </c>
      <c r="Q36" s="144" t="s">
        <v>676</v>
      </c>
      <c r="R36" s="146">
        <v>25</v>
      </c>
      <c r="S36" s="144" t="s">
        <v>7508</v>
      </c>
      <c r="T36" s="144" t="s">
        <v>7476</v>
      </c>
      <c r="U36" s="145">
        <v>1597.5</v>
      </c>
      <c r="W36" s="144">
        <v>6</v>
      </c>
      <c r="X36" s="146">
        <v>27</v>
      </c>
      <c r="Y36" s="144" t="s">
        <v>7504</v>
      </c>
      <c r="Z36" s="144" t="s">
        <v>7490</v>
      </c>
      <c r="AA36" s="145">
        <v>9203.17</v>
      </c>
      <c r="AC36" s="144">
        <v>7</v>
      </c>
      <c r="AD36" s="146">
        <v>24</v>
      </c>
      <c r="AE36" s="144" t="s">
        <v>7506</v>
      </c>
      <c r="AF36" s="144" t="s">
        <v>7484</v>
      </c>
      <c r="AG36" s="145">
        <v>5197.4</v>
      </c>
    </row>
    <row r="37" spans="10:33">
      <c r="J37" s="114" t="s">
        <v>716</v>
      </c>
      <c r="K37" s="114" t="s">
        <v>708</v>
      </c>
      <c r="L37" s="114" t="s">
        <v>2712</v>
      </c>
      <c r="M37" s="114" t="s">
        <v>7495</v>
      </c>
      <c r="N37" s="140">
        <v>9000</v>
      </c>
      <c r="Q37" s="144" t="s">
        <v>676</v>
      </c>
      <c r="R37" s="146">
        <v>28</v>
      </c>
      <c r="S37" s="144" t="s">
        <v>2959</v>
      </c>
      <c r="T37" s="144" t="s">
        <v>7476</v>
      </c>
      <c r="U37" s="145">
        <v>9000</v>
      </c>
      <c r="W37" s="144">
        <v>6</v>
      </c>
      <c r="X37" s="146">
        <v>27</v>
      </c>
      <c r="Y37" s="144" t="s">
        <v>7509</v>
      </c>
      <c r="Z37" s="144" t="s">
        <v>7505</v>
      </c>
      <c r="AA37" s="145">
        <v>83000</v>
      </c>
      <c r="AC37" s="144">
        <v>8</v>
      </c>
      <c r="AD37" s="146">
        <v>9</v>
      </c>
      <c r="AE37" s="144" t="s">
        <v>7510</v>
      </c>
      <c r="AF37" s="144" t="s">
        <v>7511</v>
      </c>
      <c r="AG37" s="145">
        <v>20000</v>
      </c>
    </row>
    <row r="38" spans="10:33">
      <c r="J38" s="114" t="s">
        <v>716</v>
      </c>
      <c r="K38" s="115">
        <v>10</v>
      </c>
      <c r="L38" s="114" t="s">
        <v>2251</v>
      </c>
      <c r="M38" s="114" t="s">
        <v>7495</v>
      </c>
      <c r="N38" s="140">
        <v>6000</v>
      </c>
      <c r="Q38" s="144" t="s">
        <v>691</v>
      </c>
      <c r="R38" s="144" t="s">
        <v>729</v>
      </c>
      <c r="S38" s="144" t="s">
        <v>7512</v>
      </c>
      <c r="T38" s="144" t="s">
        <v>7513</v>
      </c>
      <c r="U38" s="157">
        <v>178</v>
      </c>
      <c r="W38" s="144">
        <v>6</v>
      </c>
      <c r="X38" s="144">
        <v>28</v>
      </c>
      <c r="Y38" s="144" t="s">
        <v>7514</v>
      </c>
      <c r="Z38" s="144" t="s">
        <v>7465</v>
      </c>
      <c r="AA38" s="157">
        <v>283818.6</v>
      </c>
      <c r="AC38" s="144">
        <v>8</v>
      </c>
      <c r="AD38" s="144">
        <v>29</v>
      </c>
      <c r="AE38" s="144" t="s">
        <v>7515</v>
      </c>
      <c r="AF38" s="144" t="s">
        <v>7465</v>
      </c>
      <c r="AG38" s="157">
        <v>200</v>
      </c>
    </row>
    <row r="39" spans="10:33">
      <c r="J39" s="114" t="s">
        <v>716</v>
      </c>
      <c r="K39" s="115">
        <v>14</v>
      </c>
      <c r="L39" s="114" t="s">
        <v>7516</v>
      </c>
      <c r="M39" s="114" t="s">
        <v>7495</v>
      </c>
      <c r="N39" s="140">
        <v>5000</v>
      </c>
      <c r="Q39" s="144" t="s">
        <v>691</v>
      </c>
      <c r="R39" s="144" t="s">
        <v>729</v>
      </c>
      <c r="S39" s="144" t="s">
        <v>3229</v>
      </c>
      <c r="T39" s="144" t="s">
        <v>7476</v>
      </c>
      <c r="U39" s="145">
        <v>9000</v>
      </c>
      <c r="W39" s="144">
        <v>6</v>
      </c>
      <c r="X39" s="144">
        <v>28</v>
      </c>
      <c r="Y39" s="144" t="s">
        <v>7514</v>
      </c>
      <c r="Z39" s="144" t="s">
        <v>7465</v>
      </c>
      <c r="AA39" s="145">
        <v>6380</v>
      </c>
      <c r="AC39" s="144">
        <v>10</v>
      </c>
      <c r="AD39" s="144">
        <v>29</v>
      </c>
      <c r="AE39" s="144" t="s">
        <v>7517</v>
      </c>
      <c r="AF39" s="144" t="s">
        <v>7518</v>
      </c>
      <c r="AG39" s="157">
        <v>13000</v>
      </c>
    </row>
    <row r="40" spans="10:33">
      <c r="J40" s="114" t="s">
        <v>716</v>
      </c>
      <c r="K40" s="115">
        <v>17</v>
      </c>
      <c r="L40" s="114" t="s">
        <v>6509</v>
      </c>
      <c r="M40" s="114" t="s">
        <v>7495</v>
      </c>
      <c r="N40" s="140">
        <v>5000</v>
      </c>
      <c r="Q40" s="144" t="s">
        <v>691</v>
      </c>
      <c r="R40" s="146">
        <v>11</v>
      </c>
      <c r="S40" s="144" t="s">
        <v>2490</v>
      </c>
      <c r="T40" s="144" t="s">
        <v>7513</v>
      </c>
      <c r="U40" s="157">
        <v>318.87</v>
      </c>
      <c r="W40" s="144">
        <v>6</v>
      </c>
      <c r="X40" s="146">
        <v>28</v>
      </c>
      <c r="Y40" s="144" t="s">
        <v>7514</v>
      </c>
      <c r="Z40" s="144" t="s">
        <v>7519</v>
      </c>
      <c r="AA40" s="157">
        <v>10000</v>
      </c>
      <c r="AC40" s="144">
        <v>10</v>
      </c>
      <c r="AD40" s="144">
        <v>29</v>
      </c>
      <c r="AE40" s="144" t="s">
        <v>7520</v>
      </c>
      <c r="AF40" s="144" t="s">
        <v>7521</v>
      </c>
      <c r="AG40" s="157">
        <v>3200</v>
      </c>
    </row>
    <row r="41" spans="10:33">
      <c r="J41" s="114" t="s">
        <v>716</v>
      </c>
      <c r="K41" s="115">
        <v>24</v>
      </c>
      <c r="L41" s="114" t="s">
        <v>7522</v>
      </c>
      <c r="M41" s="114" t="s">
        <v>7495</v>
      </c>
      <c r="N41" s="140">
        <v>9000</v>
      </c>
      <c r="Q41" s="144" t="s">
        <v>691</v>
      </c>
      <c r="R41" s="146">
        <v>14</v>
      </c>
      <c r="S41" s="144" t="s">
        <v>831</v>
      </c>
      <c r="T41" s="144" t="s">
        <v>7476</v>
      </c>
      <c r="U41" s="145">
        <v>9000</v>
      </c>
      <c r="W41" s="144">
        <v>6</v>
      </c>
      <c r="X41" s="146">
        <v>28</v>
      </c>
      <c r="Y41" s="144" t="s">
        <v>7514</v>
      </c>
      <c r="Z41" s="144" t="s">
        <v>7523</v>
      </c>
      <c r="AA41" s="145">
        <v>4000</v>
      </c>
      <c r="AC41" s="144">
        <v>11</v>
      </c>
      <c r="AD41" s="890" t="s">
        <v>729</v>
      </c>
      <c r="AE41" s="144" t="s">
        <v>7524</v>
      </c>
      <c r="AF41" s="144" t="s">
        <v>7511</v>
      </c>
      <c r="AG41" s="157">
        <v>20000</v>
      </c>
    </row>
    <row r="42" spans="10:33">
      <c r="J42" s="114" t="s">
        <v>716</v>
      </c>
      <c r="K42" s="115">
        <v>28</v>
      </c>
      <c r="L42" s="114" t="s">
        <v>7525</v>
      </c>
      <c r="M42" s="114" t="s">
        <v>7495</v>
      </c>
      <c r="N42" s="140">
        <v>6000</v>
      </c>
      <c r="Q42" s="144" t="s">
        <v>691</v>
      </c>
      <c r="R42" s="146">
        <v>21</v>
      </c>
      <c r="S42" s="144" t="s">
        <v>7313</v>
      </c>
      <c r="T42" s="144" t="s">
        <v>7464</v>
      </c>
      <c r="U42" s="145">
        <v>1857</v>
      </c>
      <c r="W42" s="144">
        <v>6</v>
      </c>
      <c r="X42" s="146">
        <v>28</v>
      </c>
      <c r="Y42" s="144" t="s">
        <v>7526</v>
      </c>
      <c r="Z42" s="144" t="s">
        <v>7465</v>
      </c>
      <c r="AA42" s="145">
        <v>47828.52</v>
      </c>
      <c r="AC42" s="144">
        <v>12</v>
      </c>
      <c r="AD42" s="144">
        <v>31</v>
      </c>
      <c r="AE42" s="144" t="s">
        <v>7527</v>
      </c>
      <c r="AF42" s="144" t="s">
        <v>7528</v>
      </c>
      <c r="AG42" s="157">
        <v>96200</v>
      </c>
    </row>
    <row r="43" ht="24" spans="10:33">
      <c r="J43" s="114" t="s">
        <v>716</v>
      </c>
      <c r="K43" s="115">
        <v>31</v>
      </c>
      <c r="L43" s="114" t="s">
        <v>3467</v>
      </c>
      <c r="M43" s="114" t="s">
        <v>7495</v>
      </c>
      <c r="N43" s="140">
        <v>7500</v>
      </c>
      <c r="Q43" s="144" t="s">
        <v>677</v>
      </c>
      <c r="R43" s="146">
        <v>26</v>
      </c>
      <c r="S43" s="144" t="s">
        <v>7529</v>
      </c>
      <c r="T43" s="144" t="s">
        <v>7530</v>
      </c>
      <c r="U43" s="145">
        <v>7800</v>
      </c>
      <c r="W43" s="144">
        <v>6</v>
      </c>
      <c r="X43" s="146">
        <v>28</v>
      </c>
      <c r="Y43" s="144" t="s">
        <v>7526</v>
      </c>
      <c r="Z43" s="144" t="s">
        <v>7465</v>
      </c>
      <c r="AA43" s="145">
        <v>17606.96</v>
      </c>
      <c r="AC43" s="144">
        <v>12</v>
      </c>
      <c r="AD43" s="144">
        <v>31</v>
      </c>
      <c r="AE43" s="144" t="s">
        <v>7531</v>
      </c>
      <c r="AF43" s="144" t="s">
        <v>7528</v>
      </c>
      <c r="AG43" s="157">
        <v>92800</v>
      </c>
    </row>
    <row r="44" ht="24" spans="10:33">
      <c r="J44" s="114" t="s">
        <v>708</v>
      </c>
      <c r="K44" s="114" t="s">
        <v>677</v>
      </c>
      <c r="L44" s="114" t="s">
        <v>886</v>
      </c>
      <c r="M44" s="114" t="s">
        <v>7532</v>
      </c>
      <c r="N44" s="140">
        <v>7500</v>
      </c>
      <c r="Q44" s="144" t="s">
        <v>716</v>
      </c>
      <c r="R44" s="146">
        <v>31</v>
      </c>
      <c r="S44" s="144" t="s">
        <v>7533</v>
      </c>
      <c r="T44" s="144" t="s">
        <v>7534</v>
      </c>
      <c r="U44" s="145">
        <v>100000</v>
      </c>
      <c r="W44" s="144">
        <v>6</v>
      </c>
      <c r="X44" s="146">
        <v>28</v>
      </c>
      <c r="Y44" s="144" t="s">
        <v>7526</v>
      </c>
      <c r="Z44" s="144" t="s">
        <v>7465</v>
      </c>
      <c r="AA44" s="145">
        <v>630</v>
      </c>
      <c r="AC44" s="144">
        <v>12</v>
      </c>
      <c r="AD44" s="144">
        <v>31</v>
      </c>
      <c r="AE44" s="144" t="s">
        <v>7535</v>
      </c>
      <c r="AF44" s="144" t="s">
        <v>7484</v>
      </c>
      <c r="AG44" s="157">
        <v>11737.3</v>
      </c>
    </row>
    <row r="45" ht="24" spans="10:33">
      <c r="J45" s="114" t="s">
        <v>708</v>
      </c>
      <c r="K45" s="114" t="s">
        <v>721</v>
      </c>
      <c r="L45" s="114" t="s">
        <v>2986</v>
      </c>
      <c r="M45" s="114" t="s">
        <v>7495</v>
      </c>
      <c r="N45" s="140">
        <v>9000</v>
      </c>
      <c r="Q45" s="144" t="s">
        <v>716</v>
      </c>
      <c r="R45" s="146">
        <v>31</v>
      </c>
      <c r="S45" s="144" t="s">
        <v>7533</v>
      </c>
      <c r="T45" s="144" t="s">
        <v>7534</v>
      </c>
      <c r="U45" s="145">
        <v>39380</v>
      </c>
      <c r="W45" s="144">
        <v>6</v>
      </c>
      <c r="X45" s="146">
        <v>28</v>
      </c>
      <c r="Y45" s="144" t="s">
        <v>7526</v>
      </c>
      <c r="Z45" s="144" t="s">
        <v>7465</v>
      </c>
      <c r="AA45" s="145">
        <v>98000</v>
      </c>
      <c r="AC45" s="144">
        <v>12</v>
      </c>
      <c r="AD45" s="144">
        <v>31</v>
      </c>
      <c r="AE45" s="144" t="s">
        <v>3598</v>
      </c>
      <c r="AF45" s="144" t="s">
        <v>7484</v>
      </c>
      <c r="AG45" s="157">
        <v>60312</v>
      </c>
    </row>
    <row r="46" spans="10:33">
      <c r="J46" s="114" t="s">
        <v>708</v>
      </c>
      <c r="K46" s="115">
        <v>11</v>
      </c>
      <c r="L46" s="114" t="s">
        <v>7536</v>
      </c>
      <c r="M46" s="114" t="s">
        <v>7495</v>
      </c>
      <c r="N46" s="140">
        <v>6000</v>
      </c>
      <c r="Q46" s="144" t="s">
        <v>708</v>
      </c>
      <c r="R46" s="146">
        <v>30</v>
      </c>
      <c r="S46" s="144" t="s">
        <v>7537</v>
      </c>
      <c r="T46" s="144" t="s">
        <v>7464</v>
      </c>
      <c r="U46" s="145">
        <v>31948.7</v>
      </c>
      <c r="W46" s="144" t="s">
        <v>729</v>
      </c>
      <c r="X46" s="146">
        <v>16</v>
      </c>
      <c r="Y46" s="144" t="s">
        <v>2566</v>
      </c>
      <c r="Z46" s="144" t="s">
        <v>7465</v>
      </c>
      <c r="AA46" s="145">
        <v>46000</v>
      </c>
      <c r="AC46" s="144">
        <v>12</v>
      </c>
      <c r="AD46" s="144">
        <v>31</v>
      </c>
      <c r="AE46" s="144" t="s">
        <v>3598</v>
      </c>
      <c r="AF46" s="144" t="s">
        <v>7484</v>
      </c>
      <c r="AG46" s="157">
        <v>11223.7</v>
      </c>
    </row>
    <row r="47" spans="10:33">
      <c r="J47" s="114" t="s">
        <v>721</v>
      </c>
      <c r="K47" s="114" t="s">
        <v>676</v>
      </c>
      <c r="L47" s="114" t="s">
        <v>2697</v>
      </c>
      <c r="M47" s="114" t="s">
        <v>7538</v>
      </c>
      <c r="N47" s="215">
        <v>199.9</v>
      </c>
      <c r="Q47" s="144" t="s">
        <v>708</v>
      </c>
      <c r="R47" s="146">
        <v>30</v>
      </c>
      <c r="S47" s="144" t="s">
        <v>7537</v>
      </c>
      <c r="T47" s="144" t="s">
        <v>7464</v>
      </c>
      <c r="U47" s="157">
        <v>885.44</v>
      </c>
      <c r="W47" s="144" t="s">
        <v>3779</v>
      </c>
      <c r="X47" s="146">
        <v>7</v>
      </c>
      <c r="Y47" s="144" t="s">
        <v>2725</v>
      </c>
      <c r="Z47" s="144" t="s">
        <v>7493</v>
      </c>
      <c r="AA47" s="145">
        <v>20000</v>
      </c>
      <c r="AC47" s="144"/>
      <c r="AD47" s="146"/>
      <c r="AE47" s="144"/>
      <c r="AF47" s="144"/>
      <c r="AG47" s="145"/>
    </row>
    <row r="48" spans="10:33">
      <c r="J48" s="114" t="s">
        <v>721</v>
      </c>
      <c r="K48" s="114" t="s">
        <v>716</v>
      </c>
      <c r="L48" s="114" t="s">
        <v>7539</v>
      </c>
      <c r="M48" s="114" t="s">
        <v>7540</v>
      </c>
      <c r="N48" s="140">
        <v>9865</v>
      </c>
      <c r="Q48" s="144" t="s">
        <v>708</v>
      </c>
      <c r="R48" s="146">
        <v>30</v>
      </c>
      <c r="S48" s="144" t="s">
        <v>7537</v>
      </c>
      <c r="T48" s="144" t="s">
        <v>7464</v>
      </c>
      <c r="U48" s="145">
        <v>6802</v>
      </c>
      <c r="W48" s="144" t="s">
        <v>3779</v>
      </c>
      <c r="X48" s="146" t="s">
        <v>5892</v>
      </c>
      <c r="Y48" s="144" t="s">
        <v>4787</v>
      </c>
      <c r="Z48" s="144" t="s">
        <v>7541</v>
      </c>
      <c r="AA48" s="145">
        <v>1342.8</v>
      </c>
      <c r="AC48" s="144"/>
      <c r="AD48" s="146"/>
      <c r="AE48" s="144"/>
      <c r="AF48" s="144"/>
      <c r="AG48" s="145"/>
    </row>
    <row r="49" spans="10:33">
      <c r="J49" s="114" t="s">
        <v>721</v>
      </c>
      <c r="K49" s="114" t="s">
        <v>710</v>
      </c>
      <c r="L49" s="114" t="s">
        <v>1708</v>
      </c>
      <c r="M49" s="114" t="s">
        <v>7532</v>
      </c>
      <c r="N49" s="140">
        <v>9000</v>
      </c>
      <c r="Q49" s="144" t="s">
        <v>708</v>
      </c>
      <c r="R49" s="146">
        <v>30</v>
      </c>
      <c r="S49" s="144" t="s">
        <v>7537</v>
      </c>
      <c r="T49" s="144" t="s">
        <v>7464</v>
      </c>
      <c r="U49" s="157">
        <v>175</v>
      </c>
      <c r="W49" s="144" t="s">
        <v>3779</v>
      </c>
      <c r="X49" s="146" t="s">
        <v>7542</v>
      </c>
      <c r="Y49" s="144" t="s">
        <v>7543</v>
      </c>
      <c r="Z49" s="144" t="s">
        <v>7544</v>
      </c>
      <c r="AA49" s="145">
        <v>85360</v>
      </c>
      <c r="AC49" s="144"/>
      <c r="AD49" s="146"/>
      <c r="AE49" s="144"/>
      <c r="AF49" s="144"/>
      <c r="AG49" s="145"/>
    </row>
    <row r="50" spans="10:33">
      <c r="J50" s="114" t="s">
        <v>721</v>
      </c>
      <c r="K50" s="115">
        <v>12</v>
      </c>
      <c r="L50" s="114" t="s">
        <v>3341</v>
      </c>
      <c r="M50" s="114" t="s">
        <v>7532</v>
      </c>
      <c r="N50" s="140">
        <v>6000</v>
      </c>
      <c r="Q50" s="144" t="s">
        <v>729</v>
      </c>
      <c r="R50" s="144" t="s">
        <v>710</v>
      </c>
      <c r="S50" s="144" t="s">
        <v>7545</v>
      </c>
      <c r="T50" s="144" t="s">
        <v>7464</v>
      </c>
      <c r="U50" s="145">
        <v>166866.25</v>
      </c>
      <c r="W50" s="144" t="s">
        <v>3779</v>
      </c>
      <c r="X50" s="146" t="s">
        <v>7542</v>
      </c>
      <c r="Y50" s="144" t="s">
        <v>7543</v>
      </c>
      <c r="Z50" s="144" t="s">
        <v>7544</v>
      </c>
      <c r="AA50" s="145">
        <v>2000</v>
      </c>
      <c r="AC50" s="144"/>
      <c r="AD50" s="146"/>
      <c r="AE50" s="144"/>
      <c r="AF50" s="144"/>
      <c r="AG50" s="145"/>
    </row>
    <row r="51" spans="10:33">
      <c r="J51" s="114" t="s">
        <v>721</v>
      </c>
      <c r="K51" s="115">
        <v>16</v>
      </c>
      <c r="L51" s="114" t="s">
        <v>2788</v>
      </c>
      <c r="M51" s="114" t="s">
        <v>7495</v>
      </c>
      <c r="N51" s="140">
        <v>7500</v>
      </c>
      <c r="Q51" s="144" t="s">
        <v>729</v>
      </c>
      <c r="R51" s="144" t="s">
        <v>710</v>
      </c>
      <c r="S51" s="144" t="s">
        <v>7545</v>
      </c>
      <c r="T51" s="144" t="s">
        <v>7464</v>
      </c>
      <c r="U51" s="145">
        <v>1965</v>
      </c>
      <c r="W51" s="164" t="s">
        <v>389</v>
      </c>
      <c r="X51" s="165"/>
      <c r="Y51" s="165"/>
      <c r="Z51" s="166"/>
      <c r="AA51" s="145">
        <f>SUM(AA26:AA50)</f>
        <v>1053480.62</v>
      </c>
      <c r="AC51" s="164" t="s">
        <v>389</v>
      </c>
      <c r="AD51" s="165"/>
      <c r="AE51" s="165"/>
      <c r="AF51" s="166"/>
      <c r="AG51" s="145">
        <f>SUM(AG26:AG50)</f>
        <v>728494.21</v>
      </c>
    </row>
    <row r="52" spans="10:33">
      <c r="J52" s="114" t="s">
        <v>721</v>
      </c>
      <c r="K52" s="115">
        <v>19</v>
      </c>
      <c r="L52" s="114" t="s">
        <v>4010</v>
      </c>
      <c r="M52" s="114" t="s">
        <v>7532</v>
      </c>
      <c r="N52" s="140">
        <v>7500</v>
      </c>
      <c r="Q52" s="144" t="s">
        <v>729</v>
      </c>
      <c r="R52" s="144" t="s">
        <v>710</v>
      </c>
      <c r="S52" s="144" t="s">
        <v>7545</v>
      </c>
      <c r="T52" s="144" t="s">
        <v>7464</v>
      </c>
      <c r="U52" s="145">
        <v>2638</v>
      </c>
      <c r="Y52" s="210"/>
      <c r="Z52" s="210"/>
      <c r="AG52" s="219"/>
    </row>
    <row r="53" ht="24" spans="10:27">
      <c r="J53" s="114" t="s">
        <v>721</v>
      </c>
      <c r="K53" s="115">
        <v>26</v>
      </c>
      <c r="L53" s="114" t="s">
        <v>7546</v>
      </c>
      <c r="M53" s="114" t="s">
        <v>7532</v>
      </c>
      <c r="N53" s="140">
        <v>7500</v>
      </c>
      <c r="Q53" s="144" t="s">
        <v>729</v>
      </c>
      <c r="R53" s="146">
        <v>25</v>
      </c>
      <c r="S53" s="144" t="s">
        <v>3900</v>
      </c>
      <c r="T53" s="144" t="s">
        <v>7497</v>
      </c>
      <c r="U53" s="145">
        <v>10000</v>
      </c>
      <c r="W53" s="210"/>
      <c r="X53" s="208"/>
      <c r="Y53" s="210"/>
      <c r="Z53" s="210"/>
      <c r="AA53" s="211"/>
    </row>
    <row r="54" spans="10:27">
      <c r="J54" s="114" t="s">
        <v>729</v>
      </c>
      <c r="K54" s="114" t="s">
        <v>676</v>
      </c>
      <c r="L54" s="114" t="s">
        <v>7547</v>
      </c>
      <c r="M54" s="114" t="s">
        <v>7532</v>
      </c>
      <c r="N54" s="140">
        <v>7500</v>
      </c>
      <c r="Q54" s="144" t="s">
        <v>710</v>
      </c>
      <c r="R54" s="144" t="s">
        <v>716</v>
      </c>
      <c r="S54" s="144" t="s">
        <v>3413</v>
      </c>
      <c r="T54" s="144" t="s">
        <v>7464</v>
      </c>
      <c r="U54" s="145">
        <v>10000</v>
      </c>
      <c r="W54" s="210"/>
      <c r="X54" s="210"/>
      <c r="Y54" s="210"/>
      <c r="Z54" s="210"/>
      <c r="AA54" s="211"/>
    </row>
    <row r="55" spans="10:27">
      <c r="J55" s="114" t="s">
        <v>729</v>
      </c>
      <c r="K55" s="114" t="s">
        <v>708</v>
      </c>
      <c r="L55" s="114" t="s">
        <v>7548</v>
      </c>
      <c r="M55" s="114" t="s">
        <v>7532</v>
      </c>
      <c r="N55" s="140">
        <v>7500</v>
      </c>
      <c r="Q55" s="144" t="s">
        <v>1565</v>
      </c>
      <c r="R55" s="144" t="s">
        <v>665</v>
      </c>
      <c r="S55" s="144" t="s">
        <v>7549</v>
      </c>
      <c r="T55" s="144" t="s">
        <v>7464</v>
      </c>
      <c r="U55" s="145">
        <v>53516.4</v>
      </c>
      <c r="W55" s="210"/>
      <c r="X55" s="210"/>
      <c r="Y55" s="210"/>
      <c r="Z55" s="210"/>
      <c r="AA55" s="211"/>
    </row>
    <row r="56" spans="10:21">
      <c r="J56" s="114" t="s">
        <v>729</v>
      </c>
      <c r="K56" s="114" t="s">
        <v>710</v>
      </c>
      <c r="L56" s="114" t="s">
        <v>7550</v>
      </c>
      <c r="M56" s="114" t="s">
        <v>7532</v>
      </c>
      <c r="N56" s="140">
        <v>7500</v>
      </c>
      <c r="Q56" s="144" t="s">
        <v>1425</v>
      </c>
      <c r="R56" s="144"/>
      <c r="S56" s="144"/>
      <c r="T56" s="144" t="s">
        <v>1426</v>
      </c>
      <c r="U56" s="145">
        <v>506888.76</v>
      </c>
    </row>
    <row r="57" spans="10:39">
      <c r="J57" s="114" t="s">
        <v>729</v>
      </c>
      <c r="K57" s="115">
        <v>13</v>
      </c>
      <c r="L57" s="114" t="s">
        <v>7551</v>
      </c>
      <c r="M57" s="114" t="s">
        <v>7532</v>
      </c>
      <c r="N57" s="140">
        <v>6000</v>
      </c>
      <c r="AM57" s="219"/>
    </row>
    <row r="58" spans="10:39">
      <c r="J58" s="114" t="s">
        <v>729</v>
      </c>
      <c r="K58" s="115">
        <v>16</v>
      </c>
      <c r="L58" s="114" t="s">
        <v>7552</v>
      </c>
      <c r="M58" s="114" t="s">
        <v>7532</v>
      </c>
      <c r="N58" s="140">
        <v>9000</v>
      </c>
      <c r="AM58" s="219"/>
    </row>
    <row r="59" spans="10:39">
      <c r="J59" s="114" t="s">
        <v>710</v>
      </c>
      <c r="K59" s="114" t="s">
        <v>691</v>
      </c>
      <c r="L59" s="114" t="s">
        <v>7553</v>
      </c>
      <c r="M59" s="114" t="s">
        <v>7532</v>
      </c>
      <c r="N59" s="140">
        <v>5000</v>
      </c>
      <c r="AM59" s="219"/>
    </row>
    <row r="60" spans="10:39">
      <c r="J60" s="114" t="s">
        <v>710</v>
      </c>
      <c r="K60" s="114" t="s">
        <v>708</v>
      </c>
      <c r="L60" s="114" t="s">
        <v>3040</v>
      </c>
      <c r="M60" s="114" t="s">
        <v>7532</v>
      </c>
      <c r="N60" s="140">
        <v>7500</v>
      </c>
      <c r="AM60" s="219"/>
    </row>
    <row r="61" spans="10:39">
      <c r="J61" s="114" t="s">
        <v>710</v>
      </c>
      <c r="K61" s="115">
        <v>10</v>
      </c>
      <c r="L61" s="114" t="s">
        <v>7554</v>
      </c>
      <c r="M61" s="114" t="s">
        <v>7532</v>
      </c>
      <c r="N61" s="140">
        <v>7500</v>
      </c>
      <c r="AM61" s="219"/>
    </row>
    <row r="62" spans="10:39">
      <c r="J62" s="114" t="s">
        <v>710</v>
      </c>
      <c r="K62" s="115">
        <v>14</v>
      </c>
      <c r="L62" s="114" t="s">
        <v>7555</v>
      </c>
      <c r="M62" s="114" t="s">
        <v>7495</v>
      </c>
      <c r="N62" s="140">
        <v>5000</v>
      </c>
      <c r="AM62" s="219"/>
    </row>
    <row r="63" spans="10:39">
      <c r="J63" s="115">
        <v>11</v>
      </c>
      <c r="K63" s="114" t="s">
        <v>691</v>
      </c>
      <c r="L63" s="114" t="s">
        <v>7556</v>
      </c>
      <c r="M63" s="114" t="s">
        <v>7464</v>
      </c>
      <c r="N63" s="140">
        <v>9800</v>
      </c>
      <c r="AM63" s="219"/>
    </row>
    <row r="64" spans="10:39">
      <c r="J64" s="115">
        <v>11</v>
      </c>
      <c r="K64" s="114" t="s">
        <v>729</v>
      </c>
      <c r="L64" s="114" t="s">
        <v>2982</v>
      </c>
      <c r="M64" s="114" t="s">
        <v>7464</v>
      </c>
      <c r="N64" s="140">
        <v>8740</v>
      </c>
      <c r="AM64" s="219"/>
    </row>
    <row r="65" spans="10:33">
      <c r="J65" s="115">
        <v>11</v>
      </c>
      <c r="K65" s="115">
        <v>24</v>
      </c>
      <c r="L65" s="114" t="s">
        <v>3729</v>
      </c>
      <c r="M65" s="114" t="s">
        <v>7476</v>
      </c>
      <c r="N65" s="140">
        <v>9000</v>
      </c>
      <c r="AD65" s="219"/>
      <c r="AG65" s="219"/>
    </row>
    <row r="66" spans="10:33">
      <c r="J66" s="115">
        <v>11</v>
      </c>
      <c r="K66" s="115">
        <v>30</v>
      </c>
      <c r="L66" s="114" t="s">
        <v>7557</v>
      </c>
      <c r="M66" s="114" t="s">
        <v>7464</v>
      </c>
      <c r="N66" s="140">
        <v>9100</v>
      </c>
      <c r="AD66" s="219"/>
      <c r="AG66" s="219"/>
    </row>
    <row r="67" spans="10:33">
      <c r="J67" s="115">
        <v>12</v>
      </c>
      <c r="K67" s="114" t="s">
        <v>691</v>
      </c>
      <c r="L67" s="114" t="s">
        <v>7558</v>
      </c>
      <c r="M67" s="114" t="s">
        <v>7476</v>
      </c>
      <c r="N67" s="140">
        <v>9000</v>
      </c>
      <c r="AD67" s="219"/>
      <c r="AG67" s="219"/>
    </row>
    <row r="68" spans="10:33">
      <c r="J68" s="115">
        <v>12</v>
      </c>
      <c r="K68" s="114" t="s">
        <v>708</v>
      </c>
      <c r="L68" s="114" t="s">
        <v>7559</v>
      </c>
      <c r="M68" s="114" t="s">
        <v>7464</v>
      </c>
      <c r="N68" s="140">
        <v>7131.1</v>
      </c>
      <c r="AD68" s="219"/>
      <c r="AG68" s="219"/>
    </row>
    <row r="69" spans="10:33">
      <c r="J69" s="115">
        <v>12</v>
      </c>
      <c r="K69" s="115">
        <v>10</v>
      </c>
      <c r="L69" s="114" t="s">
        <v>7560</v>
      </c>
      <c r="M69" s="114" t="s">
        <v>7476</v>
      </c>
      <c r="N69" s="140">
        <v>9000</v>
      </c>
      <c r="AD69" s="219"/>
      <c r="AG69" s="219"/>
    </row>
    <row r="70" spans="10:33">
      <c r="J70" s="115">
        <v>12</v>
      </c>
      <c r="K70" s="115">
        <v>13</v>
      </c>
      <c r="L70" s="114" t="s">
        <v>7561</v>
      </c>
      <c r="M70" s="114" t="s">
        <v>7464</v>
      </c>
      <c r="N70" s="140">
        <v>6432.9</v>
      </c>
      <c r="AD70" s="219"/>
      <c r="AG70" s="219"/>
    </row>
    <row r="71" spans="10:33">
      <c r="J71" s="115">
        <v>12</v>
      </c>
      <c r="K71" s="115">
        <v>13</v>
      </c>
      <c r="L71" s="114" t="s">
        <v>7561</v>
      </c>
      <c r="M71" s="114" t="s">
        <v>7464</v>
      </c>
      <c r="N71" s="140">
        <v>1120</v>
      </c>
      <c r="AD71" s="219"/>
      <c r="AG71" s="219"/>
    </row>
    <row r="72" spans="10:33">
      <c r="J72" s="115">
        <v>12</v>
      </c>
      <c r="K72" s="115">
        <v>16</v>
      </c>
      <c r="L72" s="114" t="s">
        <v>7562</v>
      </c>
      <c r="M72" s="114" t="s">
        <v>7476</v>
      </c>
      <c r="N72" s="140">
        <v>9000</v>
      </c>
      <c r="AD72" s="219"/>
      <c r="AG72" s="219"/>
    </row>
    <row r="73" spans="10:33">
      <c r="J73" s="115">
        <v>12</v>
      </c>
      <c r="K73" s="115">
        <v>20</v>
      </c>
      <c r="L73" s="114" t="s">
        <v>7563</v>
      </c>
      <c r="M73" s="114" t="s">
        <v>7464</v>
      </c>
      <c r="N73" s="140">
        <v>7900</v>
      </c>
      <c r="AD73" s="219"/>
      <c r="AG73" s="219"/>
    </row>
    <row r="74" spans="10:33">
      <c r="J74" s="115">
        <v>12</v>
      </c>
      <c r="K74" s="115">
        <v>23</v>
      </c>
      <c r="L74" s="114" t="s">
        <v>7564</v>
      </c>
      <c r="M74" s="114" t="s">
        <v>7476</v>
      </c>
      <c r="N74" s="140">
        <v>9000</v>
      </c>
      <c r="AD74" s="219"/>
      <c r="AG74" s="219"/>
    </row>
    <row r="75" spans="10:33">
      <c r="J75" s="115">
        <v>12</v>
      </c>
      <c r="K75" s="115">
        <v>28</v>
      </c>
      <c r="L75" s="114" t="s">
        <v>7565</v>
      </c>
      <c r="M75" s="114" t="s">
        <v>7464</v>
      </c>
      <c r="N75" s="140">
        <v>7764</v>
      </c>
      <c r="AD75" s="219"/>
      <c r="AG75" s="219"/>
    </row>
    <row r="76" spans="10:33">
      <c r="J76" s="115">
        <v>12</v>
      </c>
      <c r="K76" s="115">
        <v>31</v>
      </c>
      <c r="L76" s="114" t="s">
        <v>7566</v>
      </c>
      <c r="M76" s="114" t="s">
        <v>7476</v>
      </c>
      <c r="N76" s="140">
        <v>9000</v>
      </c>
      <c r="AD76" s="219"/>
      <c r="AG76" s="219"/>
    </row>
    <row r="77" spans="10:33">
      <c r="J77" s="114"/>
      <c r="K77" s="114"/>
      <c r="L77" s="114"/>
      <c r="M77" s="114" t="s">
        <v>389</v>
      </c>
      <c r="N77" s="114">
        <f>SUM(N26:N76)</f>
        <v>371851.9</v>
      </c>
      <c r="AD77" s="219"/>
      <c r="AG77" s="219"/>
    </row>
    <row r="78" spans="33:33">
      <c r="AG78" s="219"/>
    </row>
    <row r="79" spans="30:33">
      <c r="AD79" s="219"/>
      <c r="AG79" s="219"/>
    </row>
    <row r="82" spans="21:22">
      <c r="U82" s="2">
        <v>2024</v>
      </c>
      <c r="V82" s="2">
        <v>2024</v>
      </c>
    </row>
    <row r="83" spans="21:31">
      <c r="U83" s="2" t="s">
        <v>659</v>
      </c>
      <c r="V83" s="2" t="s">
        <v>660</v>
      </c>
      <c r="W83" s="2" t="s">
        <v>7567</v>
      </c>
      <c r="X83" s="2" t="s">
        <v>1953</v>
      </c>
      <c r="Y83" s="2" t="s">
        <v>654</v>
      </c>
      <c r="Z83" s="2" t="s">
        <v>655</v>
      </c>
      <c r="AA83" s="2" t="s">
        <v>7568</v>
      </c>
      <c r="AB83" s="2" t="s">
        <v>661</v>
      </c>
      <c r="AC83" s="2" t="s">
        <v>7569</v>
      </c>
      <c r="AD83" s="2" t="s">
        <v>7570</v>
      </c>
      <c r="AE83" s="2" t="s">
        <v>7571</v>
      </c>
    </row>
    <row r="84" spans="21:33">
      <c r="U84" s="2">
        <v>1</v>
      </c>
      <c r="V84" s="2">
        <v>16</v>
      </c>
      <c r="W84" s="2" t="s">
        <v>7572</v>
      </c>
      <c r="X84" s="2" t="s">
        <v>7573</v>
      </c>
      <c r="Y84" s="2" t="s">
        <v>7466</v>
      </c>
      <c r="Z84" s="2" t="s">
        <v>7467</v>
      </c>
      <c r="AA84" s="2" t="s">
        <v>7574</v>
      </c>
      <c r="AB84" s="2">
        <v>568.66</v>
      </c>
      <c r="AD84" s="219" t="s">
        <v>7575</v>
      </c>
      <c r="AE84" s="2">
        <v>568.66</v>
      </c>
      <c r="AG84" s="219"/>
    </row>
    <row r="85" spans="21:33">
      <c r="U85" s="2">
        <v>1</v>
      </c>
      <c r="V85" s="2">
        <v>16</v>
      </c>
      <c r="W85" s="2" t="s">
        <v>7572</v>
      </c>
      <c r="X85" s="2" t="s">
        <v>7573</v>
      </c>
      <c r="Y85" s="2" t="s">
        <v>2815</v>
      </c>
      <c r="Z85" s="2" t="s">
        <v>7473</v>
      </c>
      <c r="AA85" s="2" t="s">
        <v>7574</v>
      </c>
      <c r="AB85" s="219">
        <v>20000</v>
      </c>
      <c r="AD85" s="219" t="s">
        <v>7575</v>
      </c>
      <c r="AE85" s="219">
        <v>20568.66</v>
      </c>
      <c r="AG85" s="219"/>
    </row>
    <row r="86" hidden="1" spans="26:31">
      <c r="Z86" s="2" t="s">
        <v>7576</v>
      </c>
      <c r="AB86" s="219">
        <v>20568.66</v>
      </c>
      <c r="AD86" s="2" t="s">
        <v>7575</v>
      </c>
      <c r="AE86" s="219">
        <v>20568.66</v>
      </c>
    </row>
    <row r="87" hidden="1" spans="26:31">
      <c r="Z87" s="2" t="s">
        <v>1426</v>
      </c>
      <c r="AB87" s="219">
        <v>20568.66</v>
      </c>
      <c r="AD87" s="2" t="s">
        <v>7575</v>
      </c>
      <c r="AE87" s="219">
        <v>20568.66</v>
      </c>
    </row>
    <row r="88" spans="21:31">
      <c r="U88" s="2">
        <v>2</v>
      </c>
      <c r="V88" s="2">
        <v>7</v>
      </c>
      <c r="W88" s="2" t="s">
        <v>7572</v>
      </c>
      <c r="X88" s="2" t="s">
        <v>7573</v>
      </c>
      <c r="Y88" s="2" t="s">
        <v>906</v>
      </c>
      <c r="Z88" s="2" t="s">
        <v>7473</v>
      </c>
      <c r="AA88" s="2" t="s">
        <v>7574</v>
      </c>
      <c r="AB88" s="2">
        <v>655.8</v>
      </c>
      <c r="AD88" s="2" t="s">
        <v>7575</v>
      </c>
      <c r="AE88" s="219">
        <v>21224.46</v>
      </c>
    </row>
    <row r="89" spans="21:31">
      <c r="U89" s="2">
        <v>2</v>
      </c>
      <c r="V89" s="2">
        <v>7</v>
      </c>
      <c r="W89" s="2" t="s">
        <v>7577</v>
      </c>
      <c r="X89" s="2" t="s">
        <v>7573</v>
      </c>
      <c r="Y89" s="2" t="s">
        <v>906</v>
      </c>
      <c r="Z89" s="2" t="s">
        <v>7482</v>
      </c>
      <c r="AA89" s="2" t="s">
        <v>7574</v>
      </c>
      <c r="AB89" s="219">
        <v>47470</v>
      </c>
      <c r="AD89" s="2" t="s">
        <v>7575</v>
      </c>
      <c r="AE89" s="219">
        <v>68694.46</v>
      </c>
    </row>
    <row r="90" spans="21:31">
      <c r="U90" s="2">
        <v>2</v>
      </c>
      <c r="V90" s="2">
        <v>22</v>
      </c>
      <c r="W90" s="2" t="s">
        <v>7577</v>
      </c>
      <c r="X90" s="2" t="s">
        <v>7573</v>
      </c>
      <c r="Y90" s="2" t="s">
        <v>2409</v>
      </c>
      <c r="Z90" s="2" t="s">
        <v>7488</v>
      </c>
      <c r="AA90" s="2" t="s">
        <v>7578</v>
      </c>
      <c r="AB90" s="219">
        <v>192175.79</v>
      </c>
      <c r="AD90" s="2" t="s">
        <v>7575</v>
      </c>
      <c r="AE90" s="219">
        <v>260870.25</v>
      </c>
    </row>
    <row r="91" spans="21:31">
      <c r="U91" s="2">
        <v>2</v>
      </c>
      <c r="V91" s="2">
        <v>22</v>
      </c>
      <c r="W91" s="2" t="s">
        <v>7577</v>
      </c>
      <c r="X91" s="2" t="s">
        <v>7573</v>
      </c>
      <c r="Y91" s="2" t="s">
        <v>2409</v>
      </c>
      <c r="Z91" s="2" t="s">
        <v>7488</v>
      </c>
      <c r="AA91" s="2" t="s">
        <v>7578</v>
      </c>
      <c r="AB91" s="219">
        <v>3909</v>
      </c>
      <c r="AD91" s="2" t="s">
        <v>7575</v>
      </c>
      <c r="AE91" s="219">
        <v>264779.25</v>
      </c>
    </row>
    <row r="92" hidden="1" spans="26:31">
      <c r="Z92" s="2" t="s">
        <v>7576</v>
      </c>
      <c r="AB92" s="219">
        <v>244210.59</v>
      </c>
      <c r="AD92" s="2" t="s">
        <v>7575</v>
      </c>
      <c r="AE92" s="219">
        <v>264779.25</v>
      </c>
    </row>
    <row r="93" hidden="1" spans="26:31">
      <c r="Z93" s="2" t="s">
        <v>1426</v>
      </c>
      <c r="AB93" s="219">
        <v>264779.25</v>
      </c>
      <c r="AD93" s="2" t="s">
        <v>7575</v>
      </c>
      <c r="AE93" s="219">
        <v>264779.25</v>
      </c>
    </row>
    <row r="94" spans="21:31">
      <c r="U94" s="2">
        <v>4</v>
      </c>
      <c r="V94" s="2">
        <v>25</v>
      </c>
      <c r="W94" s="2" t="s">
        <v>7579</v>
      </c>
      <c r="X94" s="2" t="s">
        <v>7573</v>
      </c>
      <c r="Y94" s="2" t="s">
        <v>7492</v>
      </c>
      <c r="Z94" s="2" t="s">
        <v>7493</v>
      </c>
      <c r="AA94" s="2" t="s">
        <v>7574</v>
      </c>
      <c r="AB94" s="219">
        <v>20000</v>
      </c>
      <c r="AD94" s="2" t="s">
        <v>7575</v>
      </c>
      <c r="AE94" s="219">
        <v>284779.25</v>
      </c>
    </row>
    <row r="95" spans="21:31">
      <c r="U95" s="2">
        <v>4</v>
      </c>
      <c r="V95" s="2">
        <v>26</v>
      </c>
      <c r="W95" s="2" t="s">
        <v>7572</v>
      </c>
      <c r="X95" s="2" t="s">
        <v>7573</v>
      </c>
      <c r="Y95" s="2" t="s">
        <v>7498</v>
      </c>
      <c r="Z95" s="2" t="s">
        <v>7499</v>
      </c>
      <c r="AA95" s="2" t="s">
        <v>7574</v>
      </c>
      <c r="AB95" s="219">
        <v>5000</v>
      </c>
      <c r="AD95" s="2" t="s">
        <v>7575</v>
      </c>
      <c r="AE95" s="219">
        <v>289779.25</v>
      </c>
    </row>
    <row r="96" hidden="1" spans="26:31">
      <c r="Z96" s="2" t="s">
        <v>7576</v>
      </c>
      <c r="AB96" s="219">
        <v>25000</v>
      </c>
      <c r="AD96" s="2" t="s">
        <v>7575</v>
      </c>
      <c r="AE96" s="219">
        <v>289779.25</v>
      </c>
    </row>
    <row r="97" hidden="1" spans="26:31">
      <c r="Z97" s="2" t="s">
        <v>1426</v>
      </c>
      <c r="AB97" s="219">
        <v>289779.25</v>
      </c>
      <c r="AD97" s="2" t="s">
        <v>7575</v>
      </c>
      <c r="AE97" s="219">
        <v>289779.25</v>
      </c>
    </row>
    <row r="98" spans="21:31">
      <c r="U98" s="2">
        <v>7</v>
      </c>
      <c r="V98" s="2">
        <v>24</v>
      </c>
      <c r="W98" s="2" t="s">
        <v>7572</v>
      </c>
      <c r="X98" s="2" t="s">
        <v>7573</v>
      </c>
      <c r="Y98" s="2" t="s">
        <v>7502</v>
      </c>
      <c r="Z98" s="2" t="s">
        <v>7503</v>
      </c>
      <c r="AA98" s="2" t="s">
        <v>7574</v>
      </c>
      <c r="AB98" s="219">
        <v>19072.2</v>
      </c>
      <c r="AD98" s="2" t="s">
        <v>7575</v>
      </c>
      <c r="AE98" s="219">
        <v>308851.45</v>
      </c>
    </row>
    <row r="99" spans="21:31">
      <c r="U99" s="2">
        <v>7</v>
      </c>
      <c r="V99" s="2">
        <v>24</v>
      </c>
      <c r="W99" s="2" t="s">
        <v>7577</v>
      </c>
      <c r="X99" s="2" t="s">
        <v>7573</v>
      </c>
      <c r="Y99" s="2" t="s">
        <v>7506</v>
      </c>
      <c r="Z99" s="2" t="s">
        <v>7484</v>
      </c>
      <c r="AA99" s="2" t="s">
        <v>7578</v>
      </c>
      <c r="AB99" s="219">
        <v>85772.36</v>
      </c>
      <c r="AD99" s="2" t="s">
        <v>7575</v>
      </c>
      <c r="AE99" s="219">
        <v>394623.81</v>
      </c>
    </row>
    <row r="100" spans="21:31">
      <c r="U100" s="2">
        <v>7</v>
      </c>
      <c r="V100" s="2">
        <v>24</v>
      </c>
      <c r="W100" s="2" t="s">
        <v>7577</v>
      </c>
      <c r="X100" s="2" t="s">
        <v>7573</v>
      </c>
      <c r="Y100" s="2" t="s">
        <v>7506</v>
      </c>
      <c r="Z100" s="2" t="s">
        <v>7484</v>
      </c>
      <c r="AA100" s="2" t="s">
        <v>7578</v>
      </c>
      <c r="AB100" s="219">
        <v>5197.4</v>
      </c>
      <c r="AD100" s="2" t="s">
        <v>7575</v>
      </c>
      <c r="AE100" s="219">
        <v>399821.21</v>
      </c>
    </row>
    <row r="101" hidden="1" spans="26:31">
      <c r="Z101" s="2" t="s">
        <v>7576</v>
      </c>
      <c r="AB101" s="219">
        <v>110041.96</v>
      </c>
      <c r="AD101" s="2" t="s">
        <v>7575</v>
      </c>
      <c r="AE101" s="219">
        <v>399821.21</v>
      </c>
    </row>
    <row r="102" hidden="1" spans="26:31">
      <c r="Z102" s="2" t="s">
        <v>1426</v>
      </c>
      <c r="AB102" s="219">
        <v>399821.21</v>
      </c>
      <c r="AD102" s="2" t="s">
        <v>7575</v>
      </c>
      <c r="AE102" s="219">
        <v>399821.21</v>
      </c>
    </row>
    <row r="103" spans="21:31">
      <c r="U103" s="2">
        <v>8</v>
      </c>
      <c r="V103" s="2">
        <v>9</v>
      </c>
      <c r="W103" s="2" t="s">
        <v>7579</v>
      </c>
      <c r="X103" s="2" t="s">
        <v>7573</v>
      </c>
      <c r="Y103" s="2" t="s">
        <v>7510</v>
      </c>
      <c r="Z103" s="2" t="s">
        <v>7511</v>
      </c>
      <c r="AA103" s="2" t="s">
        <v>7574</v>
      </c>
      <c r="AB103" s="219">
        <v>20000</v>
      </c>
      <c r="AD103" s="2" t="s">
        <v>7575</v>
      </c>
      <c r="AE103" s="219">
        <v>419821.21</v>
      </c>
    </row>
    <row r="104" spans="21:31">
      <c r="U104" s="2">
        <v>8</v>
      </c>
      <c r="V104" s="2">
        <v>29</v>
      </c>
      <c r="W104" s="2" t="s">
        <v>7572</v>
      </c>
      <c r="X104" s="2" t="s">
        <v>7573</v>
      </c>
      <c r="Y104" s="2" t="s">
        <v>7515</v>
      </c>
      <c r="Z104" s="2" t="s">
        <v>7465</v>
      </c>
      <c r="AA104" s="2" t="s">
        <v>7574</v>
      </c>
      <c r="AB104" s="2">
        <v>200</v>
      </c>
      <c r="AD104" s="2" t="s">
        <v>7575</v>
      </c>
      <c r="AE104" s="219">
        <v>420021.21</v>
      </c>
    </row>
  </sheetData>
  <autoFilter xmlns:etc="http://www.wps.cn/officeDocument/2017/etCustomData" ref="A83:AG104" etc:filterBottomFollowUsedRange="0">
    <filterColumn colId="25">
      <filters>
        <filter val="肾移植专科报销实验小鼠费（捐赠）"/>
        <filter val="肾移植专科报销测序费（捐赠）"/>
        <filter val="肾移植专科报销动物饲养实验费（捐赠）"/>
        <filter val="肾移植专科报实验材料费（捐赠）"/>
        <filter val="肾移植专科报销动物饲养费（捐赠）"/>
        <filter val="肾移植专科报销实验耗材购买费（捐赠）"/>
        <filter val="肾移植专科报科研业务费（捐赠）"/>
        <filter val="肾移植专科报销科研文献检索费（捐赠）"/>
        <filter val="肾移植专科报技术服务费"/>
        <filter val="肾移植专科报销实验测序费（捐赠）"/>
      </filters>
    </filterColumn>
    <extLst/>
  </autoFilter>
  <mergeCells count="40">
    <mergeCell ref="A1:H1"/>
    <mergeCell ref="B3:E3"/>
    <mergeCell ref="G3:H3"/>
    <mergeCell ref="A4:H4"/>
    <mergeCell ref="A5:D5"/>
    <mergeCell ref="E5:H5"/>
    <mergeCell ref="C12:H12"/>
    <mergeCell ref="C13:H13"/>
    <mergeCell ref="C14:H14"/>
    <mergeCell ref="F15:G15"/>
    <mergeCell ref="F16:G16"/>
    <mergeCell ref="A17:G17"/>
    <mergeCell ref="J23:N23"/>
    <mergeCell ref="Q23:U23"/>
    <mergeCell ref="W23:AA23"/>
    <mergeCell ref="AC23:AG23"/>
    <mergeCell ref="AI23:AM23"/>
    <mergeCell ref="J24:K24"/>
    <mergeCell ref="Q24:R24"/>
    <mergeCell ref="W24:X24"/>
    <mergeCell ref="AC24:AD24"/>
    <mergeCell ref="AI24:AJ24"/>
    <mergeCell ref="AI30:AL30"/>
    <mergeCell ref="W51:Z51"/>
    <mergeCell ref="AC51:AF51"/>
    <mergeCell ref="L24:L25"/>
    <mergeCell ref="M24:M25"/>
    <mergeCell ref="N24:N25"/>
    <mergeCell ref="S24:S25"/>
    <mergeCell ref="T24:T25"/>
    <mergeCell ref="U24:U25"/>
    <mergeCell ref="Y24:Y25"/>
    <mergeCell ref="Z24:Z25"/>
    <mergeCell ref="AA24:AA25"/>
    <mergeCell ref="AE24:AE25"/>
    <mergeCell ref="AF24:AF25"/>
    <mergeCell ref="AG24:AG25"/>
    <mergeCell ref="AK24:AK25"/>
    <mergeCell ref="AL24:AL25"/>
    <mergeCell ref="AM24:AM25"/>
  </mergeCells>
  <pageMargins left="0.984027777777778" right="0.984027777777778" top="0.984027777777778" bottom="0.984027777777778" header="0.511805555555556" footer="0.511805555555556"/>
  <pageSetup paperSize="9" scale="78"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A57"/>
  <sheetViews>
    <sheetView showGridLines="0" zoomScale="85" zoomScaleNormal="85" workbookViewId="0">
      <selection activeCell="G27" sqref="G27"/>
    </sheetView>
  </sheetViews>
  <sheetFormatPr defaultColWidth="9" defaultRowHeight="13.5"/>
  <cols>
    <col min="1" max="1" width="18.625" style="41" customWidth="1"/>
    <col min="2" max="2" width="37.9416666666667" style="41" customWidth="1"/>
    <col min="3" max="3" width="18.625" style="42" customWidth="1"/>
    <col min="4" max="4" width="12.1166666666667" style="41" customWidth="1"/>
    <col min="5" max="5" width="18.625" style="41" customWidth="1"/>
    <col min="6" max="6" width="33.0833333333333" style="41" customWidth="1"/>
    <col min="7" max="7" width="18.625" style="42" customWidth="1"/>
    <col min="8" max="8" width="12.5916666666667" style="41" customWidth="1"/>
    <col min="9" max="9" width="9" style="41"/>
    <col min="10" max="10" width="10.375" style="41"/>
    <col min="11" max="11" width="12.4" style="41" customWidth="1"/>
    <col min="12" max="13" width="9" style="41"/>
    <col min="14" max="14" width="26.125" style="41" customWidth="1"/>
    <col min="15" max="15" width="12.125" style="41"/>
    <col min="16" max="21" width="9" style="41"/>
    <col min="22" max="22" width="11.5" style="41"/>
    <col min="23" max="26" width="9" style="41"/>
    <col min="27" max="27" width="39.4" style="41" customWidth="1"/>
    <col min="28" max="28" width="12.6" style="41"/>
    <col min="29" max="29" width="9" style="41"/>
    <col min="30" max="30" width="11.5" style="41"/>
    <col min="31" max="32" width="9" style="41"/>
    <col min="33" max="33" width="23.225" style="41" customWidth="1"/>
    <col min="34" max="36" width="16.7583333333333" style="41" customWidth="1"/>
    <col min="37" max="38" width="9" style="41"/>
    <col min="39" max="39" width="10.6" style="41"/>
    <col min="40" max="40" width="12.125" style="41"/>
    <col min="41" max="16384" width="9" style="41"/>
  </cols>
  <sheetData>
    <row r="1" ht="42" customHeight="1" spans="1:8">
      <c r="A1" s="5" t="s">
        <v>7580</v>
      </c>
      <c r="B1" s="5"/>
      <c r="C1" s="5"/>
      <c r="D1" s="5"/>
      <c r="E1" s="5"/>
      <c r="F1" s="5"/>
      <c r="G1" s="5"/>
      <c r="H1" s="5"/>
    </row>
    <row r="2" ht="23.25" customHeight="1" spans="1:8">
      <c r="A2" s="6" t="s">
        <v>647</v>
      </c>
      <c r="B2" s="6"/>
      <c r="C2" s="7"/>
      <c r="D2" s="6"/>
      <c r="E2" s="6"/>
      <c r="F2" s="6"/>
      <c r="G2" s="7"/>
      <c r="H2" s="6"/>
    </row>
    <row r="3" ht="27.95" customHeight="1" spans="1:8">
      <c r="A3" s="124" t="s">
        <v>648</v>
      </c>
      <c r="B3" s="11" t="s">
        <v>7581</v>
      </c>
      <c r="C3" s="11"/>
      <c r="D3" s="11"/>
      <c r="E3" s="11"/>
      <c r="F3" s="12" t="s">
        <v>650</v>
      </c>
      <c r="G3" s="11" t="s">
        <v>198</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35" customHeight="1" spans="1:11">
      <c r="A7" s="25">
        <v>43586</v>
      </c>
      <c r="B7" s="127" t="s">
        <v>122</v>
      </c>
      <c r="C7" s="27">
        <v>10000000</v>
      </c>
      <c r="D7" s="28"/>
      <c r="E7" s="186" t="s">
        <v>1516</v>
      </c>
      <c r="F7" s="187" t="s">
        <v>7582</v>
      </c>
      <c r="G7" s="188">
        <v>2228333.82</v>
      </c>
      <c r="H7" s="189"/>
      <c r="J7" s="46" t="s">
        <v>14</v>
      </c>
      <c r="K7" s="47">
        <f>B16</f>
        <v>15000000</v>
      </c>
    </row>
    <row r="8" ht="35" customHeight="1" spans="1:11">
      <c r="A8" s="25">
        <v>44219</v>
      </c>
      <c r="B8" s="127" t="s">
        <v>7583</v>
      </c>
      <c r="C8" s="27">
        <v>5000000</v>
      </c>
      <c r="D8" s="28"/>
      <c r="E8" s="186" t="s">
        <v>1682</v>
      </c>
      <c r="F8" s="187" t="s">
        <v>7582</v>
      </c>
      <c r="G8" s="188">
        <v>2395000.57</v>
      </c>
      <c r="H8" s="28"/>
      <c r="J8" s="46" t="s">
        <v>669</v>
      </c>
      <c r="K8" s="47">
        <f>G15</f>
        <v>486665.809999998</v>
      </c>
    </row>
    <row r="9" ht="35" customHeight="1" spans="1:11">
      <c r="A9" s="25"/>
      <c r="B9" s="127"/>
      <c r="C9" s="27"/>
      <c r="D9" s="28"/>
      <c r="E9" s="186" t="s">
        <v>1682</v>
      </c>
      <c r="F9" s="187" t="s">
        <v>7584</v>
      </c>
      <c r="G9" s="27">
        <v>100000</v>
      </c>
      <c r="H9" s="28"/>
      <c r="J9" s="46" t="s">
        <v>16</v>
      </c>
      <c r="K9" s="47">
        <f>B17</f>
        <v>15000000</v>
      </c>
    </row>
    <row r="10" ht="35" customHeight="1" spans="1:11">
      <c r="A10" s="25"/>
      <c r="B10" s="127"/>
      <c r="C10" s="27"/>
      <c r="D10" s="28"/>
      <c r="E10" s="186" t="s">
        <v>1682</v>
      </c>
      <c r="F10" s="187" t="s">
        <v>7585</v>
      </c>
      <c r="G10" s="27">
        <v>2049999.96</v>
      </c>
      <c r="H10" s="49"/>
      <c r="J10" s="46" t="s">
        <v>17</v>
      </c>
      <c r="K10" s="47">
        <f>B18</f>
        <v>0</v>
      </c>
    </row>
    <row r="11" ht="35" customHeight="1" spans="1:8">
      <c r="A11" s="25"/>
      <c r="B11" s="127"/>
      <c r="C11" s="27"/>
      <c r="D11" s="28"/>
      <c r="E11" s="108" t="s">
        <v>653</v>
      </c>
      <c r="F11" s="187" t="s">
        <v>7586</v>
      </c>
      <c r="G11" s="27">
        <v>1824999.96</v>
      </c>
      <c r="H11" s="49"/>
    </row>
    <row r="12" ht="35" customHeight="1" spans="1:8">
      <c r="A12" s="25"/>
      <c r="B12" s="127"/>
      <c r="C12" s="27"/>
      <c r="D12" s="28"/>
      <c r="E12" s="108" t="s">
        <v>756</v>
      </c>
      <c r="F12" s="187" t="s">
        <v>7587</v>
      </c>
      <c r="G12" s="27">
        <v>1299999.96</v>
      </c>
      <c r="H12" s="49"/>
    </row>
    <row r="13" ht="35" customHeight="1" spans="1:8">
      <c r="A13" s="25"/>
      <c r="B13" s="127"/>
      <c r="C13" s="27"/>
      <c r="D13" s="28"/>
      <c r="E13" s="108" t="s">
        <v>685</v>
      </c>
      <c r="F13" s="187" t="s">
        <v>7587</v>
      </c>
      <c r="G13" s="27">
        <f>AB48</f>
        <v>1199999.96</v>
      </c>
      <c r="H13" s="49"/>
    </row>
    <row r="14" ht="35" customHeight="1" spans="1:8">
      <c r="A14" s="25"/>
      <c r="B14" s="127"/>
      <c r="C14" s="27"/>
      <c r="D14" s="28"/>
      <c r="E14" s="108" t="s">
        <v>689</v>
      </c>
      <c r="F14" s="187" t="s">
        <v>7588</v>
      </c>
      <c r="G14" s="27">
        <f>AH48+2415000</f>
        <v>3414999.96</v>
      </c>
      <c r="H14" s="49"/>
    </row>
    <row r="15" ht="35" customHeight="1" spans="1:8">
      <c r="A15" s="25"/>
      <c r="B15" s="127"/>
      <c r="C15" s="27"/>
      <c r="D15" s="28"/>
      <c r="E15" s="108" t="s">
        <v>669</v>
      </c>
      <c r="F15" s="187" t="s">
        <v>7588</v>
      </c>
      <c r="G15" s="27">
        <v>486665.809999998</v>
      </c>
      <c r="H15" s="49"/>
    </row>
    <row r="16" ht="27.95" customHeight="1" spans="1:8">
      <c r="A16" s="36" t="s">
        <v>697</v>
      </c>
      <c r="B16" s="37">
        <f>SUM(C7:C10)</f>
        <v>15000000</v>
      </c>
      <c r="C16" s="190"/>
      <c r="D16" s="191"/>
      <c r="E16" s="191"/>
      <c r="F16" s="191"/>
      <c r="G16" s="191"/>
      <c r="H16" s="192"/>
    </row>
    <row r="17" ht="27.95" customHeight="1" spans="1:11">
      <c r="A17" s="36" t="s">
        <v>699</v>
      </c>
      <c r="B17" s="37">
        <f>SUM(G7:G15)</f>
        <v>15000000</v>
      </c>
      <c r="C17" s="190"/>
      <c r="D17" s="191"/>
      <c r="E17" s="191"/>
      <c r="F17" s="191"/>
      <c r="G17" s="191"/>
      <c r="H17" s="192"/>
      <c r="K17" s="41">
        <f>AN41+K18</f>
        <v>486665.809999998</v>
      </c>
    </row>
    <row r="18" ht="27.95" customHeight="1" spans="1:11">
      <c r="A18" s="36" t="s">
        <v>701</v>
      </c>
      <c r="B18" s="32">
        <v>0</v>
      </c>
      <c r="C18" s="193"/>
      <c r="D18" s="194"/>
      <c r="E18" s="194"/>
      <c r="F18" s="194"/>
      <c r="G18" s="194"/>
      <c r="H18" s="195"/>
      <c r="K18" s="41">
        <v>-3018334.15</v>
      </c>
    </row>
    <row r="19" ht="27.95" customHeight="1" spans="6:8">
      <c r="F19" s="6" t="s">
        <v>703</v>
      </c>
      <c r="G19" s="6"/>
      <c r="H19" s="6"/>
    </row>
    <row r="20" ht="27.95" customHeight="1" spans="6:8">
      <c r="F20" s="41" t="s">
        <v>705</v>
      </c>
      <c r="G20" s="41"/>
      <c r="H20" s="196"/>
    </row>
    <row r="21" spans="1:7">
      <c r="A21" s="44" t="s">
        <v>707</v>
      </c>
      <c r="B21" s="44"/>
      <c r="C21" s="44"/>
      <c r="D21" s="44"/>
      <c r="E21" s="44"/>
      <c r="F21" s="44"/>
      <c r="G21" s="44"/>
    </row>
    <row r="25" ht="18.75" spans="11:40">
      <c r="K25" s="197" t="s">
        <v>7589</v>
      </c>
      <c r="L25" s="198"/>
      <c r="M25" s="198"/>
      <c r="N25" s="198"/>
      <c r="O25" s="199"/>
      <c r="R25" s="197" t="s">
        <v>7590</v>
      </c>
      <c r="S25" s="198"/>
      <c r="T25" s="198"/>
      <c r="U25" s="198"/>
      <c r="V25" s="199"/>
      <c r="X25" s="197" t="s">
        <v>7591</v>
      </c>
      <c r="Y25" s="198"/>
      <c r="Z25" s="198"/>
      <c r="AA25" s="198"/>
      <c r="AB25" s="199"/>
      <c r="AD25" s="197" t="s">
        <v>7592</v>
      </c>
      <c r="AE25" s="198"/>
      <c r="AF25" s="198"/>
      <c r="AG25" s="198"/>
      <c r="AH25" s="199"/>
      <c r="AJ25" s="197" t="s">
        <v>7593</v>
      </c>
      <c r="AK25" s="198"/>
      <c r="AL25" s="198"/>
      <c r="AM25" s="198"/>
      <c r="AN25" s="199"/>
    </row>
    <row r="26" spans="11:40">
      <c r="K26" s="200" t="s">
        <v>653</v>
      </c>
      <c r="L26" s="201"/>
      <c r="M26" s="202" t="s">
        <v>654</v>
      </c>
      <c r="N26" s="202" t="s">
        <v>7</v>
      </c>
      <c r="O26" s="202" t="s">
        <v>664</v>
      </c>
      <c r="R26" s="200" t="s">
        <v>756</v>
      </c>
      <c r="S26" s="201"/>
      <c r="T26" s="202" t="s">
        <v>654</v>
      </c>
      <c r="U26" s="202" t="s">
        <v>7</v>
      </c>
      <c r="V26" s="202" t="s">
        <v>664</v>
      </c>
      <c r="X26" s="200" t="s">
        <v>685</v>
      </c>
      <c r="Y26" s="201"/>
      <c r="Z26" s="202" t="s">
        <v>654</v>
      </c>
      <c r="AA26" s="202" t="s">
        <v>7</v>
      </c>
      <c r="AB26" s="202" t="s">
        <v>664</v>
      </c>
      <c r="AD26" s="200" t="s">
        <v>689</v>
      </c>
      <c r="AE26" s="201"/>
      <c r="AF26" s="202" t="s">
        <v>654</v>
      </c>
      <c r="AG26" s="202" t="s">
        <v>7</v>
      </c>
      <c r="AH26" s="202" t="s">
        <v>664</v>
      </c>
      <c r="AJ26" s="200" t="s">
        <v>669</v>
      </c>
      <c r="AK26" s="201"/>
      <c r="AL26" s="202" t="s">
        <v>654</v>
      </c>
      <c r="AM26" s="202" t="s">
        <v>7</v>
      </c>
      <c r="AN26" s="202" t="s">
        <v>664</v>
      </c>
    </row>
    <row r="27" spans="11:40">
      <c r="K27" s="177" t="s">
        <v>659</v>
      </c>
      <c r="L27" s="177" t="s">
        <v>660</v>
      </c>
      <c r="M27" s="203" t="s">
        <v>654</v>
      </c>
      <c r="N27" s="204" t="s">
        <v>655</v>
      </c>
      <c r="O27" s="203" t="s">
        <v>661</v>
      </c>
      <c r="R27" s="177" t="s">
        <v>659</v>
      </c>
      <c r="S27" s="177" t="s">
        <v>660</v>
      </c>
      <c r="T27" s="203" t="s">
        <v>654</v>
      </c>
      <c r="U27" s="204" t="s">
        <v>655</v>
      </c>
      <c r="V27" s="203" t="s">
        <v>661</v>
      </c>
      <c r="X27" s="177" t="s">
        <v>659</v>
      </c>
      <c r="Y27" s="177" t="s">
        <v>660</v>
      </c>
      <c r="Z27" s="203" t="s">
        <v>654</v>
      </c>
      <c r="AA27" s="204" t="s">
        <v>655</v>
      </c>
      <c r="AB27" s="203" t="s">
        <v>661</v>
      </c>
      <c r="AD27" s="177" t="s">
        <v>659</v>
      </c>
      <c r="AE27" s="177" t="s">
        <v>660</v>
      </c>
      <c r="AF27" s="203" t="s">
        <v>654</v>
      </c>
      <c r="AG27" s="204" t="s">
        <v>655</v>
      </c>
      <c r="AH27" s="203" t="s">
        <v>661</v>
      </c>
      <c r="AJ27" s="177" t="s">
        <v>659</v>
      </c>
      <c r="AK27" s="177" t="s">
        <v>660</v>
      </c>
      <c r="AL27" s="203" t="s">
        <v>654</v>
      </c>
      <c r="AM27" s="204" t="s">
        <v>655</v>
      </c>
      <c r="AN27" s="203" t="s">
        <v>661</v>
      </c>
    </row>
    <row r="28" ht="60" spans="11:40">
      <c r="K28" s="114" t="s">
        <v>676</v>
      </c>
      <c r="L28" s="115">
        <v>19</v>
      </c>
      <c r="M28" s="114" t="s">
        <v>2751</v>
      </c>
      <c r="N28" s="114" t="s">
        <v>7594</v>
      </c>
      <c r="O28" s="140">
        <v>175000</v>
      </c>
      <c r="R28" s="144" t="s">
        <v>665</v>
      </c>
      <c r="S28" s="146">
        <v>29</v>
      </c>
      <c r="T28" s="144" t="s">
        <v>4395</v>
      </c>
      <c r="U28" s="144" t="s">
        <v>7595</v>
      </c>
      <c r="V28" s="145">
        <v>83333.33</v>
      </c>
      <c r="X28" s="144">
        <v>1</v>
      </c>
      <c r="Y28" s="146">
        <v>31</v>
      </c>
      <c r="Z28" s="144" t="s">
        <v>1610</v>
      </c>
      <c r="AA28" s="144" t="s">
        <v>7596</v>
      </c>
      <c r="AB28" s="145">
        <v>83333.33</v>
      </c>
      <c r="AD28" s="144">
        <v>1</v>
      </c>
      <c r="AE28" s="146">
        <v>31</v>
      </c>
      <c r="AF28" s="144" t="s">
        <v>3991</v>
      </c>
      <c r="AG28" s="144" t="s">
        <v>7597</v>
      </c>
      <c r="AH28" s="145">
        <v>83333.33</v>
      </c>
      <c r="AJ28" s="891" t="s">
        <v>691</v>
      </c>
      <c r="AK28" s="144">
        <v>10</v>
      </c>
      <c r="AL28" s="144" t="s">
        <v>2154</v>
      </c>
      <c r="AM28" s="145" t="s">
        <v>7598</v>
      </c>
      <c r="AN28" s="146">
        <v>2505000</v>
      </c>
    </row>
    <row r="29" ht="60" spans="11:40">
      <c r="K29" s="114" t="s">
        <v>676</v>
      </c>
      <c r="L29" s="115">
        <v>19</v>
      </c>
      <c r="M29" s="114" t="s">
        <v>2751</v>
      </c>
      <c r="N29" s="114" t="s">
        <v>7599</v>
      </c>
      <c r="O29" s="140">
        <v>166666.66</v>
      </c>
      <c r="R29" s="144" t="s">
        <v>665</v>
      </c>
      <c r="S29" s="146">
        <v>29</v>
      </c>
      <c r="T29" s="144" t="s">
        <v>4395</v>
      </c>
      <c r="U29" s="144" t="s">
        <v>7600</v>
      </c>
      <c r="V29" s="145">
        <v>25000</v>
      </c>
      <c r="X29" s="144">
        <v>1</v>
      </c>
      <c r="Y29" s="146">
        <v>31</v>
      </c>
      <c r="Z29" s="144" t="s">
        <v>1610</v>
      </c>
      <c r="AA29" s="144" t="s">
        <v>7601</v>
      </c>
      <c r="AB29" s="145">
        <v>25000</v>
      </c>
      <c r="AD29" s="144">
        <v>2</v>
      </c>
      <c r="AE29" s="146">
        <v>29</v>
      </c>
      <c r="AF29" s="144" t="s">
        <v>4112</v>
      </c>
      <c r="AG29" s="144" t="s">
        <v>7602</v>
      </c>
      <c r="AH29" s="145">
        <v>83333.33</v>
      </c>
      <c r="AJ29" s="891" t="s">
        <v>665</v>
      </c>
      <c r="AK29" s="144">
        <v>31</v>
      </c>
      <c r="AL29" s="144" t="s">
        <v>3993</v>
      </c>
      <c r="AM29" s="145" t="s">
        <v>7603</v>
      </c>
      <c r="AN29" s="146">
        <v>83333.33</v>
      </c>
    </row>
    <row r="30" ht="60" spans="11:40">
      <c r="K30" s="114" t="s">
        <v>676</v>
      </c>
      <c r="L30" s="115">
        <v>19</v>
      </c>
      <c r="M30" s="114" t="s">
        <v>2751</v>
      </c>
      <c r="N30" s="114" t="s">
        <v>7604</v>
      </c>
      <c r="O30" s="140">
        <v>50000</v>
      </c>
      <c r="R30" s="144" t="s">
        <v>676</v>
      </c>
      <c r="S30" s="146">
        <v>28</v>
      </c>
      <c r="T30" s="144" t="s">
        <v>860</v>
      </c>
      <c r="U30" s="144" t="s">
        <v>7605</v>
      </c>
      <c r="V30" s="145">
        <v>83333.33</v>
      </c>
      <c r="X30" s="144">
        <v>2</v>
      </c>
      <c r="Y30" s="146">
        <v>28</v>
      </c>
      <c r="Z30" s="144" t="s">
        <v>944</v>
      </c>
      <c r="AA30" s="144" t="s">
        <v>7606</v>
      </c>
      <c r="AB30" s="145">
        <v>83333.33</v>
      </c>
      <c r="AD30" s="144">
        <v>3</v>
      </c>
      <c r="AE30" s="146">
        <v>31</v>
      </c>
      <c r="AF30" s="144" t="s">
        <v>2614</v>
      </c>
      <c r="AG30" s="144" t="s">
        <v>7607</v>
      </c>
      <c r="AH30" s="145">
        <v>83333.33</v>
      </c>
      <c r="AJ30" s="891" t="s">
        <v>676</v>
      </c>
      <c r="AK30" s="144">
        <v>28</v>
      </c>
      <c r="AL30" s="144" t="s">
        <v>4191</v>
      </c>
      <c r="AM30" s="145" t="s">
        <v>7608</v>
      </c>
      <c r="AN30" s="146">
        <v>83333.33</v>
      </c>
    </row>
    <row r="31" ht="60" spans="11:40">
      <c r="K31" s="114" t="s">
        <v>691</v>
      </c>
      <c r="L31" s="115">
        <v>16</v>
      </c>
      <c r="M31" s="114" t="s">
        <v>852</v>
      </c>
      <c r="N31" s="114" t="s">
        <v>7609</v>
      </c>
      <c r="O31" s="140">
        <v>87500</v>
      </c>
      <c r="R31" s="144" t="s">
        <v>676</v>
      </c>
      <c r="S31" s="146">
        <v>28</v>
      </c>
      <c r="T31" s="144" t="s">
        <v>860</v>
      </c>
      <c r="U31" s="144" t="s">
        <v>7610</v>
      </c>
      <c r="V31" s="145">
        <v>25000</v>
      </c>
      <c r="X31" s="144">
        <v>2</v>
      </c>
      <c r="Y31" s="146">
        <v>28</v>
      </c>
      <c r="Z31" s="144" t="s">
        <v>944</v>
      </c>
      <c r="AA31" s="144" t="s">
        <v>7611</v>
      </c>
      <c r="AB31" s="145">
        <v>25000</v>
      </c>
      <c r="AD31" s="144">
        <v>4</v>
      </c>
      <c r="AE31" s="146">
        <v>30</v>
      </c>
      <c r="AF31" s="144" t="s">
        <v>2790</v>
      </c>
      <c r="AG31" s="144" t="s">
        <v>7612</v>
      </c>
      <c r="AH31" s="145">
        <v>83333.33</v>
      </c>
      <c r="AJ31" s="891" t="s">
        <v>691</v>
      </c>
      <c r="AK31" s="144">
        <v>31</v>
      </c>
      <c r="AL31" s="144" t="s">
        <v>4370</v>
      </c>
      <c r="AM31" s="145" t="s">
        <v>7613</v>
      </c>
      <c r="AN31" s="146">
        <v>83333.33</v>
      </c>
    </row>
    <row r="32" ht="60" spans="11:40">
      <c r="K32" s="114" t="s">
        <v>691</v>
      </c>
      <c r="L32" s="115">
        <v>16</v>
      </c>
      <c r="M32" s="114" t="s">
        <v>852</v>
      </c>
      <c r="N32" s="114" t="s">
        <v>7614</v>
      </c>
      <c r="O32" s="140">
        <v>83333.33</v>
      </c>
      <c r="R32" s="144" t="s">
        <v>691</v>
      </c>
      <c r="S32" s="146">
        <v>17</v>
      </c>
      <c r="T32" s="144" t="s">
        <v>2390</v>
      </c>
      <c r="U32" s="144" t="s">
        <v>7615</v>
      </c>
      <c r="V32" s="145">
        <v>83333.33</v>
      </c>
      <c r="X32" s="144">
        <v>3</v>
      </c>
      <c r="Y32" s="146">
        <v>31</v>
      </c>
      <c r="Z32" s="144" t="s">
        <v>1613</v>
      </c>
      <c r="AA32" s="144" t="s">
        <v>7616</v>
      </c>
      <c r="AB32" s="145">
        <v>83333.33</v>
      </c>
      <c r="AD32" s="144">
        <v>5</v>
      </c>
      <c r="AE32" s="146">
        <v>31</v>
      </c>
      <c r="AF32" s="144" t="s">
        <v>2905</v>
      </c>
      <c r="AG32" s="144" t="s">
        <v>7617</v>
      </c>
      <c r="AH32" s="145">
        <v>83333.33</v>
      </c>
      <c r="AJ32" s="891" t="s">
        <v>677</v>
      </c>
      <c r="AK32" s="144">
        <v>30</v>
      </c>
      <c r="AL32" s="144" t="s">
        <v>3542</v>
      </c>
      <c r="AM32" s="145" t="s">
        <v>7618</v>
      </c>
      <c r="AN32" s="146">
        <v>83333.33</v>
      </c>
    </row>
    <row r="33" ht="60" spans="11:40">
      <c r="K33" s="114" t="s">
        <v>691</v>
      </c>
      <c r="L33" s="115">
        <v>16</v>
      </c>
      <c r="M33" s="114" t="s">
        <v>852</v>
      </c>
      <c r="N33" s="114" t="s">
        <v>7619</v>
      </c>
      <c r="O33" s="140">
        <v>25000</v>
      </c>
      <c r="R33" s="144" t="s">
        <v>691</v>
      </c>
      <c r="S33" s="146">
        <v>17</v>
      </c>
      <c r="T33" s="144" t="s">
        <v>2390</v>
      </c>
      <c r="U33" s="144" t="s">
        <v>7620</v>
      </c>
      <c r="V33" s="145">
        <v>25000</v>
      </c>
      <c r="X33" s="144">
        <v>3</v>
      </c>
      <c r="Y33" s="146">
        <v>31</v>
      </c>
      <c r="Z33" s="144" t="s">
        <v>1613</v>
      </c>
      <c r="AA33" s="144" t="s">
        <v>7621</v>
      </c>
      <c r="AB33" s="145">
        <v>25000</v>
      </c>
      <c r="AD33" s="144">
        <v>6</v>
      </c>
      <c r="AE33" s="146">
        <v>30</v>
      </c>
      <c r="AF33" s="144" t="s">
        <v>3036</v>
      </c>
      <c r="AG33" s="144" t="s">
        <v>7622</v>
      </c>
      <c r="AH33" s="145">
        <v>83333.33</v>
      </c>
      <c r="AJ33" s="891" t="s">
        <v>716</v>
      </c>
      <c r="AK33" s="144">
        <v>31</v>
      </c>
      <c r="AL33" s="144" t="s">
        <v>4703</v>
      </c>
      <c r="AM33" s="145" t="s">
        <v>7623</v>
      </c>
      <c r="AN33" s="146">
        <v>83333.33</v>
      </c>
    </row>
    <row r="34" ht="60" spans="11:40">
      <c r="K34" s="114" t="s">
        <v>677</v>
      </c>
      <c r="L34" s="115">
        <v>20</v>
      </c>
      <c r="M34" s="114" t="s">
        <v>7624</v>
      </c>
      <c r="N34" s="114" t="s">
        <v>7625</v>
      </c>
      <c r="O34" s="140">
        <v>87500</v>
      </c>
      <c r="R34" s="144" t="s">
        <v>677</v>
      </c>
      <c r="S34" s="146">
        <v>19</v>
      </c>
      <c r="T34" s="144" t="s">
        <v>2570</v>
      </c>
      <c r="U34" s="144" t="s">
        <v>7626</v>
      </c>
      <c r="V34" s="145">
        <v>83333.33</v>
      </c>
      <c r="X34" s="144">
        <v>4</v>
      </c>
      <c r="Y34" s="146">
        <v>30</v>
      </c>
      <c r="Z34" s="144" t="s">
        <v>1615</v>
      </c>
      <c r="AA34" s="144" t="s">
        <v>7627</v>
      </c>
      <c r="AB34" s="145">
        <v>83333.33</v>
      </c>
      <c r="AD34" s="144">
        <v>7</v>
      </c>
      <c r="AE34" s="146">
        <v>31</v>
      </c>
      <c r="AF34" s="144" t="s">
        <v>3106</v>
      </c>
      <c r="AG34" s="144" t="s">
        <v>7628</v>
      </c>
      <c r="AH34" s="145">
        <v>83333.33</v>
      </c>
      <c r="AJ34" s="891" t="s">
        <v>708</v>
      </c>
      <c r="AK34" s="144">
        <v>30</v>
      </c>
      <c r="AL34" s="144" t="s">
        <v>3150</v>
      </c>
      <c r="AM34" s="145" t="s">
        <v>7629</v>
      </c>
      <c r="AN34" s="146">
        <v>83333.33</v>
      </c>
    </row>
    <row r="35" ht="60" spans="11:40">
      <c r="K35" s="114" t="s">
        <v>677</v>
      </c>
      <c r="L35" s="115">
        <v>20</v>
      </c>
      <c r="M35" s="114" t="s">
        <v>7624</v>
      </c>
      <c r="N35" s="114" t="s">
        <v>7630</v>
      </c>
      <c r="O35" s="140">
        <v>83333.33</v>
      </c>
      <c r="R35" s="144" t="s">
        <v>677</v>
      </c>
      <c r="S35" s="146">
        <v>19</v>
      </c>
      <c r="T35" s="144" t="s">
        <v>2570</v>
      </c>
      <c r="U35" s="144" t="s">
        <v>7631</v>
      </c>
      <c r="V35" s="145">
        <v>25000</v>
      </c>
      <c r="X35" s="144">
        <v>4</v>
      </c>
      <c r="Y35" s="146">
        <v>30</v>
      </c>
      <c r="Z35" s="144" t="s">
        <v>1615</v>
      </c>
      <c r="AA35" s="144" t="s">
        <v>7632</v>
      </c>
      <c r="AB35" s="145">
        <v>25000</v>
      </c>
      <c r="AD35" s="144">
        <v>8</v>
      </c>
      <c r="AE35" s="146">
        <v>31</v>
      </c>
      <c r="AF35" s="144" t="s">
        <v>3165</v>
      </c>
      <c r="AG35" s="144" t="s">
        <v>7633</v>
      </c>
      <c r="AH35" s="145">
        <v>83333.33</v>
      </c>
      <c r="AJ35" s="146">
        <v>7</v>
      </c>
      <c r="AK35" s="144">
        <v>31</v>
      </c>
      <c r="AL35" s="144" t="s">
        <v>5064</v>
      </c>
      <c r="AM35" s="145" t="s">
        <v>7634</v>
      </c>
      <c r="AN35" s="146">
        <v>83333.33</v>
      </c>
    </row>
    <row r="36" ht="60" spans="11:40">
      <c r="K36" s="114" t="s">
        <v>677</v>
      </c>
      <c r="L36" s="115">
        <v>20</v>
      </c>
      <c r="M36" s="114" t="s">
        <v>7624</v>
      </c>
      <c r="N36" s="114" t="s">
        <v>7635</v>
      </c>
      <c r="O36" s="140">
        <v>25000</v>
      </c>
      <c r="R36" s="144" t="s">
        <v>716</v>
      </c>
      <c r="S36" s="146">
        <v>25</v>
      </c>
      <c r="T36" s="144" t="s">
        <v>2876</v>
      </c>
      <c r="U36" s="144" t="s">
        <v>7636</v>
      </c>
      <c r="V36" s="145">
        <v>83333.33</v>
      </c>
      <c r="X36" s="144">
        <v>5</v>
      </c>
      <c r="Y36" s="146">
        <v>31</v>
      </c>
      <c r="Z36" s="144" t="s">
        <v>1617</v>
      </c>
      <c r="AA36" s="144" t="s">
        <v>7637</v>
      </c>
      <c r="AB36" s="145">
        <v>83333.33</v>
      </c>
      <c r="AD36" s="144">
        <v>9</v>
      </c>
      <c r="AE36" s="146">
        <v>30</v>
      </c>
      <c r="AF36" s="144" t="s">
        <v>3261</v>
      </c>
      <c r="AG36" s="144" t="s">
        <v>7638</v>
      </c>
      <c r="AH36" s="145">
        <v>83333.33</v>
      </c>
      <c r="AJ36" s="146">
        <v>8</v>
      </c>
      <c r="AK36" s="144">
        <v>31</v>
      </c>
      <c r="AL36" s="144" t="s">
        <v>5224</v>
      </c>
      <c r="AM36" s="145" t="s">
        <v>7639</v>
      </c>
      <c r="AN36" s="146">
        <v>83333.33</v>
      </c>
    </row>
    <row r="37" ht="60" spans="11:40">
      <c r="K37" s="114" t="s">
        <v>716</v>
      </c>
      <c r="L37" s="115">
        <v>18</v>
      </c>
      <c r="M37" s="114" t="s">
        <v>5191</v>
      </c>
      <c r="N37" s="114" t="s">
        <v>7640</v>
      </c>
      <c r="O37" s="140">
        <v>87500</v>
      </c>
      <c r="R37" s="144" t="s">
        <v>716</v>
      </c>
      <c r="S37" s="146">
        <v>25</v>
      </c>
      <c r="T37" s="144" t="s">
        <v>2876</v>
      </c>
      <c r="U37" s="144" t="s">
        <v>7641</v>
      </c>
      <c r="V37" s="145">
        <v>25000</v>
      </c>
      <c r="X37" s="144">
        <v>5</v>
      </c>
      <c r="Y37" s="146">
        <v>31</v>
      </c>
      <c r="Z37" s="144" t="s">
        <v>1617</v>
      </c>
      <c r="AA37" s="144" t="s">
        <v>7642</v>
      </c>
      <c r="AB37" s="145">
        <v>25000</v>
      </c>
      <c r="AD37" s="144">
        <v>10</v>
      </c>
      <c r="AE37" s="146">
        <v>30</v>
      </c>
      <c r="AF37" s="144" t="s">
        <v>3329</v>
      </c>
      <c r="AG37" s="144" t="s">
        <v>7643</v>
      </c>
      <c r="AH37" s="145">
        <v>83333.33</v>
      </c>
      <c r="AJ37" s="891" t="s">
        <v>710</v>
      </c>
      <c r="AK37" s="144">
        <v>30</v>
      </c>
      <c r="AL37" s="144" t="s">
        <v>3655</v>
      </c>
      <c r="AM37" s="145" t="s">
        <v>7644</v>
      </c>
      <c r="AN37" s="146">
        <v>83333.33</v>
      </c>
    </row>
    <row r="38" ht="48" spans="11:46">
      <c r="K38" s="114" t="s">
        <v>716</v>
      </c>
      <c r="L38" s="115">
        <v>18</v>
      </c>
      <c r="M38" s="114" t="s">
        <v>5191</v>
      </c>
      <c r="N38" s="114" t="s">
        <v>7645</v>
      </c>
      <c r="O38" s="140">
        <v>83333.33</v>
      </c>
      <c r="R38" s="144" t="s">
        <v>708</v>
      </c>
      <c r="S38" s="146">
        <v>30</v>
      </c>
      <c r="T38" s="144" t="s">
        <v>3202</v>
      </c>
      <c r="U38" s="144" t="s">
        <v>7646</v>
      </c>
      <c r="V38" s="145">
        <v>83333.33</v>
      </c>
      <c r="X38" s="144">
        <v>6</v>
      </c>
      <c r="Y38" s="146">
        <v>30</v>
      </c>
      <c r="Z38" s="144" t="s">
        <v>1619</v>
      </c>
      <c r="AA38" s="144" t="s">
        <v>7647</v>
      </c>
      <c r="AB38" s="145">
        <v>83333.33</v>
      </c>
      <c r="AD38" s="144">
        <v>11</v>
      </c>
      <c r="AE38" s="146">
        <v>30</v>
      </c>
      <c r="AF38" s="144" t="s">
        <v>3387</v>
      </c>
      <c r="AG38" s="144" t="s">
        <v>7648</v>
      </c>
      <c r="AH38" s="145">
        <v>83333.33</v>
      </c>
      <c r="AJ38" s="146">
        <v>10</v>
      </c>
      <c r="AK38" s="144" t="s">
        <v>7649</v>
      </c>
      <c r="AL38" s="144" t="s">
        <v>5379</v>
      </c>
      <c r="AM38" s="145" t="s">
        <v>7650</v>
      </c>
      <c r="AN38" s="146">
        <v>83333.33</v>
      </c>
      <c r="AQ38" s="176"/>
      <c r="AT38" s="176"/>
    </row>
    <row r="39" ht="60" spans="11:46">
      <c r="K39" s="114" t="s">
        <v>716</v>
      </c>
      <c r="L39" s="115">
        <v>18</v>
      </c>
      <c r="M39" s="114" t="s">
        <v>5191</v>
      </c>
      <c r="N39" s="114" t="s">
        <v>7651</v>
      </c>
      <c r="O39" s="140">
        <v>25000</v>
      </c>
      <c r="R39" s="144" t="s">
        <v>708</v>
      </c>
      <c r="S39" s="146">
        <v>30</v>
      </c>
      <c r="T39" s="144" t="s">
        <v>3202</v>
      </c>
      <c r="U39" s="144" t="s">
        <v>7652</v>
      </c>
      <c r="V39" s="145">
        <v>25000</v>
      </c>
      <c r="X39" s="144">
        <v>6</v>
      </c>
      <c r="Y39" s="146">
        <v>30</v>
      </c>
      <c r="Z39" s="144" t="s">
        <v>1619</v>
      </c>
      <c r="AA39" s="144" t="s">
        <v>7653</v>
      </c>
      <c r="AB39" s="145">
        <v>25000</v>
      </c>
      <c r="AD39" s="144">
        <v>12</v>
      </c>
      <c r="AE39" s="146">
        <v>31</v>
      </c>
      <c r="AF39" s="144" t="s">
        <v>3534</v>
      </c>
      <c r="AG39" s="144" t="s">
        <v>7654</v>
      </c>
      <c r="AH39" s="145">
        <v>83333.33</v>
      </c>
      <c r="AJ39" s="146">
        <v>11</v>
      </c>
      <c r="AK39" s="144">
        <v>30</v>
      </c>
      <c r="AL39" s="144" t="s">
        <v>5450</v>
      </c>
      <c r="AM39" s="145" t="s">
        <v>7655</v>
      </c>
      <c r="AN39" s="146">
        <v>83333.33</v>
      </c>
      <c r="AQ39" s="176"/>
      <c r="AT39" s="176"/>
    </row>
    <row r="40" ht="60" spans="11:53">
      <c r="K40" s="114" t="s">
        <v>708</v>
      </c>
      <c r="L40" s="115">
        <v>18</v>
      </c>
      <c r="M40" s="114" t="s">
        <v>7656</v>
      </c>
      <c r="N40" s="114" t="s">
        <v>7657</v>
      </c>
      <c r="O40" s="140">
        <v>87500</v>
      </c>
      <c r="R40" s="144" t="s">
        <v>721</v>
      </c>
      <c r="S40" s="146">
        <v>29</v>
      </c>
      <c r="T40" s="144" t="s">
        <v>3252</v>
      </c>
      <c r="U40" s="144" t="s">
        <v>7658</v>
      </c>
      <c r="V40" s="145">
        <v>25000</v>
      </c>
      <c r="X40" s="144">
        <v>7</v>
      </c>
      <c r="Y40" s="146">
        <v>31</v>
      </c>
      <c r="Z40" s="144" t="s">
        <v>1621</v>
      </c>
      <c r="AA40" s="144" t="s">
        <v>7659</v>
      </c>
      <c r="AB40" s="145">
        <v>83333.33</v>
      </c>
      <c r="AD40" s="144"/>
      <c r="AE40" s="146"/>
      <c r="AF40" s="144"/>
      <c r="AG40" s="144"/>
      <c r="AH40" s="145"/>
      <c r="AJ40" s="146">
        <v>12</v>
      </c>
      <c r="AK40" s="144">
        <v>31</v>
      </c>
      <c r="AL40" s="144" t="s">
        <v>5487</v>
      </c>
      <c r="AM40" s="145" t="s">
        <v>7660</v>
      </c>
      <c r="AN40" s="146">
        <v>83333.33</v>
      </c>
      <c r="AT40" s="176"/>
      <c r="BA40" s="176"/>
    </row>
    <row r="41" ht="48" spans="11:53">
      <c r="K41" s="114" t="s">
        <v>708</v>
      </c>
      <c r="L41" s="115">
        <v>18</v>
      </c>
      <c r="M41" s="114" t="s">
        <v>7656</v>
      </c>
      <c r="N41" s="114" t="s">
        <v>7661</v>
      </c>
      <c r="O41" s="140">
        <v>83333.33</v>
      </c>
      <c r="R41" s="144" t="s">
        <v>721</v>
      </c>
      <c r="S41" s="146">
        <v>29</v>
      </c>
      <c r="T41" s="144" t="s">
        <v>3252</v>
      </c>
      <c r="U41" s="144" t="s">
        <v>7662</v>
      </c>
      <c r="V41" s="145">
        <v>83333.33</v>
      </c>
      <c r="X41" s="144">
        <v>7</v>
      </c>
      <c r="Y41" s="146">
        <v>31</v>
      </c>
      <c r="Z41" s="144" t="s">
        <v>1621</v>
      </c>
      <c r="AA41" s="144" t="s">
        <v>7663</v>
      </c>
      <c r="AB41" s="145">
        <v>25000</v>
      </c>
      <c r="AD41" s="144"/>
      <c r="AE41" s="146"/>
      <c r="AF41" s="144"/>
      <c r="AG41" s="144"/>
      <c r="AH41" s="145"/>
      <c r="AJ41" s="150" t="s">
        <v>389</v>
      </c>
      <c r="AK41" s="151"/>
      <c r="AL41" s="151"/>
      <c r="AM41" s="152"/>
      <c r="AN41" s="145">
        <f>SUM(AN21:AN40)</f>
        <v>3504999.96</v>
      </c>
      <c r="AT41" s="176"/>
      <c r="BA41" s="176"/>
    </row>
    <row r="42" ht="60" spans="11:46">
      <c r="K42" s="114" t="s">
        <v>708</v>
      </c>
      <c r="L42" s="115">
        <v>18</v>
      </c>
      <c r="M42" s="114" t="s">
        <v>7656</v>
      </c>
      <c r="N42" s="114" t="s">
        <v>7664</v>
      </c>
      <c r="O42" s="140">
        <v>25000</v>
      </c>
      <c r="R42" s="144" t="s">
        <v>729</v>
      </c>
      <c r="S42" s="146">
        <v>31</v>
      </c>
      <c r="T42" s="144" t="s">
        <v>3384</v>
      </c>
      <c r="U42" s="144" t="s">
        <v>7665</v>
      </c>
      <c r="V42" s="145">
        <v>25000</v>
      </c>
      <c r="X42" s="144">
        <v>8</v>
      </c>
      <c r="Y42" s="146">
        <v>31</v>
      </c>
      <c r="Z42" s="144" t="s">
        <v>4727</v>
      </c>
      <c r="AA42" s="144" t="s">
        <v>7666</v>
      </c>
      <c r="AB42" s="145">
        <v>83333.33</v>
      </c>
      <c r="AD42" s="144"/>
      <c r="AE42" s="146"/>
      <c r="AF42" s="144"/>
      <c r="AG42" s="144"/>
      <c r="AH42" s="145"/>
      <c r="AJ42" s="176"/>
      <c r="AM42" s="176"/>
      <c r="AQ42" s="176"/>
      <c r="AT42" s="176"/>
    </row>
    <row r="43" ht="48" spans="11:46">
      <c r="K43" s="114" t="s">
        <v>721</v>
      </c>
      <c r="L43" s="115">
        <v>17</v>
      </c>
      <c r="M43" s="114" t="s">
        <v>3988</v>
      </c>
      <c r="N43" s="114" t="s">
        <v>7667</v>
      </c>
      <c r="O43" s="140">
        <v>83333.33</v>
      </c>
      <c r="R43" s="144" t="s">
        <v>729</v>
      </c>
      <c r="S43" s="146">
        <v>31</v>
      </c>
      <c r="T43" s="144" t="s">
        <v>3384</v>
      </c>
      <c r="U43" s="144" t="s">
        <v>7668</v>
      </c>
      <c r="V43" s="145">
        <v>83333.33</v>
      </c>
      <c r="X43" s="144">
        <v>8</v>
      </c>
      <c r="Y43" s="146">
        <v>31</v>
      </c>
      <c r="Z43" s="144" t="s">
        <v>4727</v>
      </c>
      <c r="AA43" s="144" t="s">
        <v>7669</v>
      </c>
      <c r="AB43" s="145">
        <v>25000</v>
      </c>
      <c r="AD43" s="144"/>
      <c r="AE43" s="146"/>
      <c r="AF43" s="144"/>
      <c r="AG43" s="144"/>
      <c r="AH43" s="145"/>
      <c r="AJ43" s="176"/>
      <c r="AM43" s="176"/>
      <c r="AQ43" s="176"/>
      <c r="AT43" s="176"/>
    </row>
    <row r="44" ht="48" spans="11:46">
      <c r="K44" s="114" t="s">
        <v>721</v>
      </c>
      <c r="L44" s="115">
        <v>17</v>
      </c>
      <c r="M44" s="114" t="s">
        <v>3988</v>
      </c>
      <c r="N44" s="114" t="s">
        <v>7670</v>
      </c>
      <c r="O44" s="140">
        <v>25000</v>
      </c>
      <c r="R44" s="144" t="s">
        <v>710</v>
      </c>
      <c r="S44" s="146">
        <v>30</v>
      </c>
      <c r="T44" s="144" t="s">
        <v>3165</v>
      </c>
      <c r="U44" s="144" t="s">
        <v>7671</v>
      </c>
      <c r="V44" s="145">
        <v>83333.33</v>
      </c>
      <c r="X44" s="144">
        <v>9</v>
      </c>
      <c r="Y44" s="146">
        <v>30</v>
      </c>
      <c r="Z44" s="144" t="s">
        <v>4826</v>
      </c>
      <c r="AA44" s="144" t="s">
        <v>7672</v>
      </c>
      <c r="AB44" s="145">
        <v>83333.33</v>
      </c>
      <c r="AD44" s="144"/>
      <c r="AE44" s="146"/>
      <c r="AF44" s="144"/>
      <c r="AG44" s="144"/>
      <c r="AH44" s="145"/>
      <c r="AM44" s="176"/>
      <c r="AQ44" s="176"/>
      <c r="AT44" s="176"/>
    </row>
    <row r="45" ht="60" spans="11:39">
      <c r="K45" s="114" t="s">
        <v>729</v>
      </c>
      <c r="L45" s="115">
        <v>20</v>
      </c>
      <c r="M45" s="114" t="s">
        <v>3997</v>
      </c>
      <c r="N45" s="114" t="s">
        <v>7673</v>
      </c>
      <c r="O45" s="140">
        <v>83333.33</v>
      </c>
      <c r="R45" s="144" t="s">
        <v>710</v>
      </c>
      <c r="S45" s="146">
        <v>30</v>
      </c>
      <c r="T45" s="144" t="s">
        <v>3165</v>
      </c>
      <c r="U45" s="144" t="s">
        <v>7674</v>
      </c>
      <c r="V45" s="145">
        <v>25000</v>
      </c>
      <c r="X45" s="144">
        <v>10</v>
      </c>
      <c r="Y45" s="146">
        <v>31</v>
      </c>
      <c r="Z45" s="144" t="s">
        <v>4913</v>
      </c>
      <c r="AA45" s="144" t="s">
        <v>7675</v>
      </c>
      <c r="AB45" s="145">
        <v>83333.33</v>
      </c>
      <c r="AD45" s="144"/>
      <c r="AE45" s="146"/>
      <c r="AF45" s="144"/>
      <c r="AG45" s="144"/>
      <c r="AH45" s="145"/>
      <c r="AM45" s="176"/>
    </row>
    <row r="46" ht="48" spans="11:39">
      <c r="K46" s="114" t="s">
        <v>729</v>
      </c>
      <c r="L46" s="115">
        <v>20</v>
      </c>
      <c r="M46" s="114" t="s">
        <v>3997</v>
      </c>
      <c r="N46" s="114" t="s">
        <v>7676</v>
      </c>
      <c r="O46" s="140">
        <v>25000</v>
      </c>
      <c r="R46" s="146">
        <v>10</v>
      </c>
      <c r="S46" s="146">
        <v>31</v>
      </c>
      <c r="T46" s="144" t="s">
        <v>1603</v>
      </c>
      <c r="U46" s="144" t="s">
        <v>7677</v>
      </c>
      <c r="V46" s="145">
        <v>83333.33</v>
      </c>
      <c r="X46" s="144">
        <v>11</v>
      </c>
      <c r="Y46" s="146">
        <v>30</v>
      </c>
      <c r="Z46" s="144" t="s">
        <v>5005</v>
      </c>
      <c r="AA46" s="144" t="s">
        <v>7678</v>
      </c>
      <c r="AB46" s="145">
        <v>83333.33</v>
      </c>
      <c r="AD46" s="144"/>
      <c r="AE46" s="146"/>
      <c r="AF46" s="144"/>
      <c r="AG46" s="144"/>
      <c r="AH46" s="145"/>
      <c r="AM46" s="176"/>
    </row>
    <row r="47" ht="60" spans="11:39">
      <c r="K47" s="114" t="s">
        <v>710</v>
      </c>
      <c r="L47" s="115">
        <v>21</v>
      </c>
      <c r="M47" s="114" t="s">
        <v>3582</v>
      </c>
      <c r="N47" s="114" t="s">
        <v>7679</v>
      </c>
      <c r="O47" s="140">
        <v>83333.33</v>
      </c>
      <c r="R47" s="146">
        <v>10</v>
      </c>
      <c r="S47" s="146">
        <v>31</v>
      </c>
      <c r="T47" s="144" t="s">
        <v>1603</v>
      </c>
      <c r="U47" s="144" t="s">
        <v>7680</v>
      </c>
      <c r="V47" s="145">
        <v>25000</v>
      </c>
      <c r="X47" s="149">
        <v>12</v>
      </c>
      <c r="Y47" s="209">
        <v>27</v>
      </c>
      <c r="Z47" s="149" t="s">
        <v>3552</v>
      </c>
      <c r="AA47" s="149" t="s">
        <v>7681</v>
      </c>
      <c r="AB47" s="145">
        <v>83333.33</v>
      </c>
      <c r="AD47" s="149"/>
      <c r="AE47" s="209"/>
      <c r="AF47" s="149"/>
      <c r="AG47" s="149"/>
      <c r="AH47" s="145"/>
      <c r="AM47" s="176"/>
    </row>
    <row r="48" ht="45" customHeight="1" spans="11:39">
      <c r="K48" s="114" t="s">
        <v>710</v>
      </c>
      <c r="L48" s="115">
        <v>21</v>
      </c>
      <c r="M48" s="114" t="s">
        <v>3582</v>
      </c>
      <c r="N48" s="114" t="s">
        <v>7682</v>
      </c>
      <c r="O48" s="140">
        <v>25000</v>
      </c>
      <c r="R48" s="146">
        <v>11</v>
      </c>
      <c r="S48" s="146">
        <v>30</v>
      </c>
      <c r="T48" s="144" t="s">
        <v>1605</v>
      </c>
      <c r="U48" s="144" t="s">
        <v>7683</v>
      </c>
      <c r="V48" s="145">
        <v>83333.33</v>
      </c>
      <c r="X48" s="150" t="s">
        <v>389</v>
      </c>
      <c r="Y48" s="151"/>
      <c r="Z48" s="151"/>
      <c r="AA48" s="152"/>
      <c r="AB48" s="145">
        <f>SUM(AB28:AB47)</f>
        <v>1199999.96</v>
      </c>
      <c r="AD48" s="150" t="s">
        <v>389</v>
      </c>
      <c r="AE48" s="151"/>
      <c r="AF48" s="151"/>
      <c r="AG48" s="152"/>
      <c r="AH48" s="145">
        <f>SUM(AH28:AH47)</f>
        <v>999999.96</v>
      </c>
      <c r="AM48" s="176"/>
    </row>
    <row r="49" ht="60" spans="11:39">
      <c r="K49" s="114">
        <v>10</v>
      </c>
      <c r="L49" s="114">
        <v>18</v>
      </c>
      <c r="M49" s="114" t="s">
        <v>4201</v>
      </c>
      <c r="N49" s="114" t="s">
        <v>7684</v>
      </c>
      <c r="O49" s="140">
        <v>83333.33</v>
      </c>
      <c r="R49" s="146">
        <v>11</v>
      </c>
      <c r="S49" s="146">
        <v>30</v>
      </c>
      <c r="T49" s="144" t="s">
        <v>1605</v>
      </c>
      <c r="U49" s="144" t="s">
        <v>7685</v>
      </c>
      <c r="V49" s="145">
        <v>25000</v>
      </c>
      <c r="X49" s="208"/>
      <c r="Y49" s="208"/>
      <c r="Z49" s="210"/>
      <c r="AA49" s="210"/>
      <c r="AB49" s="211"/>
      <c r="AM49" s="176"/>
    </row>
    <row r="50" ht="48" spans="11:28">
      <c r="K50" s="114">
        <v>10</v>
      </c>
      <c r="L50" s="114">
        <v>18</v>
      </c>
      <c r="M50" s="114" t="s">
        <v>4201</v>
      </c>
      <c r="N50" s="114" t="s">
        <v>7686</v>
      </c>
      <c r="O50" s="140">
        <v>25000</v>
      </c>
      <c r="R50" s="146">
        <v>12</v>
      </c>
      <c r="S50" s="146">
        <v>31</v>
      </c>
      <c r="T50" s="144" t="s">
        <v>1607</v>
      </c>
      <c r="U50" s="144" t="s">
        <v>7687</v>
      </c>
      <c r="V50" s="145">
        <v>83333.33</v>
      </c>
      <c r="X50" s="208"/>
      <c r="Y50" s="208"/>
      <c r="Z50" s="210"/>
      <c r="AA50" s="210"/>
      <c r="AB50" s="211"/>
    </row>
    <row r="51" ht="60" spans="11:28">
      <c r="K51" s="114">
        <v>11</v>
      </c>
      <c r="L51" s="114">
        <v>18</v>
      </c>
      <c r="M51" s="114" t="s">
        <v>4263</v>
      </c>
      <c r="N51" s="114" t="s">
        <v>7688</v>
      </c>
      <c r="O51" s="140">
        <v>83333.33</v>
      </c>
      <c r="R51" s="146">
        <v>12</v>
      </c>
      <c r="S51" s="146">
        <v>31</v>
      </c>
      <c r="T51" s="144" t="s">
        <v>1607</v>
      </c>
      <c r="U51" s="144" t="s">
        <v>7689</v>
      </c>
      <c r="V51" s="145">
        <v>25000</v>
      </c>
      <c r="X51" s="208"/>
      <c r="Y51" s="208"/>
      <c r="Z51" s="210"/>
      <c r="AA51" s="210"/>
      <c r="AB51" s="211"/>
    </row>
    <row r="52" ht="24" spans="11:40">
      <c r="K52" s="114">
        <v>11</v>
      </c>
      <c r="L52" s="114">
        <v>18</v>
      </c>
      <c r="M52" s="114" t="s">
        <v>4263</v>
      </c>
      <c r="N52" s="114" t="s">
        <v>7690</v>
      </c>
      <c r="O52" s="140">
        <v>25000</v>
      </c>
      <c r="R52" s="207"/>
      <c r="S52" s="207"/>
      <c r="T52" s="207"/>
      <c r="U52" s="207" t="s">
        <v>389</v>
      </c>
      <c r="V52" s="207">
        <f>SUM(V28:V51)</f>
        <v>1299999.96</v>
      </c>
      <c r="AJ52" s="176"/>
      <c r="AM52" s="176"/>
      <c r="AN52" s="176"/>
    </row>
    <row r="53" ht="24" spans="11:40">
      <c r="K53" s="114">
        <v>12</v>
      </c>
      <c r="L53" s="114">
        <v>24</v>
      </c>
      <c r="M53" s="114" t="s">
        <v>4324</v>
      </c>
      <c r="N53" s="114" t="s">
        <v>7691</v>
      </c>
      <c r="O53" s="140">
        <v>83333.33</v>
      </c>
      <c r="AJ53" s="176"/>
      <c r="AM53" s="176"/>
      <c r="AN53" s="176"/>
    </row>
    <row r="54" ht="24" spans="11:40">
      <c r="K54" s="205">
        <v>12</v>
      </c>
      <c r="L54" s="205">
        <v>24</v>
      </c>
      <c r="M54" s="205" t="s">
        <v>4324</v>
      </c>
      <c r="N54" s="205" t="s">
        <v>7692</v>
      </c>
      <c r="O54" s="206">
        <v>25000</v>
      </c>
      <c r="AN54" s="176"/>
    </row>
    <row r="55" spans="11:15">
      <c r="K55" s="207"/>
      <c r="L55" s="207"/>
      <c r="M55" s="207"/>
      <c r="N55" s="207" t="s">
        <v>389</v>
      </c>
      <c r="O55" s="207">
        <f>SUM(O28:O54)</f>
        <v>1824999.96</v>
      </c>
    </row>
    <row r="56" spans="36:39">
      <c r="AJ56" s="176"/>
      <c r="AM56" s="176"/>
    </row>
    <row r="57" spans="36:39">
      <c r="AJ57" s="176"/>
      <c r="AM57" s="176"/>
    </row>
  </sheetData>
  <mergeCells count="40">
    <mergeCell ref="A1:H1"/>
    <mergeCell ref="B3:E3"/>
    <mergeCell ref="G3:H3"/>
    <mergeCell ref="A4:H4"/>
    <mergeCell ref="A5:D5"/>
    <mergeCell ref="E5:H5"/>
    <mergeCell ref="C16:H16"/>
    <mergeCell ref="C17:H17"/>
    <mergeCell ref="C18:H18"/>
    <mergeCell ref="F19:G19"/>
    <mergeCell ref="F20:G20"/>
    <mergeCell ref="A21:G21"/>
    <mergeCell ref="K25:O25"/>
    <mergeCell ref="R25:V25"/>
    <mergeCell ref="X25:AB25"/>
    <mergeCell ref="AD25:AH25"/>
    <mergeCell ref="AJ25:AN25"/>
    <mergeCell ref="K26:L26"/>
    <mergeCell ref="R26:S26"/>
    <mergeCell ref="X26:Y26"/>
    <mergeCell ref="AD26:AE26"/>
    <mergeCell ref="AJ26:AK26"/>
    <mergeCell ref="AJ41:AM41"/>
    <mergeCell ref="X48:AA48"/>
    <mergeCell ref="AD48:AG48"/>
    <mergeCell ref="M26:M27"/>
    <mergeCell ref="N26:N27"/>
    <mergeCell ref="O26:O27"/>
    <mergeCell ref="T26:T27"/>
    <mergeCell ref="U26:U27"/>
    <mergeCell ref="V26:V27"/>
    <mergeCell ref="Z26:Z27"/>
    <mergeCell ref="AA26:AA27"/>
    <mergeCell ref="AB26:AB27"/>
    <mergeCell ref="AF26:AF27"/>
    <mergeCell ref="AG26:AG27"/>
    <mergeCell ref="AH26:AH27"/>
    <mergeCell ref="AL26:AL27"/>
    <mergeCell ref="AM26:AM27"/>
    <mergeCell ref="AN26:AN27"/>
  </mergeCells>
  <pageMargins left="1" right="1" top="1" bottom="1" header="0.5" footer="0.5"/>
  <pageSetup paperSize="9" scale="6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V46"/>
  <sheetViews>
    <sheetView showGridLines="0" zoomScale="70" zoomScaleNormal="70" workbookViewId="0">
      <selection activeCell="G27" sqref="G27"/>
    </sheetView>
  </sheetViews>
  <sheetFormatPr defaultColWidth="9" defaultRowHeight="13.5"/>
  <cols>
    <col min="1" max="2" width="18.625" style="41" customWidth="1"/>
    <col min="3" max="3" width="18.625" style="42" customWidth="1"/>
    <col min="4" max="4" width="18.625" style="41" customWidth="1"/>
    <col min="5" max="5" width="24.625" style="41" customWidth="1"/>
    <col min="6" max="6" width="39.875" style="41" customWidth="1"/>
    <col min="7" max="7" width="13" style="42" customWidth="1"/>
    <col min="8" max="8" width="30.875" style="41" customWidth="1"/>
    <col min="9" max="13" width="9" style="41"/>
    <col min="14" max="14" width="18.75" style="41" customWidth="1"/>
    <col min="15" max="15" width="10.125" style="41"/>
    <col min="16" max="21" width="9" style="41"/>
    <col min="22" max="22" width="11.5" style="41"/>
    <col min="23" max="16384" width="9" style="41"/>
  </cols>
  <sheetData>
    <row r="1" ht="42" customHeight="1" spans="1:8">
      <c r="A1" s="5" t="s">
        <v>752</v>
      </c>
      <c r="B1" s="5"/>
      <c r="C1" s="5"/>
      <c r="D1" s="5"/>
      <c r="E1" s="5"/>
      <c r="F1" s="5"/>
      <c r="G1" s="5"/>
      <c r="H1" s="5"/>
    </row>
    <row r="2" ht="23.25" customHeight="1" spans="1:8">
      <c r="A2" s="6" t="s">
        <v>647</v>
      </c>
      <c r="B2" s="6"/>
      <c r="C2" s="7"/>
      <c r="D2" s="6"/>
      <c r="E2" s="6"/>
      <c r="F2" s="6"/>
      <c r="G2" s="7"/>
      <c r="H2" s="6"/>
    </row>
    <row r="3" ht="22.5" customHeight="1" spans="1:8">
      <c r="A3" s="124" t="s">
        <v>648</v>
      </c>
      <c r="B3" s="11" t="s">
        <v>753</v>
      </c>
      <c r="C3" s="11"/>
      <c r="D3" s="11"/>
      <c r="E3" s="11"/>
      <c r="F3" s="12" t="s">
        <v>650</v>
      </c>
      <c r="G3" s="11" t="s">
        <v>473</v>
      </c>
      <c r="H3" s="11"/>
    </row>
    <row r="4" ht="16.5" customHeight="1" spans="1:8">
      <c r="A4" s="14" t="s">
        <v>652</v>
      </c>
      <c r="B4" s="15"/>
      <c r="C4" s="15"/>
      <c r="D4" s="15"/>
      <c r="E4" s="15"/>
      <c r="F4" s="15"/>
      <c r="G4" s="15"/>
      <c r="H4" s="16"/>
    </row>
    <row r="5" ht="21.75" customHeight="1" spans="1:22">
      <c r="A5" s="17" t="s">
        <v>657</v>
      </c>
      <c r="B5" s="18"/>
      <c r="C5" s="18"/>
      <c r="D5" s="19"/>
      <c r="E5" s="20" t="s">
        <v>658</v>
      </c>
      <c r="F5" s="21"/>
      <c r="G5" s="21"/>
      <c r="H5" s="13"/>
      <c r="K5" s="14" t="s">
        <v>754</v>
      </c>
      <c r="L5" s="15"/>
      <c r="M5" s="15"/>
      <c r="N5" s="15"/>
      <c r="O5" s="16"/>
      <c r="R5" s="14" t="s">
        <v>755</v>
      </c>
      <c r="S5" s="15"/>
      <c r="T5" s="15"/>
      <c r="U5" s="15"/>
      <c r="V5" s="16"/>
    </row>
    <row r="6" ht="29.25" customHeight="1" spans="1:22">
      <c r="A6" s="22" t="s">
        <v>6</v>
      </c>
      <c r="B6" s="22" t="s">
        <v>5</v>
      </c>
      <c r="C6" s="23" t="s">
        <v>662</v>
      </c>
      <c r="D6" s="22" t="s">
        <v>13</v>
      </c>
      <c r="E6" s="22" t="s">
        <v>663</v>
      </c>
      <c r="F6" s="22" t="s">
        <v>7</v>
      </c>
      <c r="G6" s="23" t="s">
        <v>664</v>
      </c>
      <c r="H6" s="22" t="s">
        <v>13</v>
      </c>
      <c r="K6" s="305" t="s">
        <v>653</v>
      </c>
      <c r="L6" s="305"/>
      <c r="M6" s="305" t="s">
        <v>654</v>
      </c>
      <c r="N6" s="305" t="s">
        <v>655</v>
      </c>
      <c r="O6" s="305" t="s">
        <v>656</v>
      </c>
      <c r="R6" s="305" t="s">
        <v>756</v>
      </c>
      <c r="S6" s="305"/>
      <c r="T6" s="305" t="s">
        <v>654</v>
      </c>
      <c r="U6" s="305" t="s">
        <v>655</v>
      </c>
      <c r="V6" s="305" t="s">
        <v>656</v>
      </c>
    </row>
    <row r="7" ht="30" customHeight="1" spans="1:22">
      <c r="A7" s="25">
        <v>44085</v>
      </c>
      <c r="B7" s="127" t="s">
        <v>372</v>
      </c>
      <c r="C7" s="27">
        <v>3000000</v>
      </c>
      <c r="D7" s="154"/>
      <c r="E7" s="25">
        <v>44169</v>
      </c>
      <c r="F7" s="155" t="s">
        <v>757</v>
      </c>
      <c r="G7" s="27">
        <v>23600</v>
      </c>
      <c r="H7" s="28"/>
      <c r="K7" s="305" t="s">
        <v>659</v>
      </c>
      <c r="L7" s="305" t="s">
        <v>660</v>
      </c>
      <c r="M7" s="305" t="s">
        <v>654</v>
      </c>
      <c r="N7" s="305" t="s">
        <v>655</v>
      </c>
      <c r="O7" s="305" t="s">
        <v>661</v>
      </c>
      <c r="R7" s="305" t="s">
        <v>659</v>
      </c>
      <c r="S7" s="305" t="s">
        <v>660</v>
      </c>
      <c r="T7" s="305" t="s">
        <v>654</v>
      </c>
      <c r="U7" s="305" t="s">
        <v>655</v>
      </c>
      <c r="V7" s="305" t="s">
        <v>661</v>
      </c>
    </row>
    <row r="8" ht="30" customHeight="1" spans="1:22">
      <c r="A8" s="25"/>
      <c r="B8" s="127"/>
      <c r="C8" s="27"/>
      <c r="D8" s="154"/>
      <c r="E8" s="25" t="s">
        <v>653</v>
      </c>
      <c r="F8" s="155" t="s">
        <v>683</v>
      </c>
      <c r="G8" s="725">
        <v>1680027.45</v>
      </c>
      <c r="H8" s="28"/>
      <c r="K8" s="114" t="s">
        <v>677</v>
      </c>
      <c r="L8" s="115">
        <v>23</v>
      </c>
      <c r="M8" s="114" t="s">
        <v>758</v>
      </c>
      <c r="N8" s="114" t="s">
        <v>759</v>
      </c>
      <c r="O8" s="140">
        <v>7142.86</v>
      </c>
      <c r="R8" s="144" t="s">
        <v>665</v>
      </c>
      <c r="S8" s="144" t="s">
        <v>691</v>
      </c>
      <c r="T8" s="144" t="s">
        <v>760</v>
      </c>
      <c r="U8" s="144" t="s">
        <v>761</v>
      </c>
      <c r="V8" s="145">
        <v>33048</v>
      </c>
    </row>
    <row r="9" ht="30" customHeight="1" spans="1:22">
      <c r="A9" s="25"/>
      <c r="B9" s="127"/>
      <c r="C9" s="27"/>
      <c r="D9" s="154"/>
      <c r="E9" s="25" t="s">
        <v>756</v>
      </c>
      <c r="F9" s="155" t="s">
        <v>683</v>
      </c>
      <c r="G9" s="725">
        <v>1290053.84</v>
      </c>
      <c r="H9" s="28"/>
      <c r="K9" s="114" t="s">
        <v>716</v>
      </c>
      <c r="L9" s="114" t="s">
        <v>721</v>
      </c>
      <c r="M9" s="114" t="s">
        <v>762</v>
      </c>
      <c r="N9" s="114" t="s">
        <v>763</v>
      </c>
      <c r="O9" s="140">
        <v>10000</v>
      </c>
      <c r="R9" s="144" t="s">
        <v>665</v>
      </c>
      <c r="S9" s="144" t="s">
        <v>691</v>
      </c>
      <c r="T9" s="144" t="s">
        <v>760</v>
      </c>
      <c r="U9" s="144" t="s">
        <v>761</v>
      </c>
      <c r="V9" s="145">
        <v>39990</v>
      </c>
    </row>
    <row r="10" ht="30" customHeight="1" spans="1:22">
      <c r="A10" s="25"/>
      <c r="B10" s="127"/>
      <c r="C10" s="27"/>
      <c r="D10" s="154"/>
      <c r="E10" s="25" t="s">
        <v>685</v>
      </c>
      <c r="F10" s="155" t="s">
        <v>764</v>
      </c>
      <c r="G10" s="27">
        <f>1600+4718.71</f>
        <v>6318.71</v>
      </c>
      <c r="H10" s="28"/>
      <c r="K10" s="114" t="s">
        <v>716</v>
      </c>
      <c r="L10" s="115">
        <v>10</v>
      </c>
      <c r="M10" s="114" t="s">
        <v>765</v>
      </c>
      <c r="N10" s="114" t="s">
        <v>766</v>
      </c>
      <c r="O10" s="140">
        <v>49990</v>
      </c>
      <c r="R10" s="144" t="s">
        <v>665</v>
      </c>
      <c r="S10" s="146">
        <v>10</v>
      </c>
      <c r="T10" s="144" t="s">
        <v>767</v>
      </c>
      <c r="U10" s="144" t="s">
        <v>761</v>
      </c>
      <c r="V10" s="145">
        <v>50872</v>
      </c>
    </row>
    <row r="11" ht="30" customHeight="1" spans="1:22">
      <c r="A11" s="25"/>
      <c r="B11" s="127"/>
      <c r="C11" s="27"/>
      <c r="D11" s="154"/>
      <c r="E11" s="25"/>
      <c r="F11" s="155"/>
      <c r="G11" s="27"/>
      <c r="H11" s="28"/>
      <c r="K11" s="114" t="s">
        <v>716</v>
      </c>
      <c r="L11" s="115">
        <v>14</v>
      </c>
      <c r="M11" s="114" t="s">
        <v>768</v>
      </c>
      <c r="N11" s="114" t="s">
        <v>769</v>
      </c>
      <c r="O11" s="140">
        <v>12360</v>
      </c>
      <c r="R11" s="144" t="s">
        <v>665</v>
      </c>
      <c r="S11" s="146">
        <v>10</v>
      </c>
      <c r="T11" s="144" t="s">
        <v>767</v>
      </c>
      <c r="U11" s="144" t="s">
        <v>761</v>
      </c>
      <c r="V11" s="145">
        <v>37620</v>
      </c>
    </row>
    <row r="12" ht="27" customHeight="1" spans="1:22">
      <c r="A12" s="36" t="s">
        <v>697</v>
      </c>
      <c r="B12" s="37">
        <f>SUM(C7:C11)</f>
        <v>3000000</v>
      </c>
      <c r="C12" s="38"/>
      <c r="D12" s="39"/>
      <c r="E12" s="39"/>
      <c r="F12" s="39"/>
      <c r="G12" s="39"/>
      <c r="H12" s="40"/>
      <c r="K12" s="114" t="s">
        <v>716</v>
      </c>
      <c r="L12" s="115">
        <v>20</v>
      </c>
      <c r="M12" s="114" t="s">
        <v>770</v>
      </c>
      <c r="N12" s="114" t="s">
        <v>759</v>
      </c>
      <c r="O12" s="140">
        <v>53000</v>
      </c>
      <c r="R12" s="144" t="s">
        <v>665</v>
      </c>
      <c r="S12" s="146">
        <v>14</v>
      </c>
      <c r="T12" s="144" t="s">
        <v>771</v>
      </c>
      <c r="U12" s="144" t="s">
        <v>761</v>
      </c>
      <c r="V12" s="145">
        <v>85468</v>
      </c>
    </row>
    <row r="13" ht="27" customHeight="1" spans="1:22">
      <c r="A13" s="36" t="s">
        <v>699</v>
      </c>
      <c r="B13" s="37">
        <f>SUM(G7:G11)</f>
        <v>3000000</v>
      </c>
      <c r="C13" s="38"/>
      <c r="D13" s="39"/>
      <c r="E13" s="39"/>
      <c r="F13" s="39"/>
      <c r="G13" s="39"/>
      <c r="H13" s="40"/>
      <c r="K13" s="114" t="s">
        <v>716</v>
      </c>
      <c r="L13" s="115">
        <v>28</v>
      </c>
      <c r="M13" s="114" t="s">
        <v>772</v>
      </c>
      <c r="N13" s="114" t="s">
        <v>766</v>
      </c>
      <c r="O13" s="140">
        <v>49650</v>
      </c>
      <c r="R13" s="144" t="s">
        <v>665</v>
      </c>
      <c r="S13" s="146">
        <v>19</v>
      </c>
      <c r="T13" s="144" t="s">
        <v>773</v>
      </c>
      <c r="U13" s="144" t="s">
        <v>761</v>
      </c>
      <c r="V13" s="145">
        <v>57883</v>
      </c>
    </row>
    <row r="14" ht="25.5" customHeight="1" spans="1:22">
      <c r="A14" s="36" t="s">
        <v>701</v>
      </c>
      <c r="B14" s="37">
        <f>B16+B12-B13</f>
        <v>0</v>
      </c>
      <c r="C14" s="38"/>
      <c r="D14" s="39"/>
      <c r="E14" s="39"/>
      <c r="F14" s="39"/>
      <c r="G14" s="39"/>
      <c r="H14" s="40"/>
      <c r="K14" s="114" t="s">
        <v>708</v>
      </c>
      <c r="L14" s="114" t="s">
        <v>677</v>
      </c>
      <c r="M14" s="114" t="s">
        <v>774</v>
      </c>
      <c r="N14" s="114" t="s">
        <v>766</v>
      </c>
      <c r="O14" s="140">
        <v>49200</v>
      </c>
      <c r="R14" s="144" t="s">
        <v>665</v>
      </c>
      <c r="S14" s="146">
        <v>19</v>
      </c>
      <c r="T14" s="144" t="s">
        <v>773</v>
      </c>
      <c r="U14" s="144" t="s">
        <v>761</v>
      </c>
      <c r="V14" s="157">
        <v>540</v>
      </c>
    </row>
    <row r="15" ht="22.5" customHeight="1" spans="6:22">
      <c r="F15" s="6" t="s">
        <v>703</v>
      </c>
      <c r="G15" s="6"/>
      <c r="H15" s="6"/>
      <c r="K15" s="114" t="s">
        <v>708</v>
      </c>
      <c r="L15" s="115">
        <v>11</v>
      </c>
      <c r="M15" s="114" t="s">
        <v>775</v>
      </c>
      <c r="N15" s="114" t="s">
        <v>766</v>
      </c>
      <c r="O15" s="140">
        <v>48900</v>
      </c>
      <c r="R15" s="144" t="s">
        <v>665</v>
      </c>
      <c r="S15" s="146">
        <v>21</v>
      </c>
      <c r="T15" s="144" t="s">
        <v>776</v>
      </c>
      <c r="U15" s="144" t="s">
        <v>761</v>
      </c>
      <c r="V15" s="145">
        <v>81324.32</v>
      </c>
    </row>
    <row r="16" ht="48" spans="6:22">
      <c r="F16" s="41" t="s">
        <v>777</v>
      </c>
      <c r="G16" s="41"/>
      <c r="K16" s="114" t="s">
        <v>708</v>
      </c>
      <c r="L16" s="115">
        <v>16</v>
      </c>
      <c r="M16" s="114" t="s">
        <v>778</v>
      </c>
      <c r="N16" s="114" t="s">
        <v>766</v>
      </c>
      <c r="O16" s="140">
        <v>31500</v>
      </c>
      <c r="R16" s="144" t="s">
        <v>665</v>
      </c>
      <c r="S16" s="146">
        <v>21</v>
      </c>
      <c r="T16" s="144" t="s">
        <v>776</v>
      </c>
      <c r="U16" s="144" t="s">
        <v>761</v>
      </c>
      <c r="V16" s="145">
        <v>7491</v>
      </c>
    </row>
    <row r="17" ht="36" spans="1:22">
      <c r="A17" s="44" t="s">
        <v>707</v>
      </c>
      <c r="B17" s="44"/>
      <c r="C17" s="44"/>
      <c r="D17" s="44"/>
      <c r="E17" s="44"/>
      <c r="F17" s="44"/>
      <c r="G17" s="44"/>
      <c r="H17" s="44"/>
      <c r="K17" s="114" t="s">
        <v>708</v>
      </c>
      <c r="L17" s="115">
        <v>24</v>
      </c>
      <c r="M17" s="114" t="s">
        <v>779</v>
      </c>
      <c r="N17" s="114" t="s">
        <v>759</v>
      </c>
      <c r="O17" s="140">
        <v>27000</v>
      </c>
      <c r="R17" s="144" t="s">
        <v>665</v>
      </c>
      <c r="S17" s="146">
        <v>25</v>
      </c>
      <c r="T17" s="144" t="s">
        <v>780</v>
      </c>
      <c r="U17" s="144" t="s">
        <v>781</v>
      </c>
      <c r="V17" s="145">
        <v>4800</v>
      </c>
    </row>
    <row r="18" ht="48" spans="11:22">
      <c r="K18" s="114" t="s">
        <v>708</v>
      </c>
      <c r="L18" s="115">
        <v>24</v>
      </c>
      <c r="M18" s="114" t="s">
        <v>782</v>
      </c>
      <c r="N18" s="114" t="s">
        <v>759</v>
      </c>
      <c r="O18" s="140">
        <v>53000</v>
      </c>
      <c r="R18" s="144" t="s">
        <v>665</v>
      </c>
      <c r="S18" s="146">
        <v>29</v>
      </c>
      <c r="T18" s="144" t="s">
        <v>783</v>
      </c>
      <c r="U18" s="144" t="s">
        <v>761</v>
      </c>
      <c r="V18" s="145">
        <v>54373.75</v>
      </c>
    </row>
    <row r="19" ht="48" spans="11:22">
      <c r="K19" s="114" t="s">
        <v>729</v>
      </c>
      <c r="L19" s="115">
        <v>17</v>
      </c>
      <c r="M19" s="114" t="s">
        <v>784</v>
      </c>
      <c r="N19" s="114" t="s">
        <v>759</v>
      </c>
      <c r="O19" s="140">
        <v>106000</v>
      </c>
      <c r="R19" s="144" t="s">
        <v>665</v>
      </c>
      <c r="S19" s="146">
        <v>29</v>
      </c>
      <c r="T19" s="144" t="s">
        <v>783</v>
      </c>
      <c r="U19" s="144" t="s">
        <v>761</v>
      </c>
      <c r="V19" s="145">
        <v>5085</v>
      </c>
    </row>
    <row r="20" ht="48" spans="11:22">
      <c r="K20" s="114" t="s">
        <v>729</v>
      </c>
      <c r="L20" s="115">
        <v>19</v>
      </c>
      <c r="M20" s="114" t="s">
        <v>785</v>
      </c>
      <c r="N20" s="114" t="s">
        <v>786</v>
      </c>
      <c r="O20" s="140">
        <v>20000</v>
      </c>
      <c r="R20" s="144" t="s">
        <v>676</v>
      </c>
      <c r="S20" s="144" t="s">
        <v>721</v>
      </c>
      <c r="T20" s="144" t="s">
        <v>787</v>
      </c>
      <c r="U20" s="144" t="s">
        <v>761</v>
      </c>
      <c r="V20" s="145">
        <v>53197</v>
      </c>
    </row>
    <row r="21" ht="48" spans="11:22">
      <c r="K21" s="114" t="s">
        <v>729</v>
      </c>
      <c r="L21" s="115">
        <v>23</v>
      </c>
      <c r="M21" s="114" t="s">
        <v>788</v>
      </c>
      <c r="N21" s="114" t="s">
        <v>759</v>
      </c>
      <c r="O21" s="140">
        <v>124200</v>
      </c>
      <c r="R21" s="144" t="s">
        <v>676</v>
      </c>
      <c r="S21" s="144" t="s">
        <v>721</v>
      </c>
      <c r="T21" s="144" t="s">
        <v>787</v>
      </c>
      <c r="U21" s="144" t="s">
        <v>761</v>
      </c>
      <c r="V21" s="145">
        <v>29434</v>
      </c>
    </row>
    <row r="22" ht="48" spans="11:22">
      <c r="K22" s="114" t="s">
        <v>729</v>
      </c>
      <c r="L22" s="115">
        <v>27</v>
      </c>
      <c r="M22" s="114" t="s">
        <v>789</v>
      </c>
      <c r="N22" s="114" t="s">
        <v>761</v>
      </c>
      <c r="O22" s="140">
        <v>48489.44</v>
      </c>
      <c r="R22" s="144" t="s">
        <v>721</v>
      </c>
      <c r="S22" s="144" t="s">
        <v>677</v>
      </c>
      <c r="T22" s="144" t="s">
        <v>790</v>
      </c>
      <c r="U22" s="144" t="s">
        <v>761</v>
      </c>
      <c r="V22" s="145">
        <v>84884.3</v>
      </c>
    </row>
    <row r="23" ht="48" spans="11:22">
      <c r="K23" s="114" t="s">
        <v>710</v>
      </c>
      <c r="L23" s="114" t="s">
        <v>665</v>
      </c>
      <c r="M23" s="114" t="s">
        <v>791</v>
      </c>
      <c r="N23" s="114" t="s">
        <v>761</v>
      </c>
      <c r="O23" s="140">
        <v>37163.4</v>
      </c>
      <c r="R23" s="144" t="s">
        <v>721</v>
      </c>
      <c r="S23" s="144" t="s">
        <v>677</v>
      </c>
      <c r="T23" s="144" t="s">
        <v>790</v>
      </c>
      <c r="U23" s="144" t="s">
        <v>761</v>
      </c>
      <c r="V23" s="145">
        <v>39467.75</v>
      </c>
    </row>
    <row r="24" ht="48" spans="11:22">
      <c r="K24" s="114" t="s">
        <v>710</v>
      </c>
      <c r="L24" s="114" t="s">
        <v>665</v>
      </c>
      <c r="M24" s="114" t="s">
        <v>791</v>
      </c>
      <c r="N24" s="114" t="s">
        <v>761</v>
      </c>
      <c r="O24" s="215">
        <v>225</v>
      </c>
      <c r="R24" s="144" t="s">
        <v>721</v>
      </c>
      <c r="S24" s="144" t="s">
        <v>677</v>
      </c>
      <c r="T24" s="144" t="s">
        <v>792</v>
      </c>
      <c r="U24" s="144" t="s">
        <v>761</v>
      </c>
      <c r="V24" s="145">
        <v>1770</v>
      </c>
    </row>
    <row r="25" ht="48" spans="11:22">
      <c r="K25" s="114" t="s">
        <v>710</v>
      </c>
      <c r="L25" s="114" t="s">
        <v>721</v>
      </c>
      <c r="M25" s="114" t="s">
        <v>793</v>
      </c>
      <c r="N25" s="114" t="s">
        <v>761</v>
      </c>
      <c r="O25" s="140">
        <v>39210.71</v>
      </c>
      <c r="R25" s="144" t="s">
        <v>721</v>
      </c>
      <c r="S25" s="144" t="s">
        <v>677</v>
      </c>
      <c r="T25" s="144" t="s">
        <v>792</v>
      </c>
      <c r="U25" s="144" t="s">
        <v>761</v>
      </c>
      <c r="V25" s="145">
        <v>233867.96</v>
      </c>
    </row>
    <row r="26" ht="48" spans="11:22">
      <c r="K26" s="114" t="s">
        <v>710</v>
      </c>
      <c r="L26" s="115">
        <v>30</v>
      </c>
      <c r="M26" s="114" t="s">
        <v>794</v>
      </c>
      <c r="N26" s="114" t="s">
        <v>761</v>
      </c>
      <c r="O26" s="140">
        <v>38077</v>
      </c>
      <c r="R26" s="144" t="s">
        <v>721</v>
      </c>
      <c r="S26" s="144" t="s">
        <v>677</v>
      </c>
      <c r="T26" s="144" t="s">
        <v>792</v>
      </c>
      <c r="U26" s="144" t="s">
        <v>761</v>
      </c>
      <c r="V26" s="145">
        <v>2828</v>
      </c>
    </row>
    <row r="27" ht="36" spans="11:22">
      <c r="K27" s="115">
        <v>10</v>
      </c>
      <c r="L27" s="114" t="s">
        <v>729</v>
      </c>
      <c r="M27" s="114" t="s">
        <v>795</v>
      </c>
      <c r="N27" s="114" t="s">
        <v>766</v>
      </c>
      <c r="O27" s="140">
        <v>55167</v>
      </c>
      <c r="R27" s="144" t="s">
        <v>721</v>
      </c>
      <c r="S27" s="144" t="s">
        <v>677</v>
      </c>
      <c r="T27" s="144" t="s">
        <v>796</v>
      </c>
      <c r="U27" s="144" t="s">
        <v>759</v>
      </c>
      <c r="V27" s="145">
        <v>189000</v>
      </c>
    </row>
    <row r="28" ht="48" spans="11:22">
      <c r="K28" s="115">
        <v>10</v>
      </c>
      <c r="L28" s="115">
        <v>18</v>
      </c>
      <c r="M28" s="114" t="s">
        <v>797</v>
      </c>
      <c r="N28" s="114" t="s">
        <v>761</v>
      </c>
      <c r="O28" s="140">
        <v>49377</v>
      </c>
      <c r="R28" s="144" t="s">
        <v>721</v>
      </c>
      <c r="S28" s="146">
        <v>13</v>
      </c>
      <c r="T28" s="144" t="s">
        <v>798</v>
      </c>
      <c r="U28" s="144" t="s">
        <v>799</v>
      </c>
      <c r="V28" s="145">
        <v>3324</v>
      </c>
    </row>
    <row r="29" ht="36" spans="11:22">
      <c r="K29" s="115">
        <v>10</v>
      </c>
      <c r="L29" s="115">
        <v>19</v>
      </c>
      <c r="M29" s="114" t="s">
        <v>800</v>
      </c>
      <c r="N29" s="114" t="s">
        <v>799</v>
      </c>
      <c r="O29" s="140">
        <v>50000</v>
      </c>
      <c r="R29" s="144" t="s">
        <v>721</v>
      </c>
      <c r="S29" s="146">
        <v>13</v>
      </c>
      <c r="T29" s="144" t="s">
        <v>801</v>
      </c>
      <c r="U29" s="144" t="s">
        <v>781</v>
      </c>
      <c r="V29" s="145">
        <v>30759</v>
      </c>
    </row>
    <row r="30" ht="36" spans="11:22">
      <c r="K30" s="115">
        <v>11</v>
      </c>
      <c r="L30" s="114" t="s">
        <v>677</v>
      </c>
      <c r="M30" s="114" t="s">
        <v>802</v>
      </c>
      <c r="N30" s="114" t="s">
        <v>759</v>
      </c>
      <c r="O30" s="140">
        <v>36000</v>
      </c>
      <c r="R30" s="144" t="s">
        <v>729</v>
      </c>
      <c r="S30" s="146">
        <v>15</v>
      </c>
      <c r="T30" s="144" t="s">
        <v>803</v>
      </c>
      <c r="U30" s="144" t="s">
        <v>759</v>
      </c>
      <c r="V30" s="145">
        <v>51600</v>
      </c>
    </row>
    <row r="31" ht="48" spans="11:22">
      <c r="K31" s="115">
        <v>11</v>
      </c>
      <c r="L31" s="114" t="s">
        <v>729</v>
      </c>
      <c r="M31" s="114" t="s">
        <v>804</v>
      </c>
      <c r="N31" s="114" t="s">
        <v>761</v>
      </c>
      <c r="O31" s="140">
        <v>98463</v>
      </c>
      <c r="R31" s="146">
        <v>11</v>
      </c>
      <c r="S31" s="144" t="s">
        <v>710</v>
      </c>
      <c r="T31" s="144" t="s">
        <v>805</v>
      </c>
      <c r="U31" s="144" t="s">
        <v>806</v>
      </c>
      <c r="V31" s="145">
        <v>88404.76</v>
      </c>
    </row>
    <row r="32" ht="48" spans="11:22">
      <c r="K32" s="115">
        <v>11</v>
      </c>
      <c r="L32" s="115">
        <v>11</v>
      </c>
      <c r="M32" s="114" t="s">
        <v>807</v>
      </c>
      <c r="N32" s="114" t="s">
        <v>761</v>
      </c>
      <c r="O32" s="140">
        <v>80279.04</v>
      </c>
      <c r="R32" s="146">
        <v>11</v>
      </c>
      <c r="S32" s="146">
        <v>11</v>
      </c>
      <c r="T32" s="144" t="s">
        <v>808</v>
      </c>
      <c r="U32" s="144" t="s">
        <v>761</v>
      </c>
      <c r="V32" s="145">
        <v>22322</v>
      </c>
    </row>
    <row r="33" ht="48" spans="11:22">
      <c r="K33" s="115">
        <v>11</v>
      </c>
      <c r="L33" s="115">
        <v>11</v>
      </c>
      <c r="M33" s="114" t="s">
        <v>807</v>
      </c>
      <c r="N33" s="114" t="s">
        <v>761</v>
      </c>
      <c r="O33" s="215">
        <v>100</v>
      </c>
      <c r="R33" s="209">
        <v>11</v>
      </c>
      <c r="S33" s="209">
        <v>11</v>
      </c>
      <c r="T33" s="149" t="s">
        <v>808</v>
      </c>
      <c r="U33" s="149" t="s">
        <v>761</v>
      </c>
      <c r="V33" s="727">
        <v>700</v>
      </c>
    </row>
    <row r="34" ht="24" spans="11:22">
      <c r="K34" s="115">
        <v>11</v>
      </c>
      <c r="L34" s="115">
        <v>25</v>
      </c>
      <c r="M34" s="114" t="s">
        <v>809</v>
      </c>
      <c r="N34" s="114" t="s">
        <v>759</v>
      </c>
      <c r="O34" s="140">
        <v>72000</v>
      </c>
      <c r="R34" s="207"/>
      <c r="S34" s="207"/>
      <c r="T34" s="207"/>
      <c r="U34" s="207" t="s">
        <v>389</v>
      </c>
      <c r="V34" s="207">
        <f>SUM(V8:V33)</f>
        <v>1290053.84</v>
      </c>
    </row>
    <row r="35" ht="24" spans="11:15">
      <c r="K35" s="115">
        <v>11</v>
      </c>
      <c r="L35" s="115">
        <v>30</v>
      </c>
      <c r="M35" s="114" t="s">
        <v>810</v>
      </c>
      <c r="N35" s="114" t="s">
        <v>761</v>
      </c>
      <c r="O35" s="140">
        <v>72194</v>
      </c>
    </row>
    <row r="36" ht="24" spans="11:15">
      <c r="K36" s="115">
        <v>11</v>
      </c>
      <c r="L36" s="115">
        <v>30</v>
      </c>
      <c r="M36" s="114" t="s">
        <v>810</v>
      </c>
      <c r="N36" s="114" t="s">
        <v>761</v>
      </c>
      <c r="O36" s="140">
        <v>3256</v>
      </c>
    </row>
    <row r="37" ht="24" spans="11:15">
      <c r="K37" s="115">
        <v>12</v>
      </c>
      <c r="L37" s="114" t="s">
        <v>691</v>
      </c>
      <c r="M37" s="114" t="s">
        <v>811</v>
      </c>
      <c r="N37" s="114" t="s">
        <v>761</v>
      </c>
      <c r="O37" s="140">
        <v>26833</v>
      </c>
    </row>
    <row r="38" ht="24" spans="11:15">
      <c r="K38" s="115">
        <v>12</v>
      </c>
      <c r="L38" s="114" t="s">
        <v>691</v>
      </c>
      <c r="M38" s="114" t="s">
        <v>811</v>
      </c>
      <c r="N38" s="114" t="s">
        <v>761</v>
      </c>
      <c r="O38" s="140">
        <v>48666</v>
      </c>
    </row>
    <row r="39" ht="24" spans="11:15">
      <c r="K39" s="115">
        <v>12</v>
      </c>
      <c r="L39" s="115">
        <v>13</v>
      </c>
      <c r="M39" s="114" t="s">
        <v>812</v>
      </c>
      <c r="N39" s="114" t="s">
        <v>761</v>
      </c>
      <c r="O39" s="140">
        <v>32000</v>
      </c>
    </row>
    <row r="40" ht="24" spans="11:15">
      <c r="K40" s="115">
        <v>12</v>
      </c>
      <c r="L40" s="115">
        <v>13</v>
      </c>
      <c r="M40" s="114" t="s">
        <v>812</v>
      </c>
      <c r="N40" s="114" t="s">
        <v>761</v>
      </c>
      <c r="O40" s="140">
        <v>45790</v>
      </c>
    </row>
    <row r="41" ht="24" spans="11:15">
      <c r="K41" s="115">
        <v>12</v>
      </c>
      <c r="L41" s="115">
        <v>21</v>
      </c>
      <c r="M41" s="114" t="s">
        <v>813</v>
      </c>
      <c r="N41" s="114" t="s">
        <v>759</v>
      </c>
      <c r="O41" s="140">
        <v>29600</v>
      </c>
    </row>
    <row r="42" ht="24" spans="11:15">
      <c r="K42" s="115">
        <v>12</v>
      </c>
      <c r="L42" s="115">
        <v>28</v>
      </c>
      <c r="M42" s="114" t="s">
        <v>814</v>
      </c>
      <c r="N42" s="114" t="s">
        <v>766</v>
      </c>
      <c r="O42" s="140">
        <v>77564</v>
      </c>
    </row>
    <row r="43" ht="24" spans="11:15">
      <c r="K43" s="115">
        <v>12</v>
      </c>
      <c r="L43" s="115">
        <v>31</v>
      </c>
      <c r="M43" s="114" t="s">
        <v>815</v>
      </c>
      <c r="N43" s="114" t="s">
        <v>761</v>
      </c>
      <c r="O43" s="140">
        <v>78926</v>
      </c>
    </row>
    <row r="44" ht="24" spans="11:15">
      <c r="K44" s="115">
        <v>12</v>
      </c>
      <c r="L44" s="115">
        <v>31</v>
      </c>
      <c r="M44" s="114" t="s">
        <v>815</v>
      </c>
      <c r="N44" s="114" t="s">
        <v>761</v>
      </c>
      <c r="O44" s="140">
        <v>9704</v>
      </c>
    </row>
    <row r="45" ht="36" spans="11:15">
      <c r="K45" s="115">
        <v>12</v>
      </c>
      <c r="L45" s="115">
        <v>31</v>
      </c>
      <c r="M45" s="114" t="s">
        <v>816</v>
      </c>
      <c r="N45" s="114" t="s">
        <v>817</v>
      </c>
      <c r="O45" s="140">
        <v>9000</v>
      </c>
    </row>
    <row r="46" spans="11:15">
      <c r="K46" s="115"/>
      <c r="L46" s="115"/>
      <c r="M46" s="115"/>
      <c r="N46" s="115" t="s">
        <v>389</v>
      </c>
      <c r="O46" s="726">
        <f>SUM(O8:O45)</f>
        <v>1680027.45</v>
      </c>
    </row>
  </sheetData>
  <mergeCells count="22">
    <mergeCell ref="A1:H1"/>
    <mergeCell ref="B3:E3"/>
    <mergeCell ref="G3:H3"/>
    <mergeCell ref="A4:H4"/>
    <mergeCell ref="A5:D5"/>
    <mergeCell ref="E5:H5"/>
    <mergeCell ref="K5:O5"/>
    <mergeCell ref="R5:V5"/>
    <mergeCell ref="K6:L6"/>
    <mergeCell ref="R6:S6"/>
    <mergeCell ref="C12:H12"/>
    <mergeCell ref="C13:H13"/>
    <mergeCell ref="C14:H14"/>
    <mergeCell ref="F15:G15"/>
    <mergeCell ref="F16:G16"/>
    <mergeCell ref="A17:G17"/>
    <mergeCell ref="M6:M7"/>
    <mergeCell ref="N6:N7"/>
    <mergeCell ref="O6:O7"/>
    <mergeCell ref="T6:T7"/>
    <mergeCell ref="U6:U7"/>
    <mergeCell ref="V6:V7"/>
  </mergeCells>
  <pageMargins left="1" right="1" top="1" bottom="1" header="0.5" footer="0.5"/>
  <pageSetup paperSize="9" scale="63"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7"/>
  <sheetViews>
    <sheetView showGridLines="0" zoomScale="85" zoomScaleNormal="85"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29.25" style="4" customWidth="1"/>
    <col min="7" max="7" width="18.625" style="3" customWidth="1"/>
    <col min="8" max="8" width="18.625" style="2" customWidth="1"/>
    <col min="9" max="9" width="19.625" style="2" customWidth="1"/>
    <col min="10" max="10" width="9" style="2"/>
    <col min="11" max="11" width="9.9" style="2"/>
    <col min="12" max="16384" width="9" style="2"/>
  </cols>
  <sheetData>
    <row r="1" ht="40.5" customHeight="1" spans="1:8">
      <c r="A1" s="5" t="s">
        <v>7693</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7694</v>
      </c>
      <c r="C3" s="11"/>
      <c r="D3" s="11"/>
      <c r="E3" s="11"/>
      <c r="F3" s="12" t="s">
        <v>650</v>
      </c>
      <c r="G3" s="11" t="s">
        <v>204</v>
      </c>
      <c r="H3" s="13"/>
    </row>
    <row r="4" ht="16.5" customHeight="1" spans="1:8">
      <c r="A4" s="125" t="s">
        <v>652</v>
      </c>
      <c r="B4" s="125"/>
      <c r="C4" s="125"/>
      <c r="D4" s="125"/>
      <c r="E4" s="125"/>
      <c r="F4" s="125"/>
      <c r="G4" s="125"/>
      <c r="H4" s="125"/>
    </row>
    <row r="5" ht="23.25" customHeight="1" spans="1:8">
      <c r="A5" s="20" t="s">
        <v>657</v>
      </c>
      <c r="B5" s="21"/>
      <c r="C5" s="21"/>
      <c r="D5" s="21"/>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43678</v>
      </c>
      <c r="B7" s="26" t="s">
        <v>7695</v>
      </c>
      <c r="C7" s="27">
        <v>100000</v>
      </c>
      <c r="D7" s="28"/>
      <c r="E7" s="26" t="s">
        <v>2085</v>
      </c>
      <c r="F7" s="26" t="s">
        <v>7696</v>
      </c>
      <c r="G7" s="185">
        <v>900</v>
      </c>
      <c r="H7" s="26"/>
      <c r="J7" s="46" t="s">
        <v>14</v>
      </c>
      <c r="K7" s="47">
        <f>B13</f>
        <v>100000</v>
      </c>
    </row>
    <row r="8" ht="30" customHeight="1" spans="1:11">
      <c r="A8" s="25"/>
      <c r="B8" s="26"/>
      <c r="C8" s="26"/>
      <c r="D8" s="26"/>
      <c r="E8" s="173">
        <v>45597</v>
      </c>
      <c r="F8" s="155" t="s">
        <v>7697</v>
      </c>
      <c r="G8" s="185">
        <v>1190</v>
      </c>
      <c r="H8" s="26"/>
      <c r="J8" s="46" t="s">
        <v>669</v>
      </c>
      <c r="K8" s="47">
        <v>0</v>
      </c>
    </row>
    <row r="9" ht="30" customHeight="1" spans="1:11">
      <c r="A9" s="25"/>
      <c r="B9" s="26"/>
      <c r="C9" s="26"/>
      <c r="D9" s="26"/>
      <c r="E9" s="26"/>
      <c r="F9" s="26"/>
      <c r="G9" s="26"/>
      <c r="H9" s="26"/>
      <c r="J9" s="46" t="s">
        <v>16</v>
      </c>
      <c r="K9" s="47">
        <f>B14</f>
        <v>2090</v>
      </c>
    </row>
    <row r="10" ht="30" customHeight="1" spans="1:11">
      <c r="A10" s="25"/>
      <c r="B10" s="26"/>
      <c r="C10" s="26"/>
      <c r="D10" s="26"/>
      <c r="E10" s="26"/>
      <c r="F10" s="26"/>
      <c r="G10" s="26"/>
      <c r="H10" s="26"/>
      <c r="J10" s="46" t="s">
        <v>17</v>
      </c>
      <c r="K10" s="47">
        <f>B15</f>
        <v>97910</v>
      </c>
    </row>
    <row r="11" ht="30" customHeight="1" spans="1:8">
      <c r="A11" s="25"/>
      <c r="B11" s="26"/>
      <c r="C11" s="26"/>
      <c r="D11" s="26"/>
      <c r="E11" s="26"/>
      <c r="F11" s="26"/>
      <c r="G11" s="26"/>
      <c r="H11" s="26"/>
    </row>
    <row r="12" ht="30" customHeight="1" spans="1:8">
      <c r="A12" s="25"/>
      <c r="B12" s="26"/>
      <c r="C12" s="26"/>
      <c r="D12" s="26"/>
      <c r="E12" s="26"/>
      <c r="F12" s="26"/>
      <c r="G12" s="26"/>
      <c r="H12" s="26"/>
    </row>
    <row r="13" ht="27" customHeight="1" spans="1:17">
      <c r="A13" s="31" t="s">
        <v>697</v>
      </c>
      <c r="B13" s="32">
        <f>SUM(C7:C7)</f>
        <v>100000</v>
      </c>
      <c r="C13" s="33"/>
      <c r="D13" s="34"/>
      <c r="E13" s="34"/>
      <c r="F13" s="34"/>
      <c r="G13" s="34"/>
      <c r="H13" s="35"/>
      <c r="Q13" s="2" t="s">
        <v>1425</v>
      </c>
    </row>
    <row r="14" ht="27" customHeight="1" spans="1:8">
      <c r="A14" s="36" t="s">
        <v>699</v>
      </c>
      <c r="B14" s="37">
        <f>SUM(G7:G8)</f>
        <v>2090</v>
      </c>
      <c r="C14" s="38"/>
      <c r="D14" s="39"/>
      <c r="E14" s="39"/>
      <c r="F14" s="39"/>
      <c r="G14" s="39"/>
      <c r="H14" s="40"/>
    </row>
    <row r="15" ht="25.5" customHeight="1" spans="1:8">
      <c r="A15" s="36" t="s">
        <v>701</v>
      </c>
      <c r="B15" s="32">
        <f>B13-B14</f>
        <v>97910</v>
      </c>
      <c r="C15" s="33"/>
      <c r="D15" s="34"/>
      <c r="E15" s="34"/>
      <c r="F15" s="34"/>
      <c r="G15" s="34"/>
      <c r="H15" s="35"/>
    </row>
    <row r="16" ht="22.5" customHeight="1" spans="1:8">
      <c r="A16" s="41"/>
      <c r="B16" s="41"/>
      <c r="C16" s="42"/>
      <c r="D16" s="41"/>
      <c r="E16" s="41"/>
      <c r="F16" s="6" t="s">
        <v>703</v>
      </c>
      <c r="G16" s="6"/>
      <c r="H16" s="6"/>
    </row>
    <row r="17" spans="1:8">
      <c r="A17" s="41"/>
      <c r="B17" s="43"/>
      <c r="C17" s="42"/>
      <c r="D17" s="41"/>
      <c r="E17" s="41"/>
      <c r="F17" s="41" t="s">
        <v>705</v>
      </c>
      <c r="G17" s="41"/>
      <c r="H17" s="41"/>
    </row>
    <row r="18" spans="1:8">
      <c r="A18" s="44" t="s">
        <v>707</v>
      </c>
      <c r="B18" s="44"/>
      <c r="C18" s="44"/>
      <c r="D18" s="44"/>
      <c r="E18" s="44"/>
      <c r="F18" s="44"/>
      <c r="G18" s="44"/>
      <c r="H18" s="44"/>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row r="25" spans="1:8">
      <c r="A25" s="41"/>
      <c r="B25" s="41"/>
      <c r="C25" s="42"/>
      <c r="D25" s="41"/>
      <c r="E25" s="41"/>
      <c r="F25" s="45"/>
      <c r="G25" s="42"/>
      <c r="H25" s="41"/>
    </row>
    <row r="26" spans="1:8">
      <c r="A26" s="41"/>
      <c r="B26" s="41"/>
      <c r="C26" s="42"/>
      <c r="D26" s="41"/>
      <c r="E26" s="41"/>
      <c r="F26" s="45"/>
      <c r="G26" s="42"/>
      <c r="H26" s="41"/>
    </row>
    <row r="27" spans="1:8">
      <c r="A27" s="41"/>
      <c r="B27" s="41"/>
      <c r="C27" s="42"/>
      <c r="D27" s="41"/>
      <c r="E27" s="41"/>
      <c r="F27" s="45"/>
      <c r="G27" s="42"/>
      <c r="H27" s="41"/>
    </row>
  </sheetData>
  <mergeCells count="12">
    <mergeCell ref="A1:H1"/>
    <mergeCell ref="B3:E3"/>
    <mergeCell ref="G3:H3"/>
    <mergeCell ref="A4:G4"/>
    <mergeCell ref="A5:C5"/>
    <mergeCell ref="E5:H5"/>
    <mergeCell ref="C13:H13"/>
    <mergeCell ref="C14:H14"/>
    <mergeCell ref="C15:H15"/>
    <mergeCell ref="F16:G16"/>
    <mergeCell ref="F17:G17"/>
    <mergeCell ref="A18:G18"/>
  </mergeCells>
  <pageMargins left="0.984027777777778" right="0.984027777777778" top="0.984027777777778" bottom="0.984027777777778" header="0.511805555555556" footer="0.511805555555556"/>
  <pageSetup paperSize="9" scale="73" orientation="landscape"/>
  <headerFooter/>
  <rowBreaks count="1" manualBreakCount="1">
    <brk id="7" max="16383" man="1"/>
  </rowBreaks>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9"/>
  <sheetViews>
    <sheetView showGridLines="0" zoomScale="70" zoomScaleNormal="70" workbookViewId="0">
      <selection activeCell="G27" sqref="G27"/>
    </sheetView>
  </sheetViews>
  <sheetFormatPr defaultColWidth="9" defaultRowHeight="14.25"/>
  <cols>
    <col min="1" max="1" width="18.625" style="2" customWidth="1"/>
    <col min="2" max="2" width="30.9916666666667" style="2" customWidth="1"/>
    <col min="3" max="3" width="18.625" style="3" customWidth="1"/>
    <col min="4" max="4" width="15.9916666666667" style="2" customWidth="1"/>
    <col min="5" max="5" width="18.625" style="2" customWidth="1"/>
    <col min="6" max="6" width="38.125" style="4" customWidth="1"/>
    <col min="7" max="7" width="18.625" style="3" customWidth="1"/>
    <col min="8" max="8" width="22.9916666666667" style="2" customWidth="1"/>
    <col min="9" max="9" width="19.625" style="2" customWidth="1"/>
    <col min="10" max="10" width="9" style="2"/>
    <col min="11" max="11" width="12.4" style="2"/>
    <col min="12" max="16384" width="9" style="2"/>
  </cols>
  <sheetData>
    <row r="1" ht="40.5" customHeight="1" spans="1:8">
      <c r="A1" s="5" t="s">
        <v>7698</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7699</v>
      </c>
      <c r="C3" s="11"/>
      <c r="D3" s="11"/>
      <c r="E3" s="11"/>
      <c r="F3" s="12" t="s">
        <v>650</v>
      </c>
      <c r="G3" s="11" t="s">
        <v>208</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43770</v>
      </c>
      <c r="B7" s="26" t="s">
        <v>211</v>
      </c>
      <c r="C7" s="27">
        <v>4000000</v>
      </c>
      <c r="D7" s="28"/>
      <c r="E7" s="25">
        <v>44468</v>
      </c>
      <c r="F7" s="26" t="s">
        <v>7700</v>
      </c>
      <c r="G7" s="27">
        <v>7015610.59</v>
      </c>
      <c r="H7" s="168"/>
      <c r="J7" s="46" t="s">
        <v>14</v>
      </c>
      <c r="K7" s="47">
        <f>B15</f>
        <v>20000000</v>
      </c>
    </row>
    <row r="8" ht="30" customHeight="1" spans="1:11">
      <c r="A8" s="25">
        <v>44012</v>
      </c>
      <c r="B8" s="26" t="s">
        <v>211</v>
      </c>
      <c r="C8" s="27">
        <v>4000000</v>
      </c>
      <c r="D8" s="28"/>
      <c r="E8" s="25">
        <v>44500</v>
      </c>
      <c r="F8" s="26" t="s">
        <v>7700</v>
      </c>
      <c r="G8" s="27">
        <v>120453.89</v>
      </c>
      <c r="H8" s="168"/>
      <c r="J8" s="46" t="s">
        <v>669</v>
      </c>
      <c r="K8" s="47">
        <f>G14</f>
        <v>3756379.12</v>
      </c>
    </row>
    <row r="9" ht="30" customHeight="1" spans="1:11">
      <c r="A9" s="25">
        <v>44469</v>
      </c>
      <c r="B9" s="26" t="s">
        <v>211</v>
      </c>
      <c r="C9" s="27">
        <v>4000000</v>
      </c>
      <c r="D9" s="28"/>
      <c r="E9" s="25">
        <v>44501</v>
      </c>
      <c r="F9" s="26" t="s">
        <v>7700</v>
      </c>
      <c r="G9" s="27">
        <v>307128</v>
      </c>
      <c r="H9" s="168"/>
      <c r="J9" s="46" t="s">
        <v>16</v>
      </c>
      <c r="K9" s="47">
        <f>B16</f>
        <v>20000000</v>
      </c>
    </row>
    <row r="10" ht="30" customHeight="1" spans="1:11">
      <c r="A10" s="25">
        <v>44865</v>
      </c>
      <c r="B10" s="26" t="s">
        <v>211</v>
      </c>
      <c r="C10" s="27">
        <v>4000000</v>
      </c>
      <c r="D10" s="28"/>
      <c r="E10" s="25">
        <v>44531</v>
      </c>
      <c r="F10" s="26" t="s">
        <v>7700</v>
      </c>
      <c r="G10" s="27">
        <v>556807.52</v>
      </c>
      <c r="H10" s="168"/>
      <c r="J10" s="46" t="s">
        <v>17</v>
      </c>
      <c r="K10" s="47">
        <f>B17</f>
        <v>0</v>
      </c>
    </row>
    <row r="11" ht="30" customHeight="1" spans="1:8">
      <c r="A11" s="25">
        <v>45373</v>
      </c>
      <c r="B11" s="26" t="s">
        <v>211</v>
      </c>
      <c r="C11" s="27">
        <v>4000000</v>
      </c>
      <c r="D11" s="28"/>
      <c r="E11" s="25">
        <v>44711</v>
      </c>
      <c r="F11" s="26" t="s">
        <v>7700</v>
      </c>
      <c r="G11" s="27">
        <v>4000000</v>
      </c>
      <c r="H11" s="27"/>
    </row>
    <row r="12" ht="30" customHeight="1" spans="1:8">
      <c r="A12" s="25"/>
      <c r="B12" s="26"/>
      <c r="C12" s="27"/>
      <c r="D12" s="28"/>
      <c r="E12" s="25">
        <v>45077</v>
      </c>
      <c r="F12" s="26" t="s">
        <v>7700</v>
      </c>
      <c r="G12" s="27">
        <v>4000000</v>
      </c>
      <c r="H12" s="27"/>
    </row>
    <row r="13" ht="30" customHeight="1" spans="1:8">
      <c r="A13" s="25"/>
      <c r="B13" s="26"/>
      <c r="C13" s="27"/>
      <c r="D13" s="28"/>
      <c r="E13" s="25">
        <v>45657</v>
      </c>
      <c r="F13" s="26" t="s">
        <v>7700</v>
      </c>
      <c r="G13" s="27">
        <v>243620.88</v>
      </c>
      <c r="H13" s="27"/>
    </row>
    <row r="14" ht="30" customHeight="1" spans="1:8">
      <c r="A14" s="25"/>
      <c r="B14" s="26"/>
      <c r="C14" s="27"/>
      <c r="D14" s="28"/>
      <c r="E14" s="25">
        <v>46022</v>
      </c>
      <c r="F14" s="26" t="s">
        <v>7700</v>
      </c>
      <c r="G14" s="27">
        <v>3756379.12</v>
      </c>
      <c r="H14" s="27"/>
    </row>
    <row r="15" ht="27" customHeight="1" spans="1:17">
      <c r="A15" s="31" t="s">
        <v>697</v>
      </c>
      <c r="B15" s="32">
        <f>SUM(C7:C11)</f>
        <v>20000000</v>
      </c>
      <c r="C15" s="33"/>
      <c r="D15" s="34"/>
      <c r="E15" s="34"/>
      <c r="F15" s="34"/>
      <c r="G15" s="34"/>
      <c r="H15" s="35"/>
      <c r="Q15" s="2" t="s">
        <v>1425</v>
      </c>
    </row>
    <row r="16" ht="27" customHeight="1" spans="1:8">
      <c r="A16" s="36" t="s">
        <v>699</v>
      </c>
      <c r="B16" s="37">
        <f>SUM(G7:G14)</f>
        <v>20000000</v>
      </c>
      <c r="C16" s="38"/>
      <c r="D16" s="39"/>
      <c r="E16" s="39"/>
      <c r="F16" s="39"/>
      <c r="G16" s="39"/>
      <c r="H16" s="40"/>
    </row>
    <row r="17" ht="25.5" customHeight="1" spans="1:8">
      <c r="A17" s="36" t="s">
        <v>701</v>
      </c>
      <c r="B17" s="37">
        <f>B15-B16</f>
        <v>0</v>
      </c>
      <c r="C17" s="33"/>
      <c r="D17" s="34"/>
      <c r="E17" s="34"/>
      <c r="F17" s="34"/>
      <c r="G17" s="34"/>
      <c r="H17" s="35"/>
    </row>
    <row r="18" ht="22.5" customHeight="1" spans="1:8">
      <c r="A18" s="41"/>
      <c r="B18" s="41"/>
      <c r="C18" s="42"/>
      <c r="D18" s="41"/>
      <c r="E18" s="41"/>
      <c r="F18" s="6" t="s">
        <v>703</v>
      </c>
      <c r="G18" s="6"/>
      <c r="H18" s="6"/>
    </row>
    <row r="19" spans="1:8">
      <c r="A19" s="41"/>
      <c r="B19" s="43"/>
      <c r="C19" s="42"/>
      <c r="D19" s="41"/>
      <c r="E19" s="41"/>
      <c r="F19" s="41" t="s">
        <v>705</v>
      </c>
      <c r="G19" s="41"/>
      <c r="H19" s="41"/>
    </row>
    <row r="20" spans="1:8">
      <c r="A20" s="44" t="s">
        <v>707</v>
      </c>
      <c r="B20" s="44"/>
      <c r="C20" s="44"/>
      <c r="D20" s="44"/>
      <c r="E20" s="44"/>
      <c r="F20" s="44"/>
      <c r="G20" s="44"/>
      <c r="H20" s="44"/>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row r="25" spans="1:8">
      <c r="A25" s="41"/>
      <c r="B25" s="41"/>
      <c r="C25" s="42"/>
      <c r="D25" s="41"/>
      <c r="E25" s="41"/>
      <c r="F25" s="45"/>
      <c r="G25" s="42"/>
      <c r="H25" s="41"/>
    </row>
    <row r="26" spans="1:8">
      <c r="A26" s="41"/>
      <c r="B26" s="41"/>
      <c r="C26" s="42"/>
      <c r="D26" s="41"/>
      <c r="E26" s="41"/>
      <c r="F26" s="45"/>
      <c r="G26" s="42"/>
      <c r="H26" s="41"/>
    </row>
    <row r="27" spans="1:8">
      <c r="A27" s="41"/>
      <c r="B27" s="41"/>
      <c r="C27" s="42"/>
      <c r="D27" s="41"/>
      <c r="E27" s="41"/>
      <c r="F27" s="45"/>
      <c r="G27" s="42"/>
      <c r="H27" s="41"/>
    </row>
    <row r="28" spans="1:8">
      <c r="A28" s="41"/>
      <c r="B28" s="41"/>
      <c r="C28" s="42"/>
      <c r="D28" s="41"/>
      <c r="E28" s="41"/>
      <c r="F28" s="45"/>
      <c r="G28" s="42"/>
      <c r="H28" s="41"/>
    </row>
    <row r="29" spans="1:8">
      <c r="A29" s="41"/>
      <c r="B29" s="41"/>
      <c r="C29" s="42"/>
      <c r="D29" s="41"/>
      <c r="E29" s="41"/>
      <c r="F29" s="45"/>
      <c r="G29" s="42"/>
      <c r="H29" s="41"/>
    </row>
  </sheetData>
  <mergeCells count="12">
    <mergeCell ref="A1:H1"/>
    <mergeCell ref="B3:E3"/>
    <mergeCell ref="G3:H3"/>
    <mergeCell ref="A4:H4"/>
    <mergeCell ref="A5:D5"/>
    <mergeCell ref="E5:H5"/>
    <mergeCell ref="C15:H15"/>
    <mergeCell ref="C16:H16"/>
    <mergeCell ref="C17:H17"/>
    <mergeCell ref="F18:G18"/>
    <mergeCell ref="F19:G19"/>
    <mergeCell ref="A20:G20"/>
  </mergeCells>
  <pageMargins left="0.984027777777778" right="0.984027777777778" top="0.984027777777778" bottom="0.984027777777778" header="0.511805555555556" footer="0.511805555555556"/>
  <pageSetup paperSize="9" scale="63" orientation="landscape"/>
  <headerFooter/>
  <rowBreaks count="1" manualBreakCount="1">
    <brk id="11" max="16383" man="1"/>
  </rowBreaks>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09"/>
  <sheetViews>
    <sheetView workbookViewId="0">
      <selection activeCell="G27" sqref="G27"/>
    </sheetView>
  </sheetViews>
  <sheetFormatPr defaultColWidth="9" defaultRowHeight="13.5"/>
  <cols>
    <col min="1" max="2" width="18.625" style="120" customWidth="1"/>
    <col min="3" max="3" width="18.625" style="121" customWidth="1"/>
    <col min="4" max="6" width="18.625" style="120" customWidth="1"/>
    <col min="7" max="7" width="18.625" style="121" customWidth="1"/>
    <col min="8" max="8" width="18.625" style="122" customWidth="1"/>
    <col min="9" max="16384" width="9" style="120"/>
  </cols>
  <sheetData>
    <row r="1" ht="42" customHeight="1" spans="1:8">
      <c r="A1" s="5" t="s">
        <v>7701</v>
      </c>
      <c r="B1" s="5"/>
      <c r="C1" s="5"/>
      <c r="D1" s="5"/>
      <c r="E1" s="5"/>
      <c r="F1" s="5"/>
      <c r="G1" s="5"/>
      <c r="H1" s="5"/>
    </row>
    <row r="2" ht="23.25" customHeight="1" spans="1:8">
      <c r="A2" s="6" t="s">
        <v>647</v>
      </c>
      <c r="B2" s="6"/>
      <c r="C2" s="7"/>
      <c r="D2" s="6"/>
      <c r="E2" s="6"/>
      <c r="F2" s="6"/>
      <c r="G2" s="7" t="s">
        <v>2094</v>
      </c>
      <c r="H2" s="123"/>
    </row>
    <row r="3" ht="22.5" customHeight="1" spans="1:8">
      <c r="A3" s="124" t="s">
        <v>648</v>
      </c>
      <c r="B3" s="11" t="s">
        <v>7702</v>
      </c>
      <c r="C3" s="11"/>
      <c r="D3" s="11"/>
      <c r="E3" s="11"/>
      <c r="F3" s="12" t="s">
        <v>650</v>
      </c>
      <c r="G3" s="11" t="s">
        <v>214</v>
      </c>
      <c r="H3" s="11"/>
    </row>
    <row r="4" ht="16.5" customHeight="1" spans="1:8">
      <c r="A4" s="125" t="s">
        <v>652</v>
      </c>
      <c r="B4" s="125"/>
      <c r="C4" s="125"/>
      <c r="D4" s="125"/>
      <c r="E4" s="125"/>
      <c r="F4" s="125"/>
      <c r="G4" s="125"/>
      <c r="H4" s="126"/>
    </row>
    <row r="5" ht="21.75" customHeight="1" spans="1:8">
      <c r="A5" s="20" t="s">
        <v>657</v>
      </c>
      <c r="B5" s="21"/>
      <c r="C5" s="21"/>
      <c r="D5" s="21"/>
      <c r="E5" s="20" t="s">
        <v>658</v>
      </c>
      <c r="F5" s="21"/>
      <c r="G5" s="21"/>
      <c r="H5" s="13"/>
    </row>
    <row r="6" ht="29.25" customHeight="1" spans="1:8">
      <c r="A6" s="22" t="s">
        <v>6</v>
      </c>
      <c r="B6" s="22" t="s">
        <v>5</v>
      </c>
      <c r="C6" s="23" t="s">
        <v>662</v>
      </c>
      <c r="D6" s="22" t="s">
        <v>13</v>
      </c>
      <c r="E6" s="22" t="s">
        <v>663</v>
      </c>
      <c r="F6" s="22" t="s">
        <v>7</v>
      </c>
      <c r="G6" s="23" t="s">
        <v>664</v>
      </c>
      <c r="H6" s="60" t="s">
        <v>13</v>
      </c>
    </row>
    <row r="7" ht="30" customHeight="1" spans="1:11">
      <c r="A7" s="108">
        <v>44224</v>
      </c>
      <c r="B7" s="26" t="s">
        <v>7703</v>
      </c>
      <c r="C7" s="128">
        <v>10000</v>
      </c>
      <c r="D7" s="108"/>
      <c r="E7" s="108"/>
      <c r="F7" s="108"/>
      <c r="G7" s="128"/>
      <c r="H7" s="108"/>
      <c r="J7" s="46" t="s">
        <v>14</v>
      </c>
      <c r="K7" s="47">
        <f>B12</f>
        <v>10000</v>
      </c>
    </row>
    <row r="8" ht="30" customHeight="1" spans="1:11">
      <c r="A8" s="108"/>
      <c r="B8" s="127"/>
      <c r="C8" s="128"/>
      <c r="D8" s="108"/>
      <c r="E8" s="108"/>
      <c r="F8" s="108"/>
      <c r="G8" s="128"/>
      <c r="H8" s="108"/>
      <c r="J8" s="46" t="s">
        <v>669</v>
      </c>
      <c r="K8" s="47">
        <f>SUM(G7)</f>
        <v>0</v>
      </c>
    </row>
    <row r="9" ht="30" customHeight="1" spans="1:11">
      <c r="A9" s="129"/>
      <c r="B9" s="130"/>
      <c r="C9" s="108"/>
      <c r="D9" s="108"/>
      <c r="E9" s="108"/>
      <c r="F9" s="108"/>
      <c r="G9" s="128"/>
      <c r="H9" s="108"/>
      <c r="J9" s="46" t="s">
        <v>16</v>
      </c>
      <c r="K9" s="47">
        <f>B13</f>
        <v>0</v>
      </c>
    </row>
    <row r="10" ht="30" customHeight="1" spans="1:11">
      <c r="A10" s="129"/>
      <c r="B10" s="130"/>
      <c r="C10" s="108"/>
      <c r="D10" s="108"/>
      <c r="E10" s="108"/>
      <c r="F10" s="108"/>
      <c r="G10" s="128"/>
      <c r="H10" s="108"/>
      <c r="J10" s="46" t="s">
        <v>17</v>
      </c>
      <c r="K10" s="47">
        <f>B14</f>
        <v>10000</v>
      </c>
    </row>
    <row r="11" ht="30" customHeight="1" spans="1:8">
      <c r="A11" s="129"/>
      <c r="B11" s="130"/>
      <c r="C11" s="108"/>
      <c r="D11" s="108"/>
      <c r="E11" s="108"/>
      <c r="F11" s="108"/>
      <c r="G11" s="128"/>
      <c r="H11" s="108"/>
    </row>
    <row r="12" ht="30" customHeight="1" spans="1:8">
      <c r="A12" s="36" t="s">
        <v>697</v>
      </c>
      <c r="B12" s="37">
        <f>SUM(C7:C8)</f>
        <v>10000</v>
      </c>
      <c r="C12" s="108"/>
      <c r="D12" s="108"/>
      <c r="E12" s="108"/>
      <c r="F12" s="108"/>
      <c r="G12" s="108"/>
      <c r="H12" s="108"/>
    </row>
    <row r="13" ht="30" customHeight="1" spans="1:8">
      <c r="A13" s="36" t="s">
        <v>699</v>
      </c>
      <c r="B13" s="37">
        <f>SUM(G7:G11)</f>
        <v>0</v>
      </c>
      <c r="C13" s="108"/>
      <c r="D13" s="108"/>
      <c r="E13" s="108"/>
      <c r="F13" s="108"/>
      <c r="G13" s="108"/>
      <c r="H13" s="108"/>
    </row>
    <row r="14" ht="30" customHeight="1" spans="1:8">
      <c r="A14" s="36" t="s">
        <v>701</v>
      </c>
      <c r="B14" s="37">
        <f>B12-B13</f>
        <v>10000</v>
      </c>
      <c r="C14" s="38"/>
      <c r="D14" s="39"/>
      <c r="E14" s="39"/>
      <c r="F14" s="39"/>
      <c r="G14" s="39"/>
      <c r="H14" s="40"/>
    </row>
    <row r="15" ht="30" customHeight="1" spans="1:8">
      <c r="A15" s="41"/>
      <c r="B15" s="41"/>
      <c r="C15" s="42"/>
      <c r="D15" s="41"/>
      <c r="E15" s="41"/>
      <c r="F15" s="6" t="s">
        <v>703</v>
      </c>
      <c r="G15" s="6"/>
      <c r="H15" s="123"/>
    </row>
    <row r="16" ht="27" customHeight="1" spans="1:8">
      <c r="A16" s="41"/>
      <c r="B16" s="42"/>
      <c r="C16" s="42"/>
      <c r="D16" s="41"/>
      <c r="E16" s="41"/>
      <c r="F16" s="41" t="s">
        <v>705</v>
      </c>
      <c r="G16" s="41"/>
      <c r="H16" s="132"/>
    </row>
    <row r="17" ht="27" customHeight="1" spans="1:8">
      <c r="A17" s="44" t="s">
        <v>707</v>
      </c>
      <c r="B17" s="44"/>
      <c r="C17" s="44"/>
      <c r="D17" s="44"/>
      <c r="E17" s="44"/>
      <c r="F17" s="44"/>
      <c r="G17" s="44"/>
      <c r="H17" s="133"/>
    </row>
    <row r="18" ht="25.5" customHeight="1"/>
    <row r="19" ht="25.5" customHeight="1"/>
    <row r="20" ht="25.5" customHeight="1" spans="9:9">
      <c r="I20" s="122"/>
    </row>
    <row r="21" ht="20.1" customHeight="1" spans="3:8">
      <c r="C21" s="120"/>
      <c r="G21" s="120"/>
      <c r="H21" s="120"/>
    </row>
    <row r="22" ht="20.1" customHeight="1" spans="3:8">
      <c r="C22" s="120"/>
      <c r="G22" s="120"/>
      <c r="H22" s="120"/>
    </row>
    <row r="23" ht="20.1" customHeight="1" spans="3:8">
      <c r="C23" s="120"/>
      <c r="G23" s="120"/>
      <c r="H23" s="120"/>
    </row>
    <row r="24" ht="20.1" customHeight="1" spans="3:8">
      <c r="C24" s="120"/>
      <c r="G24" s="120"/>
      <c r="H24" s="120"/>
    </row>
    <row r="25" ht="20.1" customHeight="1" spans="3:8">
      <c r="C25" s="120"/>
      <c r="G25" s="120"/>
      <c r="H25" s="120"/>
    </row>
    <row r="26" ht="20.1" customHeight="1" spans="3:8">
      <c r="C26" s="120"/>
      <c r="G26" s="120"/>
      <c r="H26" s="120"/>
    </row>
    <row r="27" ht="20.1" customHeight="1" spans="3:8">
      <c r="C27" s="120"/>
      <c r="G27" s="120"/>
      <c r="H27" s="120"/>
    </row>
    <row r="28" ht="20.1" customHeight="1" spans="3:8">
      <c r="C28" s="120"/>
      <c r="G28" s="120"/>
      <c r="H28" s="120"/>
    </row>
    <row r="29" ht="20.1" customHeight="1" spans="3:8">
      <c r="C29" s="120"/>
      <c r="G29" s="120"/>
      <c r="H29" s="120"/>
    </row>
    <row r="30" ht="20.1" customHeight="1" spans="3:8">
      <c r="C30" s="120"/>
      <c r="G30" s="120"/>
      <c r="H30" s="120"/>
    </row>
    <row r="31" ht="20.1" customHeight="1" spans="3:8">
      <c r="C31" s="120"/>
      <c r="G31" s="120"/>
      <c r="H31" s="120"/>
    </row>
    <row r="32" ht="20.1" customHeight="1" spans="3:8">
      <c r="C32" s="120"/>
      <c r="G32" s="120"/>
      <c r="H32" s="120"/>
    </row>
    <row r="33" ht="20.1" customHeight="1" spans="3:8">
      <c r="C33" s="120"/>
      <c r="G33" s="120"/>
      <c r="H33" s="120"/>
    </row>
    <row r="34" ht="20.1" customHeight="1" spans="3:8">
      <c r="C34" s="120"/>
      <c r="G34" s="120"/>
      <c r="H34" s="120"/>
    </row>
    <row r="35" ht="20.1" customHeight="1" spans="3:8">
      <c r="C35" s="120"/>
      <c r="G35" s="120"/>
      <c r="H35" s="120"/>
    </row>
    <row r="36" ht="20.1" customHeight="1" spans="3:8">
      <c r="C36" s="120"/>
      <c r="G36" s="120"/>
      <c r="H36" s="120"/>
    </row>
    <row r="37" ht="20.1" customHeight="1" spans="3:8">
      <c r="C37" s="120"/>
      <c r="G37" s="120"/>
      <c r="H37" s="120"/>
    </row>
    <row r="38" ht="20.1" customHeight="1" spans="3:8">
      <c r="C38" s="120"/>
      <c r="G38" s="120"/>
      <c r="H38" s="120"/>
    </row>
    <row r="39" ht="20.1" customHeight="1" spans="3:8">
      <c r="C39" s="120"/>
      <c r="G39" s="120"/>
      <c r="H39" s="120"/>
    </row>
    <row r="40" ht="20.1" customHeight="1" spans="3:8">
      <c r="C40" s="120"/>
      <c r="G40" s="120"/>
      <c r="H40" s="120"/>
    </row>
    <row r="41" ht="20.1" customHeight="1" spans="3:8">
      <c r="C41" s="120"/>
      <c r="G41" s="120"/>
      <c r="H41" s="120"/>
    </row>
    <row r="42" ht="20.1" customHeight="1" spans="3:8">
      <c r="C42" s="120"/>
      <c r="G42" s="120"/>
      <c r="H42" s="120"/>
    </row>
    <row r="43" ht="20.1" customHeight="1" spans="3:8">
      <c r="C43" s="120"/>
      <c r="G43" s="120"/>
      <c r="H43" s="120"/>
    </row>
    <row r="44" ht="20.1" customHeight="1" spans="3:8">
      <c r="C44" s="120"/>
      <c r="G44" s="120"/>
      <c r="H44" s="120"/>
    </row>
    <row r="45" ht="20.1" customHeight="1" spans="3:8">
      <c r="C45" s="120"/>
      <c r="G45" s="120"/>
      <c r="H45" s="120"/>
    </row>
    <row r="46" ht="20.1" customHeight="1" spans="3:8">
      <c r="C46" s="120"/>
      <c r="G46" s="120"/>
      <c r="H46" s="120"/>
    </row>
    <row r="47" ht="20.1" customHeight="1" spans="3:8">
      <c r="C47" s="120"/>
      <c r="G47" s="120"/>
      <c r="H47" s="120"/>
    </row>
    <row r="48" ht="20.1" customHeight="1" spans="3:8">
      <c r="C48" s="120"/>
      <c r="G48" s="120"/>
      <c r="H48" s="120"/>
    </row>
    <row r="49" ht="20.1" customHeight="1" spans="3:8">
      <c r="C49" s="120"/>
      <c r="G49" s="120"/>
      <c r="H49" s="120"/>
    </row>
    <row r="50" ht="20.1" customHeight="1" spans="3:8">
      <c r="C50" s="120"/>
      <c r="G50" s="120"/>
      <c r="H50" s="120"/>
    </row>
    <row r="51" ht="20.1" customHeight="1" spans="3:8">
      <c r="C51" s="120"/>
      <c r="G51" s="120"/>
      <c r="H51" s="120"/>
    </row>
    <row r="52" ht="20.1" customHeight="1" spans="3:8">
      <c r="C52" s="120"/>
      <c r="G52" s="120"/>
      <c r="H52" s="120"/>
    </row>
    <row r="53" ht="20.1" customHeight="1" spans="3:8">
      <c r="C53" s="120"/>
      <c r="G53" s="120"/>
      <c r="H53" s="120"/>
    </row>
    <row r="54" ht="20.1" customHeight="1" spans="3:8">
      <c r="C54" s="120"/>
      <c r="G54" s="120"/>
      <c r="H54" s="120"/>
    </row>
    <row r="55" ht="20.1" customHeight="1" spans="3:8">
      <c r="C55" s="120"/>
      <c r="G55" s="120"/>
      <c r="H55" s="120"/>
    </row>
    <row r="56" ht="20.1" customHeight="1" spans="3:8">
      <c r="C56" s="120"/>
      <c r="G56" s="120"/>
      <c r="H56" s="120"/>
    </row>
    <row r="57" ht="20.1" customHeight="1" spans="3:8">
      <c r="C57" s="120"/>
      <c r="G57" s="120"/>
      <c r="H57" s="120"/>
    </row>
    <row r="58" ht="20.1" customHeight="1" spans="3:8">
      <c r="C58" s="120"/>
      <c r="G58" s="120"/>
      <c r="H58" s="120"/>
    </row>
    <row r="59" ht="20.1" customHeight="1" spans="3:8">
      <c r="C59" s="120"/>
      <c r="G59" s="120"/>
      <c r="H59" s="120"/>
    </row>
    <row r="60" ht="20.1" customHeight="1" spans="3:8">
      <c r="C60" s="120"/>
      <c r="G60" s="120"/>
      <c r="H60" s="120"/>
    </row>
    <row r="61" ht="20.1" customHeight="1" spans="3:8">
      <c r="C61" s="120"/>
      <c r="G61" s="120"/>
      <c r="H61" s="120"/>
    </row>
    <row r="62" ht="20.1" customHeight="1" spans="3:8">
      <c r="C62" s="120"/>
      <c r="G62" s="120"/>
      <c r="H62" s="120"/>
    </row>
    <row r="63" ht="20.1" customHeight="1" spans="3:8">
      <c r="C63" s="120"/>
      <c r="G63" s="120"/>
      <c r="H63" s="120"/>
    </row>
    <row r="64" ht="20.1" customHeight="1" spans="3:8">
      <c r="C64" s="120"/>
      <c r="G64" s="120"/>
      <c r="H64" s="120"/>
    </row>
    <row r="65" ht="20.1" customHeight="1" spans="3:8">
      <c r="C65" s="120"/>
      <c r="G65" s="120"/>
      <c r="H65" s="120"/>
    </row>
    <row r="66" ht="20.1" customHeight="1" spans="3:8">
      <c r="C66" s="120"/>
      <c r="G66" s="120"/>
      <c r="H66" s="120"/>
    </row>
    <row r="67" ht="20.1" customHeight="1" spans="3:8">
      <c r="C67" s="120"/>
      <c r="G67" s="120"/>
      <c r="H67" s="120"/>
    </row>
    <row r="68" ht="20.1" customHeight="1" spans="3:8">
      <c r="C68" s="120"/>
      <c r="G68" s="120"/>
      <c r="H68" s="120"/>
    </row>
    <row r="69" ht="20.1" customHeight="1" spans="3:8">
      <c r="C69" s="120"/>
      <c r="G69" s="120"/>
      <c r="H69" s="120"/>
    </row>
    <row r="70" ht="20.1" customHeight="1" spans="3:8">
      <c r="C70" s="120"/>
      <c r="G70" s="120"/>
      <c r="H70" s="120"/>
    </row>
    <row r="71" ht="20.1" customHeight="1" spans="3:8">
      <c r="C71" s="120"/>
      <c r="G71" s="120"/>
      <c r="H71" s="120"/>
    </row>
    <row r="72" ht="20.1" customHeight="1" spans="3:8">
      <c r="C72" s="120"/>
      <c r="G72" s="120"/>
      <c r="H72" s="120"/>
    </row>
    <row r="73" ht="20.1" customHeight="1" spans="3:8">
      <c r="C73" s="120"/>
      <c r="G73" s="120"/>
      <c r="H73" s="120"/>
    </row>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row r="102" ht="20.1" customHeight="1"/>
    <row r="103" ht="20.1" customHeight="1"/>
    <row r="104" ht="20.1" customHeight="1"/>
    <row r="105" ht="20.1" customHeight="1"/>
    <row r="106" ht="20.1" customHeight="1"/>
    <row r="107" ht="20.1" customHeight="1"/>
    <row r="108" ht="20.1" customHeight="1"/>
    <row r="109" ht="20.1" customHeight="1"/>
  </sheetData>
  <mergeCells count="10">
    <mergeCell ref="A1:H1"/>
    <mergeCell ref="B3:E3"/>
    <mergeCell ref="G3:H3"/>
    <mergeCell ref="A4:G4"/>
    <mergeCell ref="A5:C5"/>
    <mergeCell ref="E5:H5"/>
    <mergeCell ref="C14:H14"/>
    <mergeCell ref="F15:G15"/>
    <mergeCell ref="F16:G16"/>
    <mergeCell ref="A17:G17"/>
  </mergeCells>
  <pageMargins left="0.699305555555556" right="0.699305555555556" top="0.75" bottom="0.75" header="0.3" footer="0.3"/>
  <pageSetup paperSize="9" scale="82" orientation="landscape"/>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3"/>
  <sheetViews>
    <sheetView showGridLines="0"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18.625" style="4" customWidth="1"/>
    <col min="7" max="7" width="18.625" style="3" customWidth="1"/>
    <col min="8" max="8" width="18.625" style="2" customWidth="1"/>
    <col min="9" max="9" width="11.3" style="2" customWidth="1"/>
    <col min="10" max="16384" width="9" style="2"/>
  </cols>
  <sheetData>
    <row r="1" ht="40.5" customHeight="1" spans="1:8">
      <c r="A1" s="5" t="s">
        <v>7704</v>
      </c>
      <c r="B1" s="5"/>
      <c r="C1" s="5"/>
      <c r="D1" s="5"/>
      <c r="E1" s="5"/>
      <c r="F1" s="5"/>
      <c r="G1" s="5"/>
      <c r="H1" s="5"/>
    </row>
    <row r="2" ht="23.25" customHeight="1" spans="1:8">
      <c r="A2" s="6" t="s">
        <v>647</v>
      </c>
      <c r="B2" s="6"/>
      <c r="C2" s="7"/>
      <c r="D2" s="6"/>
      <c r="E2" s="6"/>
      <c r="F2" s="8"/>
      <c r="G2" s="7"/>
      <c r="H2" s="6"/>
    </row>
    <row r="3" ht="27.95" customHeight="1" spans="1:8">
      <c r="A3" s="124" t="s">
        <v>648</v>
      </c>
      <c r="B3" s="11" t="s">
        <v>7705</v>
      </c>
      <c r="C3" s="11"/>
      <c r="D3" s="11"/>
      <c r="E3" s="11"/>
      <c r="F3" s="12" t="s">
        <v>650</v>
      </c>
      <c r="G3" s="11" t="s">
        <v>174</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4" t="s">
        <v>7</v>
      </c>
      <c r="G6" s="23" t="s">
        <v>664</v>
      </c>
      <c r="H6" s="22" t="s">
        <v>13</v>
      </c>
    </row>
    <row r="7" ht="27.95" customHeight="1" spans="1:11">
      <c r="A7" s="25">
        <v>43773</v>
      </c>
      <c r="B7" s="26" t="s">
        <v>219</v>
      </c>
      <c r="C7" s="27">
        <v>20000</v>
      </c>
      <c r="D7" s="28"/>
      <c r="E7" s="25"/>
      <c r="F7" s="29"/>
      <c r="G7" s="30"/>
      <c r="H7" s="49"/>
      <c r="J7" s="46" t="s">
        <v>14</v>
      </c>
      <c r="K7" s="47">
        <f>B9</f>
        <v>20000</v>
      </c>
    </row>
    <row r="8" ht="27.95" customHeight="1" spans="1:11">
      <c r="A8" s="25"/>
      <c r="B8" s="25"/>
      <c r="C8" s="25"/>
      <c r="D8" s="25"/>
      <c r="E8" s="25"/>
      <c r="F8" s="29"/>
      <c r="G8" s="30"/>
      <c r="H8" s="49"/>
      <c r="J8" s="46" t="s">
        <v>669</v>
      </c>
      <c r="K8" s="47">
        <f>SUM(G7)</f>
        <v>0</v>
      </c>
    </row>
    <row r="9" ht="27.95" customHeight="1" spans="1:17">
      <c r="A9" s="31" t="s">
        <v>697</v>
      </c>
      <c r="B9" s="32">
        <f>SUM(C7:C7)</f>
        <v>20000</v>
      </c>
      <c r="C9" s="33"/>
      <c r="D9" s="34"/>
      <c r="E9" s="34"/>
      <c r="F9" s="34"/>
      <c r="G9" s="34"/>
      <c r="H9" s="35"/>
      <c r="J9" s="46" t="s">
        <v>16</v>
      </c>
      <c r="K9" s="47">
        <f>B10</f>
        <v>0</v>
      </c>
      <c r="Q9" s="2" t="s">
        <v>1425</v>
      </c>
    </row>
    <row r="10" ht="27.95" customHeight="1" spans="1:11">
      <c r="A10" s="36" t="s">
        <v>699</v>
      </c>
      <c r="B10" s="37">
        <f>SUM(G7:G8)</f>
        <v>0</v>
      </c>
      <c r="C10" s="38"/>
      <c r="D10" s="39"/>
      <c r="E10" s="39"/>
      <c r="F10" s="39"/>
      <c r="G10" s="39"/>
      <c r="H10" s="40"/>
      <c r="J10" s="46" t="s">
        <v>17</v>
      </c>
      <c r="K10" s="47">
        <f>B11</f>
        <v>20000</v>
      </c>
    </row>
    <row r="11" ht="27.95" customHeight="1" spans="1:8">
      <c r="A11" s="36" t="s">
        <v>701</v>
      </c>
      <c r="B11" s="32">
        <f>B9-B10</f>
        <v>20000</v>
      </c>
      <c r="C11" s="33"/>
      <c r="D11" s="34"/>
      <c r="E11" s="34"/>
      <c r="F11" s="34"/>
      <c r="G11" s="34"/>
      <c r="H11" s="35"/>
    </row>
    <row r="12" ht="22.5" customHeight="1" spans="1:8">
      <c r="A12" s="41"/>
      <c r="B12" s="41"/>
      <c r="C12" s="42"/>
      <c r="D12" s="41"/>
      <c r="E12" s="41"/>
      <c r="F12" s="6" t="s">
        <v>703</v>
      </c>
      <c r="G12" s="6"/>
      <c r="H12" s="6"/>
    </row>
    <row r="13" spans="1:8">
      <c r="A13" s="41"/>
      <c r="B13" s="43"/>
      <c r="C13" s="42"/>
      <c r="D13" s="41"/>
      <c r="E13" s="41"/>
      <c r="F13" s="41" t="s">
        <v>705</v>
      </c>
      <c r="G13" s="41"/>
      <c r="H13" s="41"/>
    </row>
    <row r="14" spans="1:8">
      <c r="A14" s="44" t="s">
        <v>707</v>
      </c>
      <c r="B14" s="44"/>
      <c r="C14" s="44"/>
      <c r="D14" s="44"/>
      <c r="E14" s="44"/>
      <c r="F14" s="44"/>
      <c r="G14" s="44"/>
      <c r="H14" s="44"/>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0.984027777777778" right="0.984027777777778" top="0.984027777777778" bottom="0.984027777777778" header="0.511805555555556" footer="0.511805555555556"/>
  <pageSetup paperSize="9" scale="78" orientation="landscape"/>
  <headerFooter/>
  <rowBreaks count="1" manualBreakCount="1">
    <brk id="8" max="16383" man="1"/>
  </rowBreaks>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7"/>
  <sheetViews>
    <sheetView showGridLines="0" zoomScale="85" zoomScaleNormal="85" workbookViewId="0">
      <selection activeCell="G27" sqref="G27"/>
    </sheetView>
  </sheetViews>
  <sheetFormatPr defaultColWidth="9" defaultRowHeight="13.5"/>
  <cols>
    <col min="1" max="2" width="18.625" style="41" customWidth="1"/>
    <col min="3" max="3" width="18.625" style="42" customWidth="1"/>
    <col min="4" max="4" width="18.625" style="41" customWidth="1"/>
    <col min="5" max="5" width="11.25" style="41" customWidth="1"/>
    <col min="6" max="6" width="31.625" style="41" customWidth="1"/>
    <col min="7" max="7" width="13" style="42" customWidth="1"/>
    <col min="8" max="8" width="30.875" style="41" customWidth="1"/>
    <col min="9" max="16384" width="9" style="41"/>
  </cols>
  <sheetData>
    <row r="1" ht="42" customHeight="1" spans="1:8">
      <c r="A1" s="5" t="s">
        <v>7706</v>
      </c>
      <c r="B1" s="5"/>
      <c r="C1" s="5"/>
      <c r="D1" s="5"/>
      <c r="E1" s="5"/>
      <c r="F1" s="5"/>
      <c r="G1" s="5"/>
      <c r="H1" s="5"/>
    </row>
    <row r="2" ht="23.25" customHeight="1" spans="1:8">
      <c r="A2" s="6" t="s">
        <v>647</v>
      </c>
      <c r="B2" s="6"/>
      <c r="C2" s="7"/>
      <c r="D2" s="6"/>
      <c r="E2" s="6"/>
      <c r="F2" s="6"/>
      <c r="G2" s="7"/>
      <c r="H2" s="6"/>
    </row>
    <row r="3" ht="22.5" customHeight="1" spans="1:8">
      <c r="A3" s="124" t="s">
        <v>648</v>
      </c>
      <c r="B3" s="11" t="s">
        <v>7707</v>
      </c>
      <c r="C3" s="11"/>
      <c r="D3" s="11"/>
      <c r="E3" s="11"/>
      <c r="F3" s="12" t="s">
        <v>650</v>
      </c>
      <c r="G3" s="11" t="s">
        <v>221</v>
      </c>
      <c r="H3" s="11"/>
    </row>
    <row r="4" ht="16.5" customHeight="1" spans="1:8">
      <c r="A4" s="14" t="s">
        <v>652</v>
      </c>
      <c r="B4" s="15"/>
      <c r="C4" s="15"/>
      <c r="D4" s="15"/>
      <c r="E4" s="15"/>
      <c r="F4" s="15"/>
      <c r="G4" s="15"/>
      <c r="H4" s="16"/>
    </row>
    <row r="5" ht="21.75" customHeight="1" spans="1:8">
      <c r="A5" s="17" t="s">
        <v>657</v>
      </c>
      <c r="B5" s="18"/>
      <c r="C5" s="18"/>
      <c r="D5" s="19"/>
      <c r="E5" s="20" t="s">
        <v>658</v>
      </c>
      <c r="F5" s="21"/>
      <c r="G5" s="21"/>
      <c r="H5" s="13"/>
    </row>
    <row r="6" ht="29.25" customHeight="1" spans="1:8">
      <c r="A6" s="22" t="s">
        <v>6</v>
      </c>
      <c r="B6" s="22" t="s">
        <v>5</v>
      </c>
      <c r="C6" s="23" t="s">
        <v>662</v>
      </c>
      <c r="D6" s="22" t="s">
        <v>13</v>
      </c>
      <c r="E6" s="22" t="s">
        <v>663</v>
      </c>
      <c r="F6" s="22" t="s">
        <v>7</v>
      </c>
      <c r="G6" s="23" t="s">
        <v>664</v>
      </c>
      <c r="H6" s="22" t="s">
        <v>13</v>
      </c>
    </row>
    <row r="7" ht="30" customHeight="1" spans="1:11">
      <c r="A7" s="25">
        <v>43769</v>
      </c>
      <c r="B7" s="127" t="s">
        <v>223</v>
      </c>
      <c r="C7" s="27">
        <v>30000</v>
      </c>
      <c r="D7" s="154"/>
      <c r="E7" s="25"/>
      <c r="F7" s="155"/>
      <c r="G7" s="27"/>
      <c r="H7" s="28"/>
      <c r="J7" s="46" t="s">
        <v>14</v>
      </c>
      <c r="K7" s="47">
        <f>B12</f>
        <v>30000</v>
      </c>
    </row>
    <row r="8" ht="30" customHeight="1" spans="1:11">
      <c r="A8" s="25"/>
      <c r="B8" s="127"/>
      <c r="C8" s="27"/>
      <c r="D8" s="154"/>
      <c r="E8" s="25"/>
      <c r="F8" s="155"/>
      <c r="G8" s="27"/>
      <c r="H8" s="28"/>
      <c r="J8" s="46" t="s">
        <v>669</v>
      </c>
      <c r="K8" s="47">
        <f>SUM(G7)</f>
        <v>0</v>
      </c>
    </row>
    <row r="9" ht="30" customHeight="1" spans="1:11">
      <c r="A9" s="25"/>
      <c r="B9" s="127"/>
      <c r="C9" s="27"/>
      <c r="D9" s="154"/>
      <c r="E9" s="25"/>
      <c r="F9" s="155"/>
      <c r="G9" s="27"/>
      <c r="H9" s="28"/>
      <c r="J9" s="46" t="s">
        <v>16</v>
      </c>
      <c r="K9" s="47">
        <f>B13</f>
        <v>0</v>
      </c>
    </row>
    <row r="10" ht="30" customHeight="1" spans="1:11">
      <c r="A10" s="25"/>
      <c r="B10" s="127"/>
      <c r="C10" s="27"/>
      <c r="D10" s="154"/>
      <c r="E10" s="25"/>
      <c r="F10" s="155"/>
      <c r="G10" s="27"/>
      <c r="H10" s="28"/>
      <c r="J10" s="46" t="s">
        <v>17</v>
      </c>
      <c r="K10" s="47">
        <f>B14</f>
        <v>30000</v>
      </c>
    </row>
    <row r="11" ht="30" customHeight="1" spans="1:8">
      <c r="A11" s="25"/>
      <c r="B11" s="127"/>
      <c r="C11" s="27"/>
      <c r="D11" s="154"/>
      <c r="E11" s="25"/>
      <c r="F11" s="155"/>
      <c r="G11" s="27"/>
      <c r="H11" s="28"/>
    </row>
    <row r="12" ht="27" customHeight="1" spans="1:8">
      <c r="A12" s="36" t="s">
        <v>697</v>
      </c>
      <c r="B12" s="37">
        <f>SUM(C7:C11)</f>
        <v>30000</v>
      </c>
      <c r="C12" s="38"/>
      <c r="D12" s="39"/>
      <c r="E12" s="39"/>
      <c r="F12" s="39"/>
      <c r="G12" s="39"/>
      <c r="H12" s="40"/>
    </row>
    <row r="13" ht="27" customHeight="1" spans="1:8">
      <c r="A13" s="36" t="s">
        <v>699</v>
      </c>
      <c r="B13" s="37">
        <f>SUM(G7:G11)</f>
        <v>0</v>
      </c>
      <c r="C13" s="38"/>
      <c r="D13" s="39"/>
      <c r="E13" s="39"/>
      <c r="F13" s="39"/>
      <c r="G13" s="39"/>
      <c r="H13" s="40"/>
    </row>
    <row r="14" ht="25.5" customHeight="1" spans="1:8">
      <c r="A14" s="36" t="s">
        <v>701</v>
      </c>
      <c r="B14" s="37">
        <f>B12-B13</f>
        <v>30000</v>
      </c>
      <c r="C14" s="38"/>
      <c r="D14" s="39"/>
      <c r="E14" s="39"/>
      <c r="F14" s="39"/>
      <c r="G14" s="39"/>
      <c r="H14" s="40"/>
    </row>
    <row r="15" ht="22.5" customHeight="1" spans="6:8">
      <c r="F15" s="6" t="s">
        <v>703</v>
      </c>
      <c r="G15" s="6"/>
      <c r="H15" s="6"/>
    </row>
    <row r="16" spans="6:7">
      <c r="F16" s="41" t="s">
        <v>705</v>
      </c>
      <c r="G16" s="41"/>
    </row>
    <row r="17" spans="1:8">
      <c r="A17" s="44" t="s">
        <v>707</v>
      </c>
      <c r="B17" s="44"/>
      <c r="C17" s="44"/>
      <c r="D17" s="44"/>
      <c r="E17" s="44"/>
      <c r="F17" s="44"/>
      <c r="G17" s="44"/>
      <c r="H17" s="44"/>
    </row>
  </sheetData>
  <mergeCells count="12">
    <mergeCell ref="A1:H1"/>
    <mergeCell ref="B3:E3"/>
    <mergeCell ref="G3:H3"/>
    <mergeCell ref="A4:H4"/>
    <mergeCell ref="A5:D5"/>
    <mergeCell ref="E5:H5"/>
    <mergeCell ref="C12:H12"/>
    <mergeCell ref="C13:H13"/>
    <mergeCell ref="C14:H14"/>
    <mergeCell ref="F15:G15"/>
    <mergeCell ref="F16:G16"/>
    <mergeCell ref="A17:G17"/>
  </mergeCells>
  <pageMargins left="1" right="1" top="1" bottom="1" header="0.5" footer="0.5"/>
  <pageSetup paperSize="9" scale="72" orientation="landscape"/>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44"/>
  <sheetViews>
    <sheetView showGridLines="0" zoomScale="70" zoomScaleNormal="70" topLeftCell="A10" workbookViewId="0">
      <selection activeCell="G27" sqref="G27"/>
    </sheetView>
  </sheetViews>
  <sheetFormatPr defaultColWidth="9" defaultRowHeight="14.25"/>
  <cols>
    <col min="1" max="1" width="18.625" style="2" customWidth="1"/>
    <col min="2" max="2" width="38.925" style="2" customWidth="1"/>
    <col min="3" max="3" width="23.2083333333333" style="3" customWidth="1"/>
    <col min="4" max="4" width="35.275" style="2" customWidth="1"/>
    <col min="5" max="5" width="18.625" style="2" customWidth="1"/>
    <col min="6" max="6" width="46.25" style="4" customWidth="1"/>
    <col min="7" max="7" width="24.8166666666667" style="3" customWidth="1"/>
    <col min="8" max="8" width="32.725" style="2" customWidth="1"/>
    <col min="9" max="9" width="19.625" style="2" customWidth="1"/>
    <col min="10" max="10" width="9" style="2"/>
    <col min="11" max="11" width="11.4" style="2"/>
    <col min="12" max="16384" width="9" style="2"/>
  </cols>
  <sheetData>
    <row r="1" ht="40.5" customHeight="1" spans="1:8">
      <c r="A1" s="5" t="s">
        <v>7708</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7709</v>
      </c>
      <c r="C3" s="11"/>
      <c r="D3" s="11"/>
      <c r="E3" s="11"/>
      <c r="F3" s="12" t="s">
        <v>650</v>
      </c>
      <c r="G3" s="11" t="s">
        <v>225</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43770</v>
      </c>
      <c r="B7" s="26" t="s">
        <v>228</v>
      </c>
      <c r="C7" s="27">
        <v>1000000</v>
      </c>
      <c r="D7" s="28"/>
      <c r="E7" s="25">
        <v>44160</v>
      </c>
      <c r="F7" s="29" t="s">
        <v>7710</v>
      </c>
      <c r="G7" s="30">
        <v>3000</v>
      </c>
      <c r="H7" s="49"/>
      <c r="J7" s="46" t="s">
        <v>14</v>
      </c>
      <c r="K7" s="47">
        <f>B30</f>
        <v>1000000</v>
      </c>
    </row>
    <row r="8" ht="30" customHeight="1" spans="1:11">
      <c r="A8" s="25"/>
      <c r="B8" s="26"/>
      <c r="C8" s="27"/>
      <c r="D8" s="28"/>
      <c r="E8" s="25">
        <v>44196</v>
      </c>
      <c r="F8" s="155" t="s">
        <v>7711</v>
      </c>
      <c r="G8" s="30">
        <v>2980</v>
      </c>
      <c r="H8" s="49"/>
      <c r="J8" s="46" t="s">
        <v>669</v>
      </c>
      <c r="K8" s="47">
        <v>0</v>
      </c>
    </row>
    <row r="9" ht="30" customHeight="1" spans="1:11">
      <c r="A9" s="25"/>
      <c r="B9" s="26"/>
      <c r="C9" s="27"/>
      <c r="D9" s="28"/>
      <c r="E9" s="25">
        <v>44348</v>
      </c>
      <c r="F9" s="29" t="s">
        <v>7712</v>
      </c>
      <c r="G9" s="30">
        <v>2800.2</v>
      </c>
      <c r="H9" s="49"/>
      <c r="J9" s="46" t="s">
        <v>16</v>
      </c>
      <c r="K9" s="47">
        <f>B31</f>
        <v>308593.52</v>
      </c>
    </row>
    <row r="10" ht="30" customHeight="1" spans="1:11">
      <c r="A10" s="25"/>
      <c r="B10" s="26"/>
      <c r="C10" s="27"/>
      <c r="D10" s="28"/>
      <c r="E10" s="25">
        <v>44505</v>
      </c>
      <c r="F10" s="155" t="s">
        <v>7713</v>
      </c>
      <c r="G10" s="30">
        <v>21000</v>
      </c>
      <c r="H10" s="26"/>
      <c r="J10" s="46" t="s">
        <v>17</v>
      </c>
      <c r="K10" s="47">
        <f>B32</f>
        <v>691406.48</v>
      </c>
    </row>
    <row r="11" ht="30" customHeight="1" spans="1:8">
      <c r="A11" s="25"/>
      <c r="B11" s="26"/>
      <c r="C11" s="27"/>
      <c r="D11" s="28"/>
      <c r="E11" s="154" t="s">
        <v>2085</v>
      </c>
      <c r="F11" s="155" t="s">
        <v>7711</v>
      </c>
      <c r="G11" s="28">
        <v>17940</v>
      </c>
      <c r="H11" s="28"/>
    </row>
    <row r="12" ht="30" customHeight="1" spans="1:8">
      <c r="A12" s="25"/>
      <c r="B12" s="26"/>
      <c r="C12" s="27"/>
      <c r="D12" s="28"/>
      <c r="E12" s="154" t="s">
        <v>1313</v>
      </c>
      <c r="F12" s="28" t="s">
        <v>7714</v>
      </c>
      <c r="G12" s="28">
        <v>4702.6</v>
      </c>
      <c r="H12" s="28"/>
    </row>
    <row r="13" ht="30" customHeight="1" spans="1:8">
      <c r="A13" s="25"/>
      <c r="B13" s="26"/>
      <c r="C13" s="27"/>
      <c r="D13" s="28"/>
      <c r="E13" s="154" t="s">
        <v>1313</v>
      </c>
      <c r="F13" s="29" t="s">
        <v>7712</v>
      </c>
      <c r="G13" s="28">
        <v>679.2</v>
      </c>
      <c r="H13" s="28"/>
    </row>
    <row r="14" ht="30" customHeight="1" spans="1:8">
      <c r="A14" s="25"/>
      <c r="B14" s="26"/>
      <c r="C14" s="27"/>
      <c r="D14" s="28"/>
      <c r="E14" s="154" t="s">
        <v>1313</v>
      </c>
      <c r="F14" s="28" t="s">
        <v>7715</v>
      </c>
      <c r="G14" s="28">
        <v>10000</v>
      </c>
      <c r="H14" s="28"/>
    </row>
    <row r="15" ht="30" customHeight="1" spans="1:8">
      <c r="A15" s="25"/>
      <c r="B15" s="26"/>
      <c r="C15" s="27"/>
      <c r="D15" s="28"/>
      <c r="E15" s="25">
        <v>44778</v>
      </c>
      <c r="F15" s="28" t="s">
        <v>7714</v>
      </c>
      <c r="G15" s="30">
        <v>13025.82</v>
      </c>
      <c r="H15" s="28"/>
    </row>
    <row r="16" ht="30" customHeight="1" spans="1:8">
      <c r="A16" s="25"/>
      <c r="B16" s="26"/>
      <c r="C16" s="27"/>
      <c r="D16" s="28"/>
      <c r="E16" s="25">
        <v>44868</v>
      </c>
      <c r="F16" s="155" t="s">
        <v>7711</v>
      </c>
      <c r="G16" s="30">
        <v>56000</v>
      </c>
      <c r="H16" s="49"/>
    </row>
    <row r="17" ht="30" customHeight="1" spans="1:8">
      <c r="A17" s="25"/>
      <c r="B17" s="26"/>
      <c r="C17" s="27"/>
      <c r="D17" s="28"/>
      <c r="E17" s="25">
        <v>44888</v>
      </c>
      <c r="F17" s="155" t="s">
        <v>7711</v>
      </c>
      <c r="G17" s="30">
        <v>5400</v>
      </c>
      <c r="H17" s="49"/>
    </row>
    <row r="18" ht="30" customHeight="1" spans="1:8">
      <c r="A18" s="25"/>
      <c r="B18" s="26"/>
      <c r="C18" s="27"/>
      <c r="D18" s="28"/>
      <c r="E18" s="25">
        <v>44916</v>
      </c>
      <c r="F18" s="29" t="s">
        <v>764</v>
      </c>
      <c r="G18" s="30">
        <v>10995</v>
      </c>
      <c r="H18" s="49"/>
    </row>
    <row r="19" ht="30" customHeight="1" spans="1:8">
      <c r="A19" s="25"/>
      <c r="B19" s="26"/>
      <c r="C19" s="27"/>
      <c r="D19" s="28"/>
      <c r="E19" s="25">
        <v>44916</v>
      </c>
      <c r="F19" s="29" t="s">
        <v>7716</v>
      </c>
      <c r="G19" s="30">
        <v>1500</v>
      </c>
      <c r="H19" s="49"/>
    </row>
    <row r="20" ht="30" customHeight="1" spans="1:8">
      <c r="A20" s="25"/>
      <c r="B20" s="26"/>
      <c r="C20" s="27"/>
      <c r="D20" s="28"/>
      <c r="E20" s="25">
        <v>45231</v>
      </c>
      <c r="F20" s="29" t="s">
        <v>7717</v>
      </c>
      <c r="G20" s="30">
        <v>1760</v>
      </c>
      <c r="H20" s="49"/>
    </row>
    <row r="21" ht="30" customHeight="1" spans="1:8">
      <c r="A21" s="25"/>
      <c r="B21" s="26"/>
      <c r="C21" s="27"/>
      <c r="D21" s="28"/>
      <c r="E21" s="25">
        <v>45231</v>
      </c>
      <c r="F21" s="29" t="s">
        <v>7718</v>
      </c>
      <c r="G21" s="30">
        <v>4175</v>
      </c>
      <c r="H21" s="49"/>
    </row>
    <row r="22" ht="30" customHeight="1" spans="1:8">
      <c r="A22" s="25"/>
      <c r="B22" s="26"/>
      <c r="C22" s="27"/>
      <c r="D22" s="28"/>
      <c r="E22" s="25">
        <v>45261</v>
      </c>
      <c r="F22" s="29" t="s">
        <v>7719</v>
      </c>
      <c r="G22" s="30">
        <v>11750</v>
      </c>
      <c r="H22" s="49"/>
    </row>
    <row r="23" ht="30" customHeight="1" spans="1:8">
      <c r="A23" s="25"/>
      <c r="B23" s="26"/>
      <c r="C23" s="27"/>
      <c r="D23" s="28"/>
      <c r="E23" s="25">
        <v>45261</v>
      </c>
      <c r="F23" s="29" t="s">
        <v>7720</v>
      </c>
      <c r="G23" s="30">
        <v>2970</v>
      </c>
      <c r="H23" s="49"/>
    </row>
    <row r="24" ht="30" customHeight="1" spans="1:8">
      <c r="A24" s="25"/>
      <c r="B24" s="26"/>
      <c r="C24" s="27"/>
      <c r="D24" s="28"/>
      <c r="E24" s="25">
        <v>45261</v>
      </c>
      <c r="F24" s="29" t="s">
        <v>7721</v>
      </c>
      <c r="G24" s="30">
        <v>810</v>
      </c>
      <c r="H24" s="49"/>
    </row>
    <row r="25" ht="30" customHeight="1" spans="1:8">
      <c r="A25" s="25"/>
      <c r="B25" s="26"/>
      <c r="C25" s="27"/>
      <c r="D25" s="28"/>
      <c r="E25" s="25">
        <v>45261</v>
      </c>
      <c r="F25" s="29" t="s">
        <v>7722</v>
      </c>
      <c r="G25" s="30">
        <v>3405</v>
      </c>
      <c r="H25" s="49"/>
    </row>
    <row r="26" ht="30" customHeight="1" spans="1:8">
      <c r="A26" s="25"/>
      <c r="B26" s="26"/>
      <c r="C26" s="27"/>
      <c r="D26" s="28"/>
      <c r="E26" s="25">
        <v>45261</v>
      </c>
      <c r="F26" s="29" t="s">
        <v>7723</v>
      </c>
      <c r="G26" s="30">
        <v>8443</v>
      </c>
      <c r="H26" s="49"/>
    </row>
    <row r="27" ht="30" customHeight="1" spans="1:8">
      <c r="A27" s="25"/>
      <c r="B27" s="26"/>
      <c r="C27" s="27"/>
      <c r="D27" s="28"/>
      <c r="E27" s="25">
        <v>45261</v>
      </c>
      <c r="F27" s="29" t="s">
        <v>7724</v>
      </c>
      <c r="G27" s="30">
        <v>14239.72</v>
      </c>
      <c r="H27" s="49"/>
    </row>
    <row r="28" ht="42" customHeight="1" spans="1:8">
      <c r="A28" s="25"/>
      <c r="B28" s="26"/>
      <c r="C28" s="27"/>
      <c r="D28" s="28"/>
      <c r="E28" s="25">
        <v>45444</v>
      </c>
      <c r="F28" s="29" t="s">
        <v>7725</v>
      </c>
      <c r="G28" s="30">
        <v>110018.98</v>
      </c>
      <c r="H28" s="49"/>
    </row>
    <row r="29" ht="30" customHeight="1" spans="1:8">
      <c r="A29" s="25"/>
      <c r="B29" s="26"/>
      <c r="C29" s="27"/>
      <c r="D29" s="28"/>
      <c r="E29" s="25">
        <v>45505</v>
      </c>
      <c r="F29" s="29" t="s">
        <v>7726</v>
      </c>
      <c r="G29" s="30">
        <v>999</v>
      </c>
      <c r="H29" s="49"/>
    </row>
    <row r="30" ht="27" customHeight="1" spans="1:17">
      <c r="A30" s="31" t="s">
        <v>697</v>
      </c>
      <c r="B30" s="32">
        <f>SUM(C7:C7)</f>
        <v>1000000</v>
      </c>
      <c r="C30" s="33"/>
      <c r="D30" s="34"/>
      <c r="E30" s="34"/>
      <c r="F30" s="34"/>
      <c r="G30" s="34"/>
      <c r="H30" s="35"/>
      <c r="Q30" s="2" t="s">
        <v>1425</v>
      </c>
    </row>
    <row r="31" ht="27" customHeight="1" spans="1:8">
      <c r="A31" s="36" t="s">
        <v>699</v>
      </c>
      <c r="B31" s="37">
        <f>SUM(G7:G29)</f>
        <v>308593.52</v>
      </c>
      <c r="C31" s="38"/>
      <c r="D31" s="39"/>
      <c r="E31" s="39"/>
      <c r="F31" s="39"/>
      <c r="G31" s="39"/>
      <c r="H31" s="40"/>
    </row>
    <row r="32" ht="25.5" customHeight="1" spans="1:8">
      <c r="A32" s="36" t="s">
        <v>701</v>
      </c>
      <c r="B32" s="32">
        <f>B30-B31</f>
        <v>691406.48</v>
      </c>
      <c r="C32" s="33"/>
      <c r="D32" s="34"/>
      <c r="E32" s="34"/>
      <c r="F32" s="34"/>
      <c r="G32" s="34"/>
      <c r="H32" s="35"/>
    </row>
    <row r="33" ht="22.5" customHeight="1" spans="1:8">
      <c r="A33" s="41"/>
      <c r="B33" s="41"/>
      <c r="C33" s="42"/>
      <c r="D33" s="41"/>
      <c r="E33" s="41"/>
      <c r="F33" s="6" t="s">
        <v>703</v>
      </c>
      <c r="G33" s="6"/>
      <c r="H33" s="6"/>
    </row>
    <row r="34" spans="1:8">
      <c r="A34" s="41"/>
      <c r="B34" s="43"/>
      <c r="C34" s="42"/>
      <c r="D34" s="41"/>
      <c r="E34" s="41"/>
      <c r="F34" s="41" t="s">
        <v>705</v>
      </c>
      <c r="G34" s="41"/>
      <c r="H34" s="41"/>
    </row>
    <row r="35" spans="1:8">
      <c r="A35" s="44" t="s">
        <v>707</v>
      </c>
      <c r="B35" s="44"/>
      <c r="C35" s="44"/>
      <c r="D35" s="44"/>
      <c r="E35" s="44"/>
      <c r="F35" s="44"/>
      <c r="G35" s="44"/>
      <c r="H35" s="44"/>
    </row>
    <row r="36" spans="1:8">
      <c r="A36" s="41"/>
      <c r="B36" s="41"/>
      <c r="C36" s="42"/>
      <c r="D36" s="41"/>
      <c r="E36" s="41"/>
      <c r="F36" s="45"/>
      <c r="G36" s="42"/>
      <c r="H36" s="41"/>
    </row>
    <row r="37" spans="1:8">
      <c r="A37" s="41"/>
      <c r="B37" s="41"/>
      <c r="C37" s="42"/>
      <c r="D37" s="41"/>
      <c r="E37" s="41"/>
      <c r="F37" s="45"/>
      <c r="G37" s="42"/>
      <c r="H37" s="41"/>
    </row>
    <row r="38" spans="1:8">
      <c r="A38" s="41"/>
      <c r="B38" s="41"/>
      <c r="C38" s="42"/>
      <c r="D38" s="41"/>
      <c r="E38" s="41"/>
      <c r="F38" s="45"/>
      <c r="G38" s="42"/>
      <c r="H38" s="41"/>
    </row>
    <row r="39" spans="1:8">
      <c r="A39" s="41"/>
      <c r="B39" s="41"/>
      <c r="C39" s="42"/>
      <c r="D39" s="41"/>
      <c r="E39" s="41"/>
      <c r="F39" s="45"/>
      <c r="G39" s="42"/>
      <c r="H39" s="41"/>
    </row>
    <row r="40" spans="1:8">
      <c r="A40" s="41"/>
      <c r="B40" s="41"/>
      <c r="C40" s="42"/>
      <c r="D40" s="41"/>
      <c r="E40" s="41"/>
      <c r="F40" s="45"/>
      <c r="G40" s="42"/>
      <c r="H40" s="41"/>
    </row>
    <row r="41" spans="1:8">
      <c r="A41" s="41"/>
      <c r="B41" s="41"/>
      <c r="C41" s="42"/>
      <c r="D41" s="41"/>
      <c r="E41" s="41"/>
      <c r="F41" s="45"/>
      <c r="G41" s="42"/>
      <c r="H41" s="41"/>
    </row>
    <row r="42" spans="1:8">
      <c r="A42" s="41"/>
      <c r="B42" s="41"/>
      <c r="C42" s="42"/>
      <c r="D42" s="41"/>
      <c r="E42" s="41"/>
      <c r="F42" s="45"/>
      <c r="G42" s="42"/>
      <c r="H42" s="41"/>
    </row>
    <row r="43" spans="1:8">
      <c r="A43" s="41"/>
      <c r="B43" s="41"/>
      <c r="C43" s="42"/>
      <c r="D43" s="41"/>
      <c r="E43" s="41"/>
      <c r="F43" s="45"/>
      <c r="G43" s="42"/>
      <c r="H43" s="41"/>
    </row>
    <row r="44" spans="1:8">
      <c r="A44" s="41"/>
      <c r="B44" s="41"/>
      <c r="C44" s="42"/>
      <c r="D44" s="41"/>
      <c r="E44" s="41"/>
      <c r="F44" s="45"/>
      <c r="G44" s="42"/>
      <c r="H44" s="41"/>
    </row>
  </sheetData>
  <mergeCells count="12">
    <mergeCell ref="A1:H1"/>
    <mergeCell ref="B3:E3"/>
    <mergeCell ref="G3:H3"/>
    <mergeCell ref="A4:H4"/>
    <mergeCell ref="A5:D5"/>
    <mergeCell ref="E5:H5"/>
    <mergeCell ref="C30:H30"/>
    <mergeCell ref="C31:H31"/>
    <mergeCell ref="C32:H32"/>
    <mergeCell ref="F33:G33"/>
    <mergeCell ref="F34:G34"/>
    <mergeCell ref="A35:G35"/>
  </mergeCells>
  <pageMargins left="0.984027777777778" right="0.984027777777778" top="0.984027777777778" bottom="0.984027777777778" header="0.511805555555556" footer="0.511805555555556"/>
  <pageSetup paperSize="9" scale="44" orientation="landscape"/>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38"/>
  <sheetViews>
    <sheetView showGridLines="0" zoomScale="80" zoomScaleNormal="80" workbookViewId="0">
      <selection activeCell="G27" sqref="G27"/>
    </sheetView>
  </sheetViews>
  <sheetFormatPr defaultColWidth="9" defaultRowHeight="14.25"/>
  <cols>
    <col min="1" max="1" width="18.625" style="2" customWidth="1"/>
    <col min="2" max="2" width="28" style="2" customWidth="1"/>
    <col min="3" max="3" width="18.625" style="3" customWidth="1"/>
    <col min="4" max="5" width="18.625" style="2" customWidth="1"/>
    <col min="6" max="6" width="31" style="4" customWidth="1"/>
    <col min="7" max="7" width="18.625" style="3" customWidth="1"/>
    <col min="8" max="8" width="18.625" style="2" customWidth="1"/>
    <col min="9" max="9" width="10.5" style="2" customWidth="1"/>
    <col min="10" max="10" width="9" style="2"/>
    <col min="11" max="11" width="11.4" style="2" customWidth="1"/>
    <col min="12" max="12" width="5.125" style="2" customWidth="1"/>
    <col min="13" max="13" width="22" style="2" customWidth="1"/>
    <col min="14" max="14" width="9" style="2"/>
    <col min="15" max="15" width="14.125" style="2" customWidth="1"/>
    <col min="16" max="16" width="9.25" style="2"/>
    <col min="17" max="20" width="9" style="2"/>
    <col min="21" max="21" width="17.625" style="2" customWidth="1"/>
    <col min="22" max="23" width="10.125" style="2"/>
    <col min="24" max="28" width="9" style="2"/>
    <col min="29" max="29" width="15.15" style="2" customWidth="1"/>
    <col min="30" max="30" width="10.125" style="2"/>
    <col min="31" max="16384" width="9" style="2"/>
  </cols>
  <sheetData>
    <row r="1" ht="40.5" customHeight="1" spans="1:8">
      <c r="A1" s="5" t="s">
        <v>7727</v>
      </c>
      <c r="B1" s="5"/>
      <c r="C1" s="5"/>
      <c r="D1" s="5"/>
      <c r="E1" s="5"/>
      <c r="F1" s="5"/>
      <c r="G1" s="5"/>
      <c r="H1" s="5"/>
    </row>
    <row r="2" ht="23.25" customHeight="1" spans="1:8">
      <c r="A2" s="6" t="s">
        <v>647</v>
      </c>
      <c r="B2" s="6"/>
      <c r="C2" s="7"/>
      <c r="D2" s="6"/>
      <c r="E2" s="6"/>
      <c r="F2" s="8"/>
      <c r="G2" s="7"/>
      <c r="H2" s="6"/>
    </row>
    <row r="3" s="1" customFormat="1" ht="24.75" customHeight="1" spans="1:23">
      <c r="A3" s="9" t="s">
        <v>648</v>
      </c>
      <c r="B3" s="10" t="s">
        <v>7709</v>
      </c>
      <c r="C3" s="11"/>
      <c r="D3" s="11"/>
      <c r="E3" s="11"/>
      <c r="F3" s="12" t="s">
        <v>650</v>
      </c>
      <c r="G3" s="11" t="s">
        <v>231</v>
      </c>
      <c r="H3" s="13"/>
      <c r="W3" s="2"/>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43770</v>
      </c>
      <c r="B7" s="26" t="s">
        <v>228</v>
      </c>
      <c r="C7" s="27">
        <v>1000000</v>
      </c>
      <c r="D7" s="28"/>
      <c r="E7" s="50">
        <v>43770</v>
      </c>
      <c r="F7" s="29" t="s">
        <v>7728</v>
      </c>
      <c r="G7" s="30">
        <v>11111.11</v>
      </c>
      <c r="H7" s="49"/>
      <c r="J7" s="46" t="s">
        <v>14</v>
      </c>
      <c r="K7" s="47">
        <f>B13</f>
        <v>1000000</v>
      </c>
    </row>
    <row r="8" ht="30" customHeight="1" spans="1:11">
      <c r="A8" s="25"/>
      <c r="B8" s="26"/>
      <c r="C8" s="27"/>
      <c r="D8" s="28"/>
      <c r="E8" s="50">
        <v>43800</v>
      </c>
      <c r="F8" s="29" t="s">
        <v>7728</v>
      </c>
      <c r="G8" s="30">
        <v>11111.11</v>
      </c>
      <c r="H8" s="49"/>
      <c r="J8" s="46" t="s">
        <v>669</v>
      </c>
      <c r="K8" s="47">
        <f>SUM(G12)</f>
        <v>0</v>
      </c>
    </row>
    <row r="9" ht="30" customHeight="1" spans="1:11">
      <c r="A9" s="25"/>
      <c r="B9" s="26"/>
      <c r="C9" s="27"/>
      <c r="D9" s="28"/>
      <c r="E9" s="50" t="s">
        <v>1682</v>
      </c>
      <c r="F9" s="29" t="s">
        <v>7728</v>
      </c>
      <c r="G9" s="30">
        <v>77777.77</v>
      </c>
      <c r="H9" s="49"/>
      <c r="J9" s="46" t="s">
        <v>16</v>
      </c>
      <c r="K9" s="47">
        <f>B14</f>
        <v>707769.99</v>
      </c>
    </row>
    <row r="10" ht="30" customHeight="1" spans="1:11">
      <c r="A10" s="25"/>
      <c r="B10" s="26"/>
      <c r="C10" s="27"/>
      <c r="D10" s="28"/>
      <c r="E10" s="50" t="s">
        <v>653</v>
      </c>
      <c r="F10" s="29" t="s">
        <v>7729</v>
      </c>
      <c r="G10" s="30">
        <v>225352</v>
      </c>
      <c r="H10" s="49"/>
      <c r="J10" s="46" t="s">
        <v>17</v>
      </c>
      <c r="K10" s="47">
        <f>B15</f>
        <v>292230.01</v>
      </c>
    </row>
    <row r="11" ht="30" customHeight="1" spans="1:8">
      <c r="A11" s="25"/>
      <c r="B11" s="26"/>
      <c r="C11" s="27"/>
      <c r="D11" s="28"/>
      <c r="E11" s="50" t="s">
        <v>756</v>
      </c>
      <c r="F11" s="29" t="s">
        <v>7729</v>
      </c>
      <c r="G11" s="30">
        <v>382418</v>
      </c>
      <c r="H11" s="49"/>
    </row>
    <row r="12" ht="30" customHeight="1" spans="1:8">
      <c r="A12" s="25"/>
      <c r="B12" s="25"/>
      <c r="C12" s="25"/>
      <c r="D12" s="25"/>
      <c r="E12" s="28"/>
      <c r="F12" s="28"/>
      <c r="G12" s="28"/>
      <c r="H12" s="28"/>
    </row>
    <row r="13" ht="27" customHeight="1" spans="1:8">
      <c r="A13" s="31" t="s">
        <v>697</v>
      </c>
      <c r="B13" s="32">
        <f>SUM(C7:C12)</f>
        <v>1000000</v>
      </c>
      <c r="C13" s="33"/>
      <c r="D13" s="34"/>
      <c r="E13" s="34"/>
      <c r="F13" s="34"/>
      <c r="G13" s="34"/>
      <c r="H13" s="35"/>
    </row>
    <row r="14" ht="27" customHeight="1" spans="1:8">
      <c r="A14" s="36" t="s">
        <v>699</v>
      </c>
      <c r="B14" s="37">
        <f>SUM(G7:G11)</f>
        <v>707769.99</v>
      </c>
      <c r="C14" s="38"/>
      <c r="D14" s="39"/>
      <c r="E14" s="39"/>
      <c r="F14" s="39"/>
      <c r="G14" s="39"/>
      <c r="H14" s="40"/>
    </row>
    <row r="15" ht="25.5" customHeight="1" spans="1:8">
      <c r="A15" s="36" t="s">
        <v>701</v>
      </c>
      <c r="B15" s="32">
        <f>B13-B14</f>
        <v>292230.01</v>
      </c>
      <c r="C15" s="33"/>
      <c r="D15" s="34"/>
      <c r="E15" s="34"/>
      <c r="F15" s="34"/>
      <c r="G15" s="34"/>
      <c r="H15" s="35"/>
    </row>
    <row r="16" ht="22.5" customHeight="1" spans="1:8">
      <c r="A16" s="41"/>
      <c r="B16" s="41"/>
      <c r="C16" s="42"/>
      <c r="D16" s="41"/>
      <c r="E16" s="41"/>
      <c r="F16" s="6" t="s">
        <v>703</v>
      </c>
      <c r="G16" s="6"/>
      <c r="H16" s="6"/>
    </row>
    <row r="17" spans="1:8">
      <c r="A17" s="41"/>
      <c r="B17" s="43"/>
      <c r="C17" s="42"/>
      <c r="D17" s="41"/>
      <c r="E17" s="41"/>
      <c r="F17" s="41" t="s">
        <v>705</v>
      </c>
      <c r="G17" s="41"/>
      <c r="H17" s="41"/>
    </row>
    <row r="18" spans="1:8">
      <c r="A18" s="44" t="s">
        <v>707</v>
      </c>
      <c r="B18" s="44"/>
      <c r="C18" s="44"/>
      <c r="D18" s="44"/>
      <c r="E18" s="44"/>
      <c r="F18" s="44"/>
      <c r="G18" s="44"/>
      <c r="H18" s="44"/>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row r="25" ht="18.75" spans="1:30">
      <c r="A25" s="41"/>
      <c r="B25" s="41"/>
      <c r="C25" s="42"/>
      <c r="D25" s="41"/>
      <c r="E25" s="41"/>
      <c r="F25" s="45"/>
      <c r="G25" s="42"/>
      <c r="H25" s="41"/>
      <c r="L25" s="83" t="s">
        <v>7730</v>
      </c>
      <c r="M25" s="84"/>
      <c r="N25" s="84"/>
      <c r="O25" s="84"/>
      <c r="P25" s="84"/>
      <c r="Q25" s="1"/>
      <c r="R25" s="1"/>
      <c r="S25" s="181" t="s">
        <v>7731</v>
      </c>
      <c r="T25" s="182"/>
      <c r="U25" s="182"/>
      <c r="V25" s="182"/>
      <c r="W25" s="183"/>
      <c r="Z25" s="181" t="s">
        <v>7732</v>
      </c>
      <c r="AA25" s="182"/>
      <c r="AB25" s="182"/>
      <c r="AC25" s="182"/>
      <c r="AD25" s="183"/>
    </row>
    <row r="26" spans="1:30">
      <c r="A26" s="41"/>
      <c r="B26" s="41"/>
      <c r="C26" s="42"/>
      <c r="D26" s="41"/>
      <c r="E26" s="41"/>
      <c r="F26" s="45"/>
      <c r="G26" s="42"/>
      <c r="H26" s="41"/>
      <c r="L26" s="177" t="s">
        <v>1682</v>
      </c>
      <c r="M26" s="177"/>
      <c r="N26" s="177" t="s">
        <v>654</v>
      </c>
      <c r="O26" s="177" t="s">
        <v>7</v>
      </c>
      <c r="P26" s="177" t="s">
        <v>664</v>
      </c>
      <c r="S26" s="184" t="s">
        <v>653</v>
      </c>
      <c r="T26" s="184"/>
      <c r="U26" s="184" t="s">
        <v>654</v>
      </c>
      <c r="V26" s="184" t="s">
        <v>655</v>
      </c>
      <c r="W26" s="184" t="s">
        <v>656</v>
      </c>
      <c r="Z26" s="184" t="s">
        <v>756</v>
      </c>
      <c r="AA26" s="184"/>
      <c r="AB26" s="184" t="s">
        <v>654</v>
      </c>
      <c r="AC26" s="184" t="s">
        <v>655</v>
      </c>
      <c r="AD26" s="184" t="s">
        <v>656</v>
      </c>
    </row>
    <row r="27" spans="1:30">
      <c r="A27" s="41"/>
      <c r="B27" s="41"/>
      <c r="C27" s="42"/>
      <c r="D27" s="41"/>
      <c r="E27" s="41"/>
      <c r="F27" s="45"/>
      <c r="G27" s="42"/>
      <c r="H27" s="41"/>
      <c r="L27" s="177" t="s">
        <v>659</v>
      </c>
      <c r="M27" s="177" t="s">
        <v>660</v>
      </c>
      <c r="N27" s="177" t="s">
        <v>654</v>
      </c>
      <c r="O27" s="177" t="s">
        <v>655</v>
      </c>
      <c r="P27" s="177" t="s">
        <v>661</v>
      </c>
      <c r="S27" s="184" t="s">
        <v>659</v>
      </c>
      <c r="T27" s="184" t="s">
        <v>660</v>
      </c>
      <c r="U27" s="184" t="s">
        <v>654</v>
      </c>
      <c r="V27" s="184" t="s">
        <v>655</v>
      </c>
      <c r="W27" s="184" t="s">
        <v>661</v>
      </c>
      <c r="Z27" s="184" t="s">
        <v>659</v>
      </c>
      <c r="AA27" s="184" t="s">
        <v>660</v>
      </c>
      <c r="AB27" s="184" t="s">
        <v>654</v>
      </c>
      <c r="AC27" s="184" t="s">
        <v>655</v>
      </c>
      <c r="AD27" s="184" t="s">
        <v>661</v>
      </c>
    </row>
    <row r="28" ht="60" spans="12:30">
      <c r="L28" s="178" t="s">
        <v>665</v>
      </c>
      <c r="M28" s="179">
        <v>31</v>
      </c>
      <c r="N28" s="178" t="s">
        <v>1955</v>
      </c>
      <c r="O28" s="178" t="s">
        <v>7733</v>
      </c>
      <c r="P28" s="180">
        <v>11111.11</v>
      </c>
      <c r="S28" s="114" t="s">
        <v>710</v>
      </c>
      <c r="T28" s="115">
        <v>30</v>
      </c>
      <c r="U28" s="114" t="s">
        <v>7734</v>
      </c>
      <c r="V28" s="114" t="s">
        <v>7735</v>
      </c>
      <c r="W28" s="140">
        <v>75900</v>
      </c>
      <c r="Z28" s="144" t="s">
        <v>691</v>
      </c>
      <c r="AA28" s="144" t="s">
        <v>677</v>
      </c>
      <c r="AB28" s="144" t="s">
        <v>2224</v>
      </c>
      <c r="AC28" s="144" t="s">
        <v>7736</v>
      </c>
      <c r="AD28" s="145">
        <v>2620</v>
      </c>
    </row>
    <row r="29" ht="48" spans="12:30">
      <c r="L29" s="178" t="s">
        <v>676</v>
      </c>
      <c r="M29" s="179">
        <v>29</v>
      </c>
      <c r="N29" s="178" t="s">
        <v>1957</v>
      </c>
      <c r="O29" s="178" t="s">
        <v>7737</v>
      </c>
      <c r="P29" s="180">
        <v>11111.11</v>
      </c>
      <c r="S29" s="114" t="s">
        <v>710</v>
      </c>
      <c r="T29" s="115">
        <v>30</v>
      </c>
      <c r="U29" s="114" t="s">
        <v>7738</v>
      </c>
      <c r="V29" s="114" t="s">
        <v>7739</v>
      </c>
      <c r="W29" s="140">
        <v>34500</v>
      </c>
      <c r="Z29" s="144" t="s">
        <v>691</v>
      </c>
      <c r="AA29" s="146">
        <v>31</v>
      </c>
      <c r="AB29" s="144" t="s">
        <v>7740</v>
      </c>
      <c r="AC29" s="144" t="s">
        <v>7741</v>
      </c>
      <c r="AD29" s="145">
        <v>15000</v>
      </c>
    </row>
    <row r="30" ht="60" spans="12:30">
      <c r="L30" s="178" t="s">
        <v>691</v>
      </c>
      <c r="M30" s="179">
        <v>31</v>
      </c>
      <c r="N30" s="178" t="s">
        <v>1967</v>
      </c>
      <c r="O30" s="178" t="s">
        <v>7742</v>
      </c>
      <c r="P30" s="180">
        <v>11111.11</v>
      </c>
      <c r="S30" s="114" t="s">
        <v>710</v>
      </c>
      <c r="T30" s="115">
        <v>30</v>
      </c>
      <c r="U30" s="114" t="s">
        <v>7743</v>
      </c>
      <c r="V30" s="114" t="s">
        <v>7744</v>
      </c>
      <c r="W30" s="140">
        <v>28200</v>
      </c>
      <c r="Z30" s="144" t="s">
        <v>691</v>
      </c>
      <c r="AA30" s="146">
        <v>31</v>
      </c>
      <c r="AB30" s="144" t="s">
        <v>7745</v>
      </c>
      <c r="AC30" s="144" t="s">
        <v>7746</v>
      </c>
      <c r="AD30" s="145">
        <v>48000</v>
      </c>
    </row>
    <row r="31" ht="48" spans="12:30">
      <c r="L31" s="178" t="s">
        <v>677</v>
      </c>
      <c r="M31" s="179">
        <v>30</v>
      </c>
      <c r="N31" s="178" t="s">
        <v>1972</v>
      </c>
      <c r="O31" s="178" t="s">
        <v>7747</v>
      </c>
      <c r="P31" s="180">
        <v>11111.11</v>
      </c>
      <c r="S31" s="115">
        <v>12</v>
      </c>
      <c r="T31" s="115">
        <v>31</v>
      </c>
      <c r="U31" s="114" t="s">
        <v>7748</v>
      </c>
      <c r="V31" s="114" t="s">
        <v>7749</v>
      </c>
      <c r="W31" s="140">
        <v>7752</v>
      </c>
      <c r="Z31" s="144" t="s">
        <v>708</v>
      </c>
      <c r="AA31" s="146">
        <v>30</v>
      </c>
      <c r="AB31" s="144" t="s">
        <v>7750</v>
      </c>
      <c r="AC31" s="144" t="s">
        <v>7751</v>
      </c>
      <c r="AD31" s="145">
        <v>99000</v>
      </c>
    </row>
    <row r="32" ht="48" spans="12:30">
      <c r="L32" s="178" t="s">
        <v>716</v>
      </c>
      <c r="M32" s="179">
        <v>31</v>
      </c>
      <c r="N32" s="178" t="s">
        <v>1976</v>
      </c>
      <c r="O32" s="178" t="s">
        <v>7752</v>
      </c>
      <c r="P32" s="180">
        <v>11111.11</v>
      </c>
      <c r="S32" s="115">
        <v>12</v>
      </c>
      <c r="T32" s="115">
        <v>31</v>
      </c>
      <c r="U32" s="114" t="s">
        <v>7753</v>
      </c>
      <c r="V32" s="114" t="s">
        <v>7749</v>
      </c>
      <c r="W32" s="140">
        <v>49000</v>
      </c>
      <c r="Z32" s="144" t="s">
        <v>721</v>
      </c>
      <c r="AA32" s="146">
        <v>21</v>
      </c>
      <c r="AB32" s="144" t="s">
        <v>7754</v>
      </c>
      <c r="AC32" s="144" t="s">
        <v>7755</v>
      </c>
      <c r="AD32" s="145">
        <v>65000</v>
      </c>
    </row>
    <row r="33" ht="60" spans="12:30">
      <c r="L33" s="178" t="s">
        <v>708</v>
      </c>
      <c r="M33" s="179">
        <v>30</v>
      </c>
      <c r="N33" s="178" t="s">
        <v>2063</v>
      </c>
      <c r="O33" s="178" t="s">
        <v>7756</v>
      </c>
      <c r="P33" s="180">
        <v>11111.11</v>
      </c>
      <c r="Q33" s="2" t="s">
        <v>1425</v>
      </c>
      <c r="S33" s="115">
        <v>12</v>
      </c>
      <c r="T33" s="115">
        <v>31</v>
      </c>
      <c r="U33" s="114" t="s">
        <v>7757</v>
      </c>
      <c r="V33" s="114" t="s">
        <v>7758</v>
      </c>
      <c r="W33" s="140">
        <v>30000</v>
      </c>
      <c r="Z33" s="144" t="s">
        <v>729</v>
      </c>
      <c r="AA33" s="146">
        <v>10</v>
      </c>
      <c r="AB33" s="144" t="s">
        <v>3320</v>
      </c>
      <c r="AC33" s="144" t="s">
        <v>7759</v>
      </c>
      <c r="AD33" s="145">
        <v>5099</v>
      </c>
    </row>
    <row r="34" ht="36" spans="12:30">
      <c r="L34" s="178" t="s">
        <v>721</v>
      </c>
      <c r="M34" s="178" t="s">
        <v>1568</v>
      </c>
      <c r="N34" s="178" t="s">
        <v>2065</v>
      </c>
      <c r="O34" s="178" t="s">
        <v>7756</v>
      </c>
      <c r="P34" s="180">
        <v>11111.11</v>
      </c>
      <c r="S34" s="114" t="s">
        <v>1425</v>
      </c>
      <c r="T34" s="114"/>
      <c r="U34" s="114"/>
      <c r="V34" s="114" t="s">
        <v>1426</v>
      </c>
      <c r="W34" s="140">
        <v>225352</v>
      </c>
      <c r="Z34" s="144" t="s">
        <v>710</v>
      </c>
      <c r="AA34" s="144" t="s">
        <v>665</v>
      </c>
      <c r="AB34" s="144" t="s">
        <v>7760</v>
      </c>
      <c r="AC34" s="144" t="s">
        <v>7761</v>
      </c>
      <c r="AD34" s="145">
        <v>49000</v>
      </c>
    </row>
    <row r="35" ht="36" spans="12:30">
      <c r="L35" s="178" t="s">
        <v>1425</v>
      </c>
      <c r="M35" s="178"/>
      <c r="N35" s="178"/>
      <c r="O35" s="178" t="s">
        <v>389</v>
      </c>
      <c r="P35" s="180">
        <f>SUM(P28:P34)</f>
        <v>77777.77</v>
      </c>
      <c r="Z35" s="146">
        <v>11</v>
      </c>
      <c r="AA35" s="144" t="s">
        <v>691</v>
      </c>
      <c r="AB35" s="144" t="s">
        <v>3403</v>
      </c>
      <c r="AC35" s="144" t="s">
        <v>7762</v>
      </c>
      <c r="AD35" s="145">
        <v>6899</v>
      </c>
    </row>
    <row r="36" ht="36" spans="26:30">
      <c r="Z36" s="146">
        <v>12</v>
      </c>
      <c r="AA36" s="146">
        <v>31</v>
      </c>
      <c r="AB36" s="144" t="s">
        <v>7763</v>
      </c>
      <c r="AC36" s="144" t="s">
        <v>7764</v>
      </c>
      <c r="AD36" s="145">
        <v>64800</v>
      </c>
    </row>
    <row r="37" ht="36" spans="26:30">
      <c r="Z37" s="146">
        <v>12</v>
      </c>
      <c r="AA37" s="146">
        <v>31</v>
      </c>
      <c r="AB37" s="144" t="s">
        <v>7765</v>
      </c>
      <c r="AC37" s="144" t="s">
        <v>7766</v>
      </c>
      <c r="AD37" s="145">
        <v>27000</v>
      </c>
    </row>
    <row r="38" spans="26:30">
      <c r="Z38" s="114" t="s">
        <v>1425</v>
      </c>
      <c r="AA38" s="114"/>
      <c r="AB38" s="114"/>
      <c r="AC38" s="114" t="s">
        <v>1426</v>
      </c>
      <c r="AD38" s="140">
        <f>SUM(AD28:AD37)</f>
        <v>382418</v>
      </c>
    </row>
  </sheetData>
  <mergeCells count="27">
    <mergeCell ref="A1:H1"/>
    <mergeCell ref="B3:E3"/>
    <mergeCell ref="G3:H3"/>
    <mergeCell ref="A4:H4"/>
    <mergeCell ref="A5:D5"/>
    <mergeCell ref="E5:H5"/>
    <mergeCell ref="C13:H13"/>
    <mergeCell ref="C14:H14"/>
    <mergeCell ref="C15:H15"/>
    <mergeCell ref="F16:G16"/>
    <mergeCell ref="F17:G17"/>
    <mergeCell ref="A18:G18"/>
    <mergeCell ref="L25:P25"/>
    <mergeCell ref="S25:W25"/>
    <mergeCell ref="Z25:AD25"/>
    <mergeCell ref="L26:M26"/>
    <mergeCell ref="S26:T26"/>
    <mergeCell ref="Z26:AA26"/>
    <mergeCell ref="N26:N27"/>
    <mergeCell ref="O26:O27"/>
    <mergeCell ref="P26:P27"/>
    <mergeCell ref="U26:U27"/>
    <mergeCell ref="V26:V27"/>
    <mergeCell ref="W26:W27"/>
    <mergeCell ref="AB26:AB27"/>
    <mergeCell ref="AC26:AC27"/>
    <mergeCell ref="AD26:AD27"/>
  </mergeCells>
  <pageMargins left="0.984027777777778" right="0.984027777777778" top="0.984027777777778" bottom="0.984027777777778" header="0.511805555555556" footer="0.511805555555556"/>
  <pageSetup paperSize="9" scale="68" orientation="landscape"/>
  <headerFooter/>
  <rowBreaks count="1" manualBreakCount="1">
    <brk id="12" max="16383" man="1"/>
  </rowBreaks>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9" defaultRowHeight="14.25"/>
  <cols>
    <col min="1" max="1" width="18.625" style="2" customWidth="1"/>
    <col min="2" max="2" width="27.6" style="2" customWidth="1"/>
    <col min="3" max="3" width="18.625" style="3" customWidth="1"/>
    <col min="4" max="5" width="18.625" style="2" customWidth="1"/>
    <col min="6" max="6" width="18.625" style="4" customWidth="1"/>
    <col min="7" max="7" width="18.625" style="3" customWidth="1"/>
    <col min="8" max="8" width="13.7" style="2" customWidth="1"/>
    <col min="9" max="9" width="7.8" style="2" customWidth="1"/>
    <col min="10" max="10" width="9" style="2"/>
    <col min="11" max="11" width="9.9" style="2"/>
    <col min="12" max="16384" width="9" style="2"/>
  </cols>
  <sheetData>
    <row r="1" ht="40.5" customHeight="1" spans="1:8">
      <c r="A1" s="5" t="s">
        <v>7767</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7709</v>
      </c>
      <c r="C3" s="11"/>
      <c r="D3" s="11"/>
      <c r="E3" s="11"/>
      <c r="F3" s="12" t="s">
        <v>650</v>
      </c>
      <c r="G3" s="11" t="s">
        <v>234</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43770</v>
      </c>
      <c r="B7" s="26" t="s">
        <v>228</v>
      </c>
      <c r="C7" s="27">
        <v>500000</v>
      </c>
      <c r="D7" s="28"/>
      <c r="E7" s="50"/>
      <c r="F7" s="29"/>
      <c r="G7" s="30"/>
      <c r="H7" s="49"/>
      <c r="J7" s="46" t="s">
        <v>14</v>
      </c>
      <c r="K7" s="47">
        <f>B8</f>
        <v>500000</v>
      </c>
    </row>
    <row r="8" ht="27" customHeight="1" spans="1:17">
      <c r="A8" s="31" t="s">
        <v>697</v>
      </c>
      <c r="B8" s="32">
        <f>SUM(C7:C7)</f>
        <v>500000</v>
      </c>
      <c r="C8" s="33"/>
      <c r="D8" s="34"/>
      <c r="E8" s="34"/>
      <c r="F8" s="34"/>
      <c r="G8" s="34"/>
      <c r="H8" s="35"/>
      <c r="J8" s="46" t="s">
        <v>669</v>
      </c>
      <c r="K8" s="47">
        <f>SUM(G7)</f>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500000</v>
      </c>
      <c r="C10" s="33"/>
      <c r="D10" s="34"/>
      <c r="E10" s="34"/>
      <c r="F10" s="34"/>
      <c r="G10" s="34"/>
      <c r="H10" s="35"/>
      <c r="J10" s="46" t="s">
        <v>17</v>
      </c>
      <c r="K10" s="47">
        <f>B10</f>
        <v>500000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6" orientation="landscape"/>
  <headerFooter/>
  <rowBreaks count="1" manualBreakCount="1">
    <brk id="7" max="16383" man="1"/>
  </rowBreaks>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34"/>
  <sheetViews>
    <sheetView showGridLines="0" zoomScale="70" zoomScaleNormal="70" workbookViewId="0">
      <selection activeCell="G27" sqref="G27"/>
    </sheetView>
  </sheetViews>
  <sheetFormatPr defaultColWidth="9" defaultRowHeight="13.5"/>
  <cols>
    <col min="1" max="1" width="18.625" style="41" customWidth="1"/>
    <col min="2" max="2" width="20.5666666666667" style="41" customWidth="1"/>
    <col min="3" max="3" width="18.625" style="42" customWidth="1"/>
    <col min="4" max="4" width="18.625" style="41" customWidth="1"/>
    <col min="5" max="5" width="11.25" style="41" customWidth="1"/>
    <col min="6" max="6" width="56.125" style="41" customWidth="1"/>
    <col min="7" max="7" width="21.25" style="42" customWidth="1"/>
    <col min="8" max="8" width="53.25" style="41" customWidth="1"/>
    <col min="9" max="10" width="9" style="41"/>
    <col min="11" max="11" width="12.4" style="41"/>
    <col min="12" max="12" width="12.6" style="41"/>
    <col min="13" max="14" width="9" style="41"/>
    <col min="15" max="15" width="12.6" style="41"/>
    <col min="16" max="16384" width="9" style="41"/>
  </cols>
  <sheetData>
    <row r="1" ht="42" customHeight="1" spans="1:8">
      <c r="A1" s="5" t="s">
        <v>7768</v>
      </c>
      <c r="B1" s="5"/>
      <c r="C1" s="5"/>
      <c r="D1" s="5"/>
      <c r="E1" s="5"/>
      <c r="F1" s="5"/>
      <c r="G1" s="5"/>
      <c r="H1" s="5"/>
    </row>
    <row r="2" ht="23.25" customHeight="1" spans="1:8">
      <c r="A2" s="6" t="s">
        <v>647</v>
      </c>
      <c r="B2" s="6"/>
      <c r="C2" s="7"/>
      <c r="D2" s="6"/>
      <c r="E2" s="6"/>
      <c r="F2" s="6"/>
      <c r="G2" s="7"/>
      <c r="H2" s="6"/>
    </row>
    <row r="3" ht="22.5" customHeight="1" spans="1:8">
      <c r="A3" s="124" t="s">
        <v>648</v>
      </c>
      <c r="B3" s="11" t="s">
        <v>237</v>
      </c>
      <c r="C3" s="11"/>
      <c r="D3" s="11"/>
      <c r="E3" s="11"/>
      <c r="F3" s="12" t="s">
        <v>650</v>
      </c>
      <c r="G3" s="11" t="s">
        <v>236</v>
      </c>
      <c r="H3" s="11"/>
    </row>
    <row r="4" ht="16.5" customHeight="1" spans="1:8">
      <c r="A4" s="14" t="s">
        <v>652</v>
      </c>
      <c r="B4" s="15"/>
      <c r="C4" s="15"/>
      <c r="D4" s="15"/>
      <c r="E4" s="15"/>
      <c r="F4" s="15"/>
      <c r="G4" s="15"/>
      <c r="H4" s="16"/>
    </row>
    <row r="5" ht="21.75" customHeight="1" spans="1:8">
      <c r="A5" s="17" t="s">
        <v>657</v>
      </c>
      <c r="B5" s="18"/>
      <c r="C5" s="18"/>
      <c r="D5" s="19"/>
      <c r="E5" s="20" t="s">
        <v>658</v>
      </c>
      <c r="F5" s="21"/>
      <c r="G5" s="21"/>
      <c r="H5" s="13"/>
    </row>
    <row r="6" ht="29.25" customHeight="1" spans="1:8">
      <c r="A6" s="22" t="s">
        <v>6</v>
      </c>
      <c r="B6" s="22" t="s">
        <v>5</v>
      </c>
      <c r="C6" s="23" t="s">
        <v>662</v>
      </c>
      <c r="D6" s="22" t="s">
        <v>13</v>
      </c>
      <c r="E6" s="22" t="s">
        <v>663</v>
      </c>
      <c r="F6" s="22" t="s">
        <v>7</v>
      </c>
      <c r="G6" s="23" t="s">
        <v>664</v>
      </c>
      <c r="H6" s="22" t="s">
        <v>13</v>
      </c>
    </row>
    <row r="7" ht="30" customHeight="1" spans="1:11">
      <c r="A7" s="25">
        <v>43826</v>
      </c>
      <c r="B7" s="127" t="s">
        <v>238</v>
      </c>
      <c r="C7" s="27">
        <v>10000000</v>
      </c>
      <c r="D7" s="154"/>
      <c r="E7" s="173">
        <v>44287</v>
      </c>
      <c r="F7" s="155" t="s">
        <v>7769</v>
      </c>
      <c r="G7" s="27">
        <v>4248086.85</v>
      </c>
      <c r="H7" s="127"/>
      <c r="J7" s="46" t="s">
        <v>14</v>
      </c>
      <c r="K7" s="47">
        <f>B19</f>
        <v>20000000</v>
      </c>
    </row>
    <row r="8" ht="30" customHeight="1" spans="1:11">
      <c r="A8" s="25">
        <v>44302</v>
      </c>
      <c r="B8" s="127" t="s">
        <v>238</v>
      </c>
      <c r="C8" s="27">
        <v>10000000</v>
      </c>
      <c r="D8" s="174"/>
      <c r="E8" s="173">
        <v>44287</v>
      </c>
      <c r="F8" s="155" t="s">
        <v>7770</v>
      </c>
      <c r="G8" s="27">
        <v>316195.2</v>
      </c>
      <c r="H8" s="127"/>
      <c r="J8" s="46" t="s">
        <v>669</v>
      </c>
      <c r="K8" s="47">
        <f>SUM(G17:G18)</f>
        <v>0</v>
      </c>
    </row>
    <row r="9" ht="30" customHeight="1" spans="1:11">
      <c r="A9" s="25"/>
      <c r="B9" s="127"/>
      <c r="C9" s="27"/>
      <c r="D9" s="174"/>
      <c r="E9" s="25">
        <v>44348</v>
      </c>
      <c r="F9" s="155" t="s">
        <v>7770</v>
      </c>
      <c r="G9" s="27">
        <v>310905.6</v>
      </c>
      <c r="H9" s="127"/>
      <c r="J9" s="46" t="s">
        <v>16</v>
      </c>
      <c r="K9" s="47">
        <f>B20</f>
        <v>20000000</v>
      </c>
    </row>
    <row r="10" ht="30" customHeight="1" spans="1:11">
      <c r="A10" s="25"/>
      <c r="B10" s="127"/>
      <c r="C10" s="127"/>
      <c r="D10" s="127"/>
      <c r="E10" s="25">
        <v>44531</v>
      </c>
      <c r="F10" s="155" t="s">
        <v>7770</v>
      </c>
      <c r="G10" s="27">
        <v>306528</v>
      </c>
      <c r="H10" s="171"/>
      <c r="J10" s="46" t="s">
        <v>17</v>
      </c>
      <c r="K10" s="47">
        <f>B21</f>
        <v>0</v>
      </c>
    </row>
    <row r="11" ht="30" customHeight="1" spans="1:8">
      <c r="A11" s="25"/>
      <c r="B11" s="127"/>
      <c r="C11" s="127"/>
      <c r="D11" s="127"/>
      <c r="E11" s="25">
        <v>44531</v>
      </c>
      <c r="F11" s="155" t="s">
        <v>7769</v>
      </c>
      <c r="G11" s="27">
        <v>3569801.98</v>
      </c>
      <c r="H11" s="171"/>
    </row>
    <row r="12" ht="30" customHeight="1" spans="1:8">
      <c r="A12" s="25"/>
      <c r="B12" s="127"/>
      <c r="C12" s="127"/>
      <c r="D12" s="127"/>
      <c r="E12" s="26" t="s">
        <v>7771</v>
      </c>
      <c r="F12" s="127" t="s">
        <v>7772</v>
      </c>
      <c r="G12" s="27">
        <v>5285206.6</v>
      </c>
      <c r="H12" s="127"/>
    </row>
    <row r="13" ht="30" customHeight="1" spans="1:8">
      <c r="A13" s="25"/>
      <c r="B13" s="127"/>
      <c r="C13" s="127"/>
      <c r="D13" s="127"/>
      <c r="E13" s="154" t="s">
        <v>7773</v>
      </c>
      <c r="F13" s="155" t="s">
        <v>7700</v>
      </c>
      <c r="G13" s="27">
        <v>3383483.72</v>
      </c>
      <c r="H13" s="127"/>
    </row>
    <row r="14" ht="30" customHeight="1" spans="1:8">
      <c r="A14" s="25"/>
      <c r="B14" s="127"/>
      <c r="C14" s="127"/>
      <c r="D14" s="127"/>
      <c r="E14" s="26" t="s">
        <v>1313</v>
      </c>
      <c r="F14" s="127" t="s">
        <v>7774</v>
      </c>
      <c r="G14" s="27">
        <v>644035.2</v>
      </c>
      <c r="H14" s="127"/>
    </row>
    <row r="15" ht="30" customHeight="1" spans="1:8">
      <c r="A15" s="25"/>
      <c r="B15" s="127"/>
      <c r="C15" s="127"/>
      <c r="D15" s="127"/>
      <c r="E15" s="173">
        <v>45046</v>
      </c>
      <c r="F15" s="127" t="s">
        <v>7774</v>
      </c>
      <c r="G15" s="27">
        <v>331353.6</v>
      </c>
      <c r="H15" s="127"/>
    </row>
    <row r="16" ht="30" customHeight="1" spans="1:8">
      <c r="A16" s="25"/>
      <c r="B16" s="127"/>
      <c r="C16" s="127"/>
      <c r="D16" s="127"/>
      <c r="E16" s="173">
        <v>45077</v>
      </c>
      <c r="F16" s="127" t="s">
        <v>7774</v>
      </c>
      <c r="G16" s="27">
        <v>1604403.25</v>
      </c>
      <c r="H16" s="127"/>
    </row>
    <row r="17" ht="30" customHeight="1" spans="1:8">
      <c r="A17" s="25"/>
      <c r="B17" s="127"/>
      <c r="C17" s="127"/>
      <c r="D17" s="127"/>
      <c r="E17" s="175"/>
      <c r="F17" s="127"/>
      <c r="G17" s="27"/>
      <c r="H17" s="127"/>
    </row>
    <row r="18" ht="30" customHeight="1" spans="1:8">
      <c r="A18" s="25"/>
      <c r="B18" s="127"/>
      <c r="C18" s="127"/>
      <c r="D18" s="127"/>
      <c r="E18" s="175"/>
      <c r="F18" s="127"/>
      <c r="G18" s="27"/>
      <c r="H18" s="127"/>
    </row>
    <row r="19" ht="27" customHeight="1" spans="1:8">
      <c r="A19" s="36" t="s">
        <v>697</v>
      </c>
      <c r="B19" s="37">
        <f>SUM(C7:C8)</f>
        <v>20000000</v>
      </c>
      <c r="C19" s="38"/>
      <c r="D19" s="39"/>
      <c r="E19" s="39"/>
      <c r="F19" s="39"/>
      <c r="G19" s="39"/>
      <c r="H19" s="40"/>
    </row>
    <row r="20" ht="27" customHeight="1" spans="1:8">
      <c r="A20" s="36" t="s">
        <v>699</v>
      </c>
      <c r="B20" s="37">
        <f>SUM(G7:G16)</f>
        <v>20000000</v>
      </c>
      <c r="C20" s="38"/>
      <c r="D20" s="39"/>
      <c r="E20" s="39"/>
      <c r="F20" s="39"/>
      <c r="G20" s="39"/>
      <c r="H20" s="40"/>
    </row>
    <row r="21" ht="25.5" customHeight="1" spans="1:8">
      <c r="A21" s="36" t="s">
        <v>701</v>
      </c>
      <c r="B21" s="37">
        <f>B23+B19-B20</f>
        <v>0</v>
      </c>
      <c r="C21" s="38"/>
      <c r="D21" s="39"/>
      <c r="E21" s="39"/>
      <c r="F21" s="39"/>
      <c r="G21" s="39"/>
      <c r="H21" s="40"/>
    </row>
    <row r="22" ht="22.5" customHeight="1" spans="6:8">
      <c r="F22" s="6" t="s">
        <v>703</v>
      </c>
      <c r="G22" s="6"/>
      <c r="H22" s="6"/>
    </row>
    <row r="23" spans="6:7">
      <c r="F23" s="41" t="s">
        <v>705</v>
      </c>
      <c r="G23" s="41"/>
    </row>
    <row r="24" spans="1:8">
      <c r="A24" s="44" t="s">
        <v>707</v>
      </c>
      <c r="B24" s="44"/>
      <c r="C24" s="44"/>
      <c r="D24" s="44"/>
      <c r="E24" s="44"/>
      <c r="F24" s="44"/>
      <c r="G24" s="44"/>
      <c r="H24" s="44"/>
    </row>
    <row r="27" ht="14.25" spans="5:5">
      <c r="E27" s="172"/>
    </row>
    <row r="29" spans="12:15">
      <c r="L29" s="176"/>
      <c r="O29" s="176"/>
    </row>
    <row r="30" spans="12:15">
      <c r="L30" s="176"/>
      <c r="O30" s="176"/>
    </row>
    <row r="31" spans="12:15">
      <c r="L31" s="176"/>
      <c r="O31" s="176"/>
    </row>
    <row r="33" spans="12:15">
      <c r="L33" s="176"/>
      <c r="O33" s="176"/>
    </row>
    <row r="34" spans="12:15">
      <c r="L34" s="176"/>
      <c r="O34" s="176"/>
    </row>
  </sheetData>
  <mergeCells count="12">
    <mergeCell ref="A1:H1"/>
    <mergeCell ref="B3:E3"/>
    <mergeCell ref="G3:H3"/>
    <mergeCell ref="A4:H4"/>
    <mergeCell ref="A5:D5"/>
    <mergeCell ref="E5:H5"/>
    <mergeCell ref="C19:H19"/>
    <mergeCell ref="C20:H20"/>
    <mergeCell ref="C21:H21"/>
    <mergeCell ref="F22:G22"/>
    <mergeCell ref="F23:G23"/>
    <mergeCell ref="A24:G24"/>
  </mergeCells>
  <pageMargins left="1" right="1" top="1" bottom="1" header="0.5" footer="0.5"/>
  <pageSetup paperSize="9" scale="53"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2"/>
  <sheetViews>
    <sheetView showGridLines="0" zoomScale="85" zoomScaleNormal="85" workbookViewId="0">
      <selection activeCell="G27" sqref="G27"/>
    </sheetView>
  </sheetViews>
  <sheetFormatPr defaultColWidth="9" defaultRowHeight="13.5"/>
  <cols>
    <col min="1" max="1" width="18.625" style="41" customWidth="1"/>
    <col min="2" max="2" width="21.4083333333333" style="41" customWidth="1"/>
    <col min="3" max="3" width="18.625" style="42" customWidth="1"/>
    <col min="4" max="4" width="18.625" style="41" customWidth="1"/>
    <col min="5" max="5" width="23.5" style="41" customWidth="1"/>
    <col min="6" max="6" width="31.625" style="41" customWidth="1"/>
    <col min="7" max="7" width="21" style="42" customWidth="1"/>
    <col min="8" max="8" width="39" style="41" customWidth="1"/>
    <col min="9" max="10" width="9" style="41"/>
    <col min="11" max="11" width="12" style="41"/>
    <col min="12" max="16384" width="9" style="41"/>
  </cols>
  <sheetData>
    <row r="1" ht="42" customHeight="1" spans="1:8">
      <c r="A1" s="5" t="s">
        <v>7775</v>
      </c>
      <c r="B1" s="5"/>
      <c r="C1" s="5"/>
      <c r="D1" s="5"/>
      <c r="E1" s="5"/>
      <c r="F1" s="5"/>
      <c r="G1" s="5"/>
      <c r="H1" s="5"/>
    </row>
    <row r="2" ht="23.25" customHeight="1" spans="1:8">
      <c r="A2" s="6" t="s">
        <v>647</v>
      </c>
      <c r="B2" s="6"/>
      <c r="C2" s="7"/>
      <c r="D2" s="6"/>
      <c r="E2" s="6"/>
      <c r="F2" s="6"/>
      <c r="G2" s="7"/>
      <c r="H2" s="6"/>
    </row>
    <row r="3" ht="22.5" customHeight="1" spans="1:8">
      <c r="A3" s="124" t="s">
        <v>648</v>
      </c>
      <c r="B3" s="11" t="s">
        <v>7776</v>
      </c>
      <c r="C3" s="11"/>
      <c r="D3" s="11"/>
      <c r="E3" s="11"/>
      <c r="F3" s="12" t="s">
        <v>650</v>
      </c>
      <c r="G3" s="11" t="s">
        <v>241</v>
      </c>
      <c r="H3" s="11"/>
    </row>
    <row r="4" ht="16.5" customHeight="1" spans="1:8">
      <c r="A4" s="14" t="s">
        <v>652</v>
      </c>
      <c r="B4" s="15"/>
      <c r="C4" s="15"/>
      <c r="D4" s="15"/>
      <c r="E4" s="15"/>
      <c r="F4" s="15"/>
      <c r="G4" s="15"/>
      <c r="H4" s="16"/>
    </row>
    <row r="5" ht="21.75" customHeight="1" spans="1:8">
      <c r="A5" s="17" t="s">
        <v>657</v>
      </c>
      <c r="B5" s="18"/>
      <c r="C5" s="18"/>
      <c r="D5" s="19"/>
      <c r="E5" s="20" t="s">
        <v>658</v>
      </c>
      <c r="F5" s="21"/>
      <c r="G5" s="21"/>
      <c r="H5" s="13"/>
    </row>
    <row r="6" ht="29.25" customHeight="1" spans="1:8">
      <c r="A6" s="22" t="s">
        <v>6</v>
      </c>
      <c r="B6" s="22" t="s">
        <v>5</v>
      </c>
      <c r="C6" s="23" t="s">
        <v>662</v>
      </c>
      <c r="D6" s="22" t="s">
        <v>13</v>
      </c>
      <c r="E6" s="22" t="s">
        <v>663</v>
      </c>
      <c r="F6" s="22" t="s">
        <v>7</v>
      </c>
      <c r="G6" s="23" t="s">
        <v>664</v>
      </c>
      <c r="H6" s="22" t="s">
        <v>13</v>
      </c>
    </row>
    <row r="7" ht="30" customHeight="1" spans="1:11">
      <c r="A7" s="25">
        <v>43833</v>
      </c>
      <c r="B7" s="127" t="s">
        <v>206</v>
      </c>
      <c r="C7" s="27">
        <v>2500000</v>
      </c>
      <c r="D7" s="154"/>
      <c r="E7" s="25" t="s">
        <v>7777</v>
      </c>
      <c r="F7" s="155" t="s">
        <v>7778</v>
      </c>
      <c r="G7" s="27">
        <v>300000</v>
      </c>
      <c r="H7" s="49"/>
      <c r="J7" s="46" t="s">
        <v>14</v>
      </c>
      <c r="K7" s="47">
        <f>B12</f>
        <v>10000000</v>
      </c>
    </row>
    <row r="8" ht="30" customHeight="1" spans="1:11">
      <c r="A8" s="25">
        <v>44193</v>
      </c>
      <c r="B8" s="127" t="s">
        <v>206</v>
      </c>
      <c r="C8" s="27">
        <v>2500000</v>
      </c>
      <c r="D8" s="154"/>
      <c r="E8" s="25" t="s">
        <v>669</v>
      </c>
      <c r="F8" s="155" t="s">
        <v>7779</v>
      </c>
      <c r="G8" s="27">
        <v>110883.48</v>
      </c>
      <c r="H8" s="171"/>
      <c r="J8" s="46" t="s">
        <v>669</v>
      </c>
      <c r="K8" s="47">
        <f>SUM(G8)</f>
        <v>110883.48</v>
      </c>
    </row>
    <row r="9" ht="30" customHeight="1" spans="1:11">
      <c r="A9" s="25">
        <v>44558</v>
      </c>
      <c r="B9" s="127" t="s">
        <v>206</v>
      </c>
      <c r="C9" s="27">
        <v>2500000</v>
      </c>
      <c r="D9" s="25"/>
      <c r="E9" s="25"/>
      <c r="F9" s="25"/>
      <c r="G9" s="25"/>
      <c r="H9" s="25"/>
      <c r="J9" s="46" t="s">
        <v>16</v>
      </c>
      <c r="K9" s="47">
        <f>B13</f>
        <v>410883.48</v>
      </c>
    </row>
    <row r="10" ht="30" customHeight="1" spans="1:11">
      <c r="A10" s="25">
        <v>45041</v>
      </c>
      <c r="B10" s="127" t="s">
        <v>206</v>
      </c>
      <c r="C10" s="27">
        <v>1500000</v>
      </c>
      <c r="D10" s="25"/>
      <c r="E10" s="25"/>
      <c r="F10" s="25"/>
      <c r="G10" s="25"/>
      <c r="H10" s="25"/>
      <c r="J10" s="46" t="s">
        <v>17</v>
      </c>
      <c r="K10" s="47">
        <f>B14</f>
        <v>9589116.52</v>
      </c>
    </row>
    <row r="11" ht="30" customHeight="1" spans="1:11">
      <c r="A11" s="25">
        <v>45627</v>
      </c>
      <c r="B11" s="127" t="s">
        <v>206</v>
      </c>
      <c r="C11" s="48">
        <v>1000000</v>
      </c>
      <c r="D11" s="25"/>
      <c r="E11" s="25"/>
      <c r="F11" s="25"/>
      <c r="G11" s="25"/>
      <c r="H11" s="25"/>
      <c r="J11" s="46"/>
      <c r="K11" s="47"/>
    </row>
    <row r="12" ht="27" customHeight="1" spans="1:8">
      <c r="A12" s="36" t="s">
        <v>697</v>
      </c>
      <c r="B12" s="37">
        <f>SUM(C7:C11)</f>
        <v>10000000</v>
      </c>
      <c r="C12" s="38"/>
      <c r="D12" s="39"/>
      <c r="E12" s="39"/>
      <c r="F12" s="39"/>
      <c r="G12" s="39"/>
      <c r="H12" s="40"/>
    </row>
    <row r="13" ht="27" customHeight="1" spans="1:8">
      <c r="A13" s="36" t="s">
        <v>699</v>
      </c>
      <c r="B13" s="37">
        <f>SUM(G7:G9)</f>
        <v>410883.48</v>
      </c>
      <c r="C13" s="38"/>
      <c r="D13" s="39"/>
      <c r="E13" s="39"/>
      <c r="F13" s="39"/>
      <c r="G13" s="39"/>
      <c r="H13" s="40"/>
    </row>
    <row r="14" ht="25.5" customHeight="1" spans="1:8">
      <c r="A14" s="36" t="s">
        <v>701</v>
      </c>
      <c r="B14" s="37">
        <f>B16+B12-B13</f>
        <v>9589116.52</v>
      </c>
      <c r="C14" s="38"/>
      <c r="D14" s="39"/>
      <c r="E14" s="39"/>
      <c r="F14" s="39"/>
      <c r="G14" s="39"/>
      <c r="H14" s="40"/>
    </row>
    <row r="15" ht="22.5" customHeight="1" spans="6:8">
      <c r="F15" s="6" t="s">
        <v>703</v>
      </c>
      <c r="G15" s="6"/>
      <c r="H15" s="6"/>
    </row>
    <row r="16" spans="6:7">
      <c r="F16" s="41" t="s">
        <v>705</v>
      </c>
      <c r="G16" s="41"/>
    </row>
    <row r="17" spans="1:8">
      <c r="A17" s="44" t="s">
        <v>707</v>
      </c>
      <c r="B17" s="44"/>
      <c r="C17" s="44"/>
      <c r="D17" s="44"/>
      <c r="E17" s="44"/>
      <c r="F17" s="44"/>
      <c r="G17" s="44"/>
      <c r="H17" s="44"/>
    </row>
    <row r="22" ht="14.25" spans="1:1">
      <c r="A22" s="172"/>
    </row>
  </sheetData>
  <mergeCells count="12">
    <mergeCell ref="A1:H1"/>
    <mergeCell ref="B3:E3"/>
    <mergeCell ref="G3:H3"/>
    <mergeCell ref="A4:H4"/>
    <mergeCell ref="A5:D5"/>
    <mergeCell ref="E5:H5"/>
    <mergeCell ref="C12:H12"/>
    <mergeCell ref="C13:H13"/>
    <mergeCell ref="C14:H14"/>
    <mergeCell ref="F15:G15"/>
    <mergeCell ref="F16:G16"/>
    <mergeCell ref="A17:G17"/>
  </mergeCells>
  <pageMargins left="1" right="1" top="1" bottom="1" header="0.5" footer="0.5"/>
  <pageSetup paperSize="9" scale="6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9"/>
  <sheetViews>
    <sheetView zoomScale="85" zoomScaleNormal="85"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3" width="9" style="52"/>
    <col min="14" max="14" width="49.4083333333333" style="52" customWidth="1"/>
    <col min="15" max="15" width="12.6" style="52"/>
    <col min="16" max="17" width="9" style="52"/>
    <col min="18" max="18" width="9.99166666666667" style="52" customWidth="1"/>
    <col min="19" max="20" width="9" style="52"/>
    <col min="21" max="21" width="45.1416666666667" style="52" customWidth="1"/>
    <col min="22" max="22" width="24.4083333333333" style="52" customWidth="1"/>
    <col min="23" max="24" width="9" style="52"/>
    <col min="25" max="25" width="10.6" style="52"/>
    <col min="26" max="16378" width="9" style="52"/>
    <col min="16379" max="16384" width="9" style="107"/>
  </cols>
  <sheetData>
    <row r="1" ht="42" customHeight="1" spans="1:8">
      <c r="A1" s="54" t="s">
        <v>818</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819</v>
      </c>
      <c r="C3" s="58"/>
      <c r="D3" s="58"/>
      <c r="E3" s="58"/>
      <c r="F3" s="59" t="s">
        <v>650</v>
      </c>
      <c r="G3" s="58" t="s">
        <v>624</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8">
      <c r="A7" s="61">
        <v>44457</v>
      </c>
      <c r="B7" s="62" t="s">
        <v>372</v>
      </c>
      <c r="C7" s="63">
        <v>3000000</v>
      </c>
      <c r="D7" s="64"/>
      <c r="E7" s="61" t="s">
        <v>685</v>
      </c>
      <c r="F7" s="65" t="s">
        <v>820</v>
      </c>
      <c r="G7" s="68">
        <v>1327397.74</v>
      </c>
      <c r="H7" s="66"/>
    </row>
    <row r="8" ht="27.95" customHeight="1" spans="1:22">
      <c r="A8" s="61"/>
      <c r="B8" s="62"/>
      <c r="C8" s="63"/>
      <c r="D8" s="67"/>
      <c r="E8" s="61" t="s">
        <v>689</v>
      </c>
      <c r="F8" s="65" t="s">
        <v>820</v>
      </c>
      <c r="G8" s="71">
        <v>1672602.26</v>
      </c>
      <c r="H8" s="66"/>
      <c r="J8" s="67"/>
      <c r="K8" s="14" t="s">
        <v>821</v>
      </c>
      <c r="L8" s="15"/>
      <c r="M8" s="15"/>
      <c r="N8" s="15"/>
      <c r="O8" s="16"/>
      <c r="R8" s="14" t="s">
        <v>821</v>
      </c>
      <c r="S8" s="15"/>
      <c r="T8" s="15"/>
      <c r="U8" s="15"/>
      <c r="V8" s="16"/>
    </row>
    <row r="9" ht="20" customHeight="1" spans="1:22">
      <c r="A9" s="61"/>
      <c r="B9" s="62"/>
      <c r="C9" s="63"/>
      <c r="D9" s="67"/>
      <c r="E9" s="61"/>
      <c r="F9" s="73"/>
      <c r="G9" s="71"/>
      <c r="H9" s="66"/>
      <c r="K9" s="305" t="s">
        <v>685</v>
      </c>
      <c r="L9" s="305"/>
      <c r="M9" s="305" t="s">
        <v>654</v>
      </c>
      <c r="N9" s="305" t="s">
        <v>655</v>
      </c>
      <c r="O9" s="305" t="s">
        <v>656</v>
      </c>
      <c r="R9" s="305" t="s">
        <v>689</v>
      </c>
      <c r="S9" s="305"/>
      <c r="T9" s="305" t="s">
        <v>654</v>
      </c>
      <c r="U9" s="305" t="s">
        <v>655</v>
      </c>
      <c r="V9" s="305" t="s">
        <v>656</v>
      </c>
    </row>
    <row r="10" ht="20" customHeight="1" spans="1:28">
      <c r="A10" s="69"/>
      <c r="B10" s="70"/>
      <c r="C10" s="71"/>
      <c r="D10" s="72"/>
      <c r="E10" s="61"/>
      <c r="F10" s="73"/>
      <c r="G10" s="71"/>
      <c r="H10" s="66"/>
      <c r="K10" s="305" t="s">
        <v>659</v>
      </c>
      <c r="L10" s="305" t="s">
        <v>660</v>
      </c>
      <c r="M10" s="305" t="s">
        <v>654</v>
      </c>
      <c r="N10" s="305" t="s">
        <v>655</v>
      </c>
      <c r="O10" s="305" t="s">
        <v>661</v>
      </c>
      <c r="R10" s="305" t="s">
        <v>659</v>
      </c>
      <c r="S10" s="305" t="s">
        <v>660</v>
      </c>
      <c r="T10" s="305" t="s">
        <v>654</v>
      </c>
      <c r="U10" s="305" t="s">
        <v>655</v>
      </c>
      <c r="V10" s="305" t="s">
        <v>661</v>
      </c>
      <c r="AB10" s="95"/>
    </row>
    <row r="11" ht="20" customHeight="1" spans="1:28">
      <c r="A11" s="74" t="s">
        <v>697</v>
      </c>
      <c r="B11" s="75">
        <f>SUM(C7:C10)</f>
        <v>3000000</v>
      </c>
      <c r="C11" s="76"/>
      <c r="D11" s="77"/>
      <c r="E11" s="77"/>
      <c r="F11" s="77"/>
      <c r="G11" s="77"/>
      <c r="H11" s="78"/>
      <c r="K11" s="721">
        <v>9</v>
      </c>
      <c r="L11" s="721">
        <v>25</v>
      </c>
      <c r="M11" s="722" t="s">
        <v>822</v>
      </c>
      <c r="N11" s="722" t="s">
        <v>823</v>
      </c>
      <c r="O11" s="722">
        <v>21000</v>
      </c>
      <c r="R11" s="721">
        <v>1</v>
      </c>
      <c r="S11" s="721">
        <v>14</v>
      </c>
      <c r="T11" s="722" t="s">
        <v>824</v>
      </c>
      <c r="U11" s="722" t="s">
        <v>761</v>
      </c>
      <c r="V11" s="722">
        <v>39570</v>
      </c>
      <c r="AB11" s="95"/>
    </row>
    <row r="12" ht="20" customHeight="1" spans="1:28">
      <c r="A12" s="74" t="s">
        <v>699</v>
      </c>
      <c r="B12" s="75">
        <f>SUM(G7:G10)</f>
        <v>3000000</v>
      </c>
      <c r="C12" s="76"/>
      <c r="D12" s="77"/>
      <c r="E12" s="77"/>
      <c r="F12" s="77"/>
      <c r="G12" s="77"/>
      <c r="H12" s="78"/>
      <c r="K12" s="721">
        <v>9</v>
      </c>
      <c r="L12" s="721">
        <v>28</v>
      </c>
      <c r="M12" s="722" t="s">
        <v>825</v>
      </c>
      <c r="N12" s="722" t="s">
        <v>826</v>
      </c>
      <c r="O12" s="722">
        <v>46000</v>
      </c>
      <c r="R12" s="721">
        <v>1</v>
      </c>
      <c r="S12" s="721">
        <v>14</v>
      </c>
      <c r="T12" s="722" t="s">
        <v>824</v>
      </c>
      <c r="U12" s="722" t="s">
        <v>761</v>
      </c>
      <c r="V12" s="722">
        <v>4434</v>
      </c>
      <c r="Y12" s="95"/>
      <c r="AB12" s="95"/>
    </row>
    <row r="13" ht="20" customHeight="1" spans="1:28">
      <c r="A13" s="74" t="s">
        <v>701</v>
      </c>
      <c r="B13" s="75">
        <f>B15+B11-B12</f>
        <v>0</v>
      </c>
      <c r="C13" s="76"/>
      <c r="D13" s="77"/>
      <c r="E13" s="77"/>
      <c r="F13" s="77"/>
      <c r="G13" s="77"/>
      <c r="H13" s="78"/>
      <c r="K13" s="721">
        <v>10</v>
      </c>
      <c r="L13" s="721">
        <v>7</v>
      </c>
      <c r="M13" s="722" t="s">
        <v>827</v>
      </c>
      <c r="N13" s="722" t="s">
        <v>828</v>
      </c>
      <c r="O13" s="722">
        <v>24695.45</v>
      </c>
      <c r="R13" s="721">
        <v>1</v>
      </c>
      <c r="S13" s="721">
        <v>14</v>
      </c>
      <c r="T13" s="722" t="s">
        <v>824</v>
      </c>
      <c r="U13" s="722" t="s">
        <v>761</v>
      </c>
      <c r="V13" s="722">
        <v>1512</v>
      </c>
      <c r="Y13" s="95"/>
      <c r="AB13" s="95"/>
    </row>
    <row r="14" ht="20" customHeight="1" spans="1:28">
      <c r="A14" s="79"/>
      <c r="B14" s="79"/>
      <c r="C14" s="80"/>
      <c r="D14" s="79"/>
      <c r="E14" s="79"/>
      <c r="F14" s="6" t="s">
        <v>703</v>
      </c>
      <c r="G14" s="6"/>
      <c r="H14" s="55"/>
      <c r="K14" s="721">
        <v>10</v>
      </c>
      <c r="L14" s="721">
        <v>7</v>
      </c>
      <c r="M14" s="722" t="s">
        <v>827</v>
      </c>
      <c r="N14" s="722" t="s">
        <v>828</v>
      </c>
      <c r="O14" s="722">
        <v>5760</v>
      </c>
      <c r="R14" s="721">
        <v>1</v>
      </c>
      <c r="S14" s="721">
        <v>14</v>
      </c>
      <c r="T14" s="722" t="s">
        <v>824</v>
      </c>
      <c r="U14" s="722" t="s">
        <v>761</v>
      </c>
      <c r="V14" s="722">
        <v>1470</v>
      </c>
      <c r="AB14" s="95"/>
    </row>
    <row r="15" ht="20" customHeight="1" spans="1:28">
      <c r="A15" s="79"/>
      <c r="B15" s="80"/>
      <c r="C15" s="80"/>
      <c r="D15" s="79"/>
      <c r="E15" s="79"/>
      <c r="F15" s="41" t="s">
        <v>705</v>
      </c>
      <c r="G15" s="41"/>
      <c r="H15" s="79"/>
      <c r="K15" s="721">
        <v>10</v>
      </c>
      <c r="L15" s="721">
        <v>7</v>
      </c>
      <c r="M15" s="722" t="s">
        <v>827</v>
      </c>
      <c r="N15" s="722" t="s">
        <v>828</v>
      </c>
      <c r="O15" s="722">
        <v>4264</v>
      </c>
      <c r="R15" s="721">
        <v>2</v>
      </c>
      <c r="S15" s="721">
        <v>4</v>
      </c>
      <c r="T15" s="722" t="s">
        <v>829</v>
      </c>
      <c r="U15" s="722" t="s">
        <v>761</v>
      </c>
      <c r="V15" s="722">
        <v>106072</v>
      </c>
      <c r="AB15" s="95"/>
    </row>
    <row r="16" ht="20" customHeight="1" spans="1:28">
      <c r="A16" s="82" t="s">
        <v>707</v>
      </c>
      <c r="B16" s="82"/>
      <c r="C16" s="82"/>
      <c r="D16" s="82"/>
      <c r="E16" s="82"/>
      <c r="F16" s="82"/>
      <c r="G16" s="82"/>
      <c r="H16" s="82"/>
      <c r="K16" s="721">
        <v>11</v>
      </c>
      <c r="L16" s="721">
        <v>6</v>
      </c>
      <c r="M16" s="722" t="s">
        <v>830</v>
      </c>
      <c r="N16" s="722" t="s">
        <v>761</v>
      </c>
      <c r="O16" s="722">
        <v>44094</v>
      </c>
      <c r="R16" s="721">
        <v>2</v>
      </c>
      <c r="S16" s="721">
        <v>4</v>
      </c>
      <c r="T16" s="722" t="s">
        <v>829</v>
      </c>
      <c r="U16" s="722" t="s">
        <v>761</v>
      </c>
      <c r="V16" s="722">
        <v>9323</v>
      </c>
      <c r="AB16" s="95"/>
    </row>
    <row r="17" ht="20" customHeight="1" spans="11:28">
      <c r="K17" s="721">
        <v>11</v>
      </c>
      <c r="L17" s="721">
        <v>6</v>
      </c>
      <c r="M17" s="722" t="s">
        <v>830</v>
      </c>
      <c r="N17" s="722" t="s">
        <v>761</v>
      </c>
      <c r="O17" s="722">
        <v>4631</v>
      </c>
      <c r="R17" s="721">
        <v>2</v>
      </c>
      <c r="S17" s="721">
        <v>4</v>
      </c>
      <c r="T17" s="722" t="s">
        <v>829</v>
      </c>
      <c r="U17" s="722" t="s">
        <v>761</v>
      </c>
      <c r="V17" s="722">
        <v>641.6</v>
      </c>
      <c r="Y17" s="95"/>
      <c r="AB17" s="95"/>
    </row>
    <row r="18" ht="20" customHeight="1" spans="11:28">
      <c r="K18" s="721">
        <v>11</v>
      </c>
      <c r="L18" s="721">
        <v>10</v>
      </c>
      <c r="M18" s="722" t="s">
        <v>831</v>
      </c>
      <c r="N18" s="722" t="s">
        <v>832</v>
      </c>
      <c r="O18" s="722">
        <v>148500</v>
      </c>
      <c r="R18" s="721">
        <v>2</v>
      </c>
      <c r="S18" s="721">
        <v>4</v>
      </c>
      <c r="T18" s="722" t="s">
        <v>829</v>
      </c>
      <c r="U18" s="722" t="s">
        <v>761</v>
      </c>
      <c r="V18" s="722">
        <v>700</v>
      </c>
      <c r="Y18" s="95"/>
      <c r="AB18" s="95"/>
    </row>
    <row r="19" ht="20" customHeight="1" spans="11:28">
      <c r="K19" s="721">
        <v>11</v>
      </c>
      <c r="L19" s="721">
        <v>23</v>
      </c>
      <c r="M19" s="722" t="s">
        <v>833</v>
      </c>
      <c r="N19" s="722" t="s">
        <v>834</v>
      </c>
      <c r="O19" s="722">
        <v>187800</v>
      </c>
      <c r="R19" s="721">
        <v>3</v>
      </c>
      <c r="S19" s="721">
        <v>13</v>
      </c>
      <c r="T19" s="722" t="s">
        <v>835</v>
      </c>
      <c r="U19" s="722" t="s">
        <v>836</v>
      </c>
      <c r="V19" s="722">
        <v>44996</v>
      </c>
      <c r="AB19" s="95"/>
    </row>
    <row r="20" ht="20" customHeight="1" spans="11:28">
      <c r="K20" s="721">
        <v>11</v>
      </c>
      <c r="L20" s="721">
        <v>28</v>
      </c>
      <c r="M20" s="722" t="s">
        <v>837</v>
      </c>
      <c r="N20" s="722" t="s">
        <v>834</v>
      </c>
      <c r="O20" s="722">
        <v>348680</v>
      </c>
      <c r="R20" s="721">
        <v>3</v>
      </c>
      <c r="S20" s="721">
        <v>13</v>
      </c>
      <c r="T20" s="722" t="s">
        <v>835</v>
      </c>
      <c r="U20" s="722" t="s">
        <v>836</v>
      </c>
      <c r="V20" s="722">
        <v>53868</v>
      </c>
      <c r="AB20" s="95"/>
    </row>
    <row r="21" ht="20" customHeight="1" spans="11:28">
      <c r="K21" s="721">
        <v>11</v>
      </c>
      <c r="L21" s="721">
        <v>30</v>
      </c>
      <c r="M21" s="722" t="s">
        <v>838</v>
      </c>
      <c r="N21" s="722" t="s">
        <v>832</v>
      </c>
      <c r="O21" s="722">
        <v>6265</v>
      </c>
      <c r="R21" s="721">
        <v>3</v>
      </c>
      <c r="S21" s="721">
        <v>13</v>
      </c>
      <c r="T21" s="722" t="s">
        <v>835</v>
      </c>
      <c r="U21" s="722" t="s">
        <v>836</v>
      </c>
      <c r="V21" s="722">
        <v>1426</v>
      </c>
      <c r="AB21" s="95"/>
    </row>
    <row r="22" ht="20" customHeight="1" spans="11:28">
      <c r="K22" s="721">
        <v>11</v>
      </c>
      <c r="L22" s="721">
        <v>30</v>
      </c>
      <c r="M22" s="722" t="s">
        <v>839</v>
      </c>
      <c r="N22" s="722" t="s">
        <v>761</v>
      </c>
      <c r="O22" s="722">
        <v>95557</v>
      </c>
      <c r="R22" s="721">
        <v>4</v>
      </c>
      <c r="S22" s="721">
        <v>15</v>
      </c>
      <c r="T22" s="722" t="s">
        <v>840</v>
      </c>
      <c r="U22" s="722" t="s">
        <v>841</v>
      </c>
      <c r="V22" s="722">
        <v>10000</v>
      </c>
      <c r="AB22" s="95"/>
    </row>
    <row r="23" ht="20" customHeight="1" spans="11:28">
      <c r="K23" s="721">
        <v>12</v>
      </c>
      <c r="L23" s="721">
        <v>11</v>
      </c>
      <c r="M23" s="722" t="s">
        <v>842</v>
      </c>
      <c r="N23" s="722" t="s">
        <v>843</v>
      </c>
      <c r="O23" s="722">
        <v>48000</v>
      </c>
      <c r="R23" s="721">
        <v>4</v>
      </c>
      <c r="S23" s="721">
        <v>15</v>
      </c>
      <c r="T23" s="722" t="s">
        <v>844</v>
      </c>
      <c r="U23" s="722" t="s">
        <v>845</v>
      </c>
      <c r="V23" s="722">
        <v>9000</v>
      </c>
      <c r="AB23" s="95"/>
    </row>
    <row r="24" ht="20" customHeight="1" spans="11:28">
      <c r="K24" s="721">
        <v>12</v>
      </c>
      <c r="L24" s="721">
        <v>11</v>
      </c>
      <c r="M24" s="722" t="s">
        <v>846</v>
      </c>
      <c r="N24" s="722" t="s">
        <v>843</v>
      </c>
      <c r="O24" s="722">
        <v>48000</v>
      </c>
      <c r="R24" s="721">
        <v>4</v>
      </c>
      <c r="S24" s="721">
        <v>15</v>
      </c>
      <c r="T24" s="722" t="s">
        <v>847</v>
      </c>
      <c r="U24" s="722" t="s">
        <v>841</v>
      </c>
      <c r="V24" s="722">
        <v>9000</v>
      </c>
      <c r="AB24" s="95"/>
    </row>
    <row r="25" ht="20" customHeight="1" spans="11:28">
      <c r="K25" s="721">
        <v>12</v>
      </c>
      <c r="L25" s="721">
        <v>11</v>
      </c>
      <c r="M25" s="722" t="s">
        <v>848</v>
      </c>
      <c r="N25" s="722" t="s">
        <v>826</v>
      </c>
      <c r="O25" s="722">
        <v>49000</v>
      </c>
      <c r="R25" s="721">
        <v>4</v>
      </c>
      <c r="S25" s="721">
        <v>15</v>
      </c>
      <c r="T25" s="722" t="s">
        <v>849</v>
      </c>
      <c r="U25" s="722" t="s">
        <v>841</v>
      </c>
      <c r="V25" s="722">
        <v>9500</v>
      </c>
      <c r="AB25" s="95"/>
    </row>
    <row r="26" ht="20" customHeight="1" spans="11:28">
      <c r="K26" s="721">
        <v>12</v>
      </c>
      <c r="L26" s="721">
        <v>11</v>
      </c>
      <c r="M26" s="722" t="s">
        <v>850</v>
      </c>
      <c r="N26" s="722" t="s">
        <v>826</v>
      </c>
      <c r="O26" s="722">
        <v>49000</v>
      </c>
      <c r="R26" s="721">
        <v>4</v>
      </c>
      <c r="S26" s="721">
        <v>17</v>
      </c>
      <c r="T26" s="722" t="s">
        <v>851</v>
      </c>
      <c r="U26" s="722" t="s">
        <v>841</v>
      </c>
      <c r="V26" s="722">
        <v>1050</v>
      </c>
      <c r="Y26" s="95"/>
      <c r="AB26" s="95"/>
    </row>
    <row r="27" ht="20" customHeight="1" spans="11:28">
      <c r="K27" s="721">
        <v>12</v>
      </c>
      <c r="L27" s="721">
        <v>11</v>
      </c>
      <c r="M27" s="722" t="s">
        <v>852</v>
      </c>
      <c r="N27" s="722" t="s">
        <v>826</v>
      </c>
      <c r="O27" s="722">
        <v>49000</v>
      </c>
      <c r="R27" s="721">
        <v>4</v>
      </c>
      <c r="S27" s="721">
        <v>17</v>
      </c>
      <c r="T27" s="722" t="s">
        <v>853</v>
      </c>
      <c r="U27" s="722" t="s">
        <v>841</v>
      </c>
      <c r="V27" s="722">
        <v>800</v>
      </c>
      <c r="Y27" s="95"/>
      <c r="AB27" s="95"/>
    </row>
    <row r="28" ht="20" customHeight="1" spans="11:28">
      <c r="K28" s="721">
        <v>12</v>
      </c>
      <c r="L28" s="721">
        <v>11</v>
      </c>
      <c r="M28" s="722" t="s">
        <v>854</v>
      </c>
      <c r="N28" s="722" t="s">
        <v>826</v>
      </c>
      <c r="O28" s="722">
        <v>100000</v>
      </c>
      <c r="R28" s="721">
        <v>4</v>
      </c>
      <c r="S28" s="721">
        <v>22</v>
      </c>
      <c r="T28" s="722" t="s">
        <v>855</v>
      </c>
      <c r="U28" s="722" t="s">
        <v>841</v>
      </c>
      <c r="V28" s="722">
        <v>9000</v>
      </c>
      <c r="AB28" s="95"/>
    </row>
    <row r="29" ht="20" customHeight="1" spans="11:28">
      <c r="K29" s="721">
        <v>12</v>
      </c>
      <c r="L29" s="721">
        <v>25</v>
      </c>
      <c r="M29" s="722" t="s">
        <v>856</v>
      </c>
      <c r="N29" s="722" t="s">
        <v>826</v>
      </c>
      <c r="O29" s="722">
        <v>10000</v>
      </c>
      <c r="R29" s="721">
        <v>4</v>
      </c>
      <c r="S29" s="721">
        <v>22</v>
      </c>
      <c r="T29" s="722" t="s">
        <v>857</v>
      </c>
      <c r="U29" s="722" t="s">
        <v>841</v>
      </c>
      <c r="V29" s="722">
        <v>9800</v>
      </c>
      <c r="AB29" s="95"/>
    </row>
    <row r="30" ht="20" customHeight="1" spans="11:28">
      <c r="K30" s="721">
        <v>12</v>
      </c>
      <c r="L30" s="721">
        <v>25</v>
      </c>
      <c r="M30" s="722" t="s">
        <v>858</v>
      </c>
      <c r="N30" s="722" t="s">
        <v>859</v>
      </c>
      <c r="O30" s="722">
        <v>20000</v>
      </c>
      <c r="R30" s="721">
        <v>4</v>
      </c>
      <c r="S30" s="721">
        <v>22</v>
      </c>
      <c r="T30" s="722" t="s">
        <v>860</v>
      </c>
      <c r="U30" s="722" t="s">
        <v>841</v>
      </c>
      <c r="V30" s="722">
        <v>9500</v>
      </c>
      <c r="AB30" s="95"/>
    </row>
    <row r="31" ht="20" customHeight="1" spans="11:28">
      <c r="K31" s="721">
        <v>12</v>
      </c>
      <c r="L31" s="721">
        <v>26</v>
      </c>
      <c r="M31" s="722" t="s">
        <v>861</v>
      </c>
      <c r="N31" s="722" t="s">
        <v>843</v>
      </c>
      <c r="O31" s="722">
        <v>500</v>
      </c>
      <c r="R31" s="721">
        <v>4</v>
      </c>
      <c r="S31" s="721">
        <v>22</v>
      </c>
      <c r="T31" s="722" t="s">
        <v>862</v>
      </c>
      <c r="U31" s="722" t="s">
        <v>841</v>
      </c>
      <c r="V31" s="722">
        <v>8000</v>
      </c>
      <c r="AB31" s="95"/>
    </row>
    <row r="32" ht="20" customHeight="1" spans="11:28">
      <c r="K32" s="721">
        <v>12</v>
      </c>
      <c r="L32" s="721">
        <v>31</v>
      </c>
      <c r="M32" s="722" t="s">
        <v>863</v>
      </c>
      <c r="N32" s="722" t="s">
        <v>832</v>
      </c>
      <c r="O32" s="722">
        <v>16606</v>
      </c>
      <c r="R32" s="721">
        <v>4</v>
      </c>
      <c r="S32" s="721">
        <v>30</v>
      </c>
      <c r="T32" s="722" t="s">
        <v>864</v>
      </c>
      <c r="U32" s="722" t="s">
        <v>865</v>
      </c>
      <c r="V32" s="722">
        <v>8000</v>
      </c>
      <c r="AB32" s="95"/>
    </row>
    <row r="33" ht="20" customHeight="1" spans="11:28">
      <c r="K33" s="721">
        <v>12</v>
      </c>
      <c r="L33" s="721">
        <v>31</v>
      </c>
      <c r="M33" s="722" t="s">
        <v>866</v>
      </c>
      <c r="N33" s="722" t="s">
        <v>761</v>
      </c>
      <c r="O33" s="722">
        <v>5.29</v>
      </c>
      <c r="R33" s="721">
        <v>4</v>
      </c>
      <c r="S33" s="721">
        <v>30</v>
      </c>
      <c r="T33" s="722" t="s">
        <v>867</v>
      </c>
      <c r="U33" s="722" t="s">
        <v>841</v>
      </c>
      <c r="V33" s="722">
        <v>5880</v>
      </c>
      <c r="AB33" s="95"/>
    </row>
    <row r="34" ht="20" customHeight="1" spans="11:28">
      <c r="K34" s="721">
        <v>12</v>
      </c>
      <c r="L34" s="721">
        <v>31</v>
      </c>
      <c r="M34" s="722" t="s">
        <v>866</v>
      </c>
      <c r="N34" s="722" t="s">
        <v>761</v>
      </c>
      <c r="O34" s="722">
        <v>40</v>
      </c>
      <c r="R34" s="721">
        <v>4</v>
      </c>
      <c r="S34" s="721">
        <v>30</v>
      </c>
      <c r="T34" s="722" t="s">
        <v>868</v>
      </c>
      <c r="U34" s="722" t="s">
        <v>841</v>
      </c>
      <c r="V34" s="722">
        <v>9000</v>
      </c>
      <c r="AB34" s="95"/>
    </row>
    <row r="35" ht="20" customHeight="1" spans="11:28">
      <c r="K35" s="723"/>
      <c r="L35" s="723"/>
      <c r="M35" s="724"/>
      <c r="N35" s="724"/>
      <c r="O35" s="724"/>
      <c r="R35" s="721">
        <v>4</v>
      </c>
      <c r="S35" s="721">
        <v>30</v>
      </c>
      <c r="T35" s="722" t="s">
        <v>869</v>
      </c>
      <c r="U35" s="722" t="s">
        <v>841</v>
      </c>
      <c r="V35" s="722">
        <v>5880</v>
      </c>
      <c r="AB35" s="95"/>
    </row>
    <row r="36" ht="20" customHeight="1" spans="11:28">
      <c r="K36" s="723"/>
      <c r="L36" s="723"/>
      <c r="M36" s="724"/>
      <c r="N36" s="724"/>
      <c r="O36" s="724"/>
      <c r="R36" s="721">
        <v>4</v>
      </c>
      <c r="S36" s="721">
        <v>30</v>
      </c>
      <c r="T36" s="722" t="s">
        <v>870</v>
      </c>
      <c r="U36" s="722" t="s">
        <v>841</v>
      </c>
      <c r="V36" s="722">
        <v>9000</v>
      </c>
      <c r="AB36" s="95"/>
    </row>
    <row r="37" ht="20" customHeight="1" spans="11:28">
      <c r="K37" s="723"/>
      <c r="L37" s="723"/>
      <c r="M37" s="724"/>
      <c r="N37" s="724"/>
      <c r="O37" s="724"/>
      <c r="R37" s="721">
        <v>5</v>
      </c>
      <c r="S37" s="721">
        <v>6</v>
      </c>
      <c r="T37" s="722" t="s">
        <v>871</v>
      </c>
      <c r="U37" s="722" t="s">
        <v>841</v>
      </c>
      <c r="V37" s="722">
        <v>8000</v>
      </c>
      <c r="AB37" s="95"/>
    </row>
    <row r="38" ht="20" customHeight="1" spans="11:28">
      <c r="K38" s="723"/>
      <c r="L38" s="723"/>
      <c r="M38" s="724"/>
      <c r="N38" s="724"/>
      <c r="O38" s="724"/>
      <c r="R38" s="721">
        <v>5</v>
      </c>
      <c r="S38" s="721">
        <v>9</v>
      </c>
      <c r="T38" s="722" t="s">
        <v>872</v>
      </c>
      <c r="U38" s="722" t="s">
        <v>865</v>
      </c>
      <c r="V38" s="722">
        <v>2300</v>
      </c>
      <c r="AB38" s="95"/>
    </row>
    <row r="39" ht="20" customHeight="1" spans="11:28">
      <c r="K39" s="723"/>
      <c r="L39" s="723"/>
      <c r="M39" s="724"/>
      <c r="N39" s="724"/>
      <c r="O39" s="724"/>
      <c r="R39" s="721">
        <v>5</v>
      </c>
      <c r="S39" s="721">
        <v>9</v>
      </c>
      <c r="T39" s="722" t="s">
        <v>873</v>
      </c>
      <c r="U39" s="722" t="s">
        <v>841</v>
      </c>
      <c r="V39" s="722">
        <v>9500</v>
      </c>
      <c r="AB39" s="95"/>
    </row>
    <row r="40" ht="20" customHeight="1" spans="11:28">
      <c r="K40" s="723"/>
      <c r="L40" s="723"/>
      <c r="M40" s="724"/>
      <c r="N40" s="724"/>
      <c r="O40" s="724"/>
      <c r="R40" s="721">
        <v>5</v>
      </c>
      <c r="S40" s="721">
        <v>9</v>
      </c>
      <c r="T40" s="722" t="s">
        <v>874</v>
      </c>
      <c r="U40" s="722" t="s">
        <v>841</v>
      </c>
      <c r="V40" s="722">
        <v>2300</v>
      </c>
      <c r="AB40" s="95"/>
    </row>
    <row r="41" ht="20" customHeight="1" spans="11:28">
      <c r="K41" s="723"/>
      <c r="L41" s="723"/>
      <c r="M41" s="724"/>
      <c r="N41" s="724"/>
      <c r="O41" s="724"/>
      <c r="R41" s="721">
        <v>5</v>
      </c>
      <c r="S41" s="721">
        <v>9</v>
      </c>
      <c r="T41" s="722" t="s">
        <v>875</v>
      </c>
      <c r="U41" s="722" t="s">
        <v>841</v>
      </c>
      <c r="V41" s="722">
        <v>7500</v>
      </c>
      <c r="AB41" s="95"/>
    </row>
    <row r="42" ht="20" customHeight="1" spans="11:28">
      <c r="K42" s="723"/>
      <c r="L42" s="723"/>
      <c r="M42" s="724"/>
      <c r="N42" s="724"/>
      <c r="O42" s="724"/>
      <c r="R42" s="721">
        <v>5</v>
      </c>
      <c r="S42" s="721">
        <v>9</v>
      </c>
      <c r="T42" s="722" t="s">
        <v>876</v>
      </c>
      <c r="U42" s="722" t="s">
        <v>841</v>
      </c>
      <c r="V42" s="722">
        <v>6555</v>
      </c>
      <c r="AB42" s="95"/>
    </row>
    <row r="43" ht="20" customHeight="1" spans="11:28">
      <c r="K43" s="723"/>
      <c r="L43" s="723"/>
      <c r="M43" s="724"/>
      <c r="N43" s="724"/>
      <c r="O43" s="724"/>
      <c r="R43" s="721">
        <v>5</v>
      </c>
      <c r="S43" s="721">
        <v>9</v>
      </c>
      <c r="T43" s="722" t="s">
        <v>877</v>
      </c>
      <c r="U43" s="722" t="s">
        <v>841</v>
      </c>
      <c r="V43" s="722">
        <v>9000</v>
      </c>
      <c r="AB43" s="95"/>
    </row>
    <row r="44" ht="20" customHeight="1" spans="11:28">
      <c r="K44" s="723"/>
      <c r="L44" s="723"/>
      <c r="M44" s="724"/>
      <c r="N44" s="724"/>
      <c r="O44" s="724"/>
      <c r="R44" s="721">
        <v>5</v>
      </c>
      <c r="S44" s="721">
        <v>9</v>
      </c>
      <c r="T44" s="722" t="s">
        <v>827</v>
      </c>
      <c r="U44" s="722" t="s">
        <v>841</v>
      </c>
      <c r="V44" s="722">
        <v>8000</v>
      </c>
      <c r="AB44" s="95"/>
    </row>
    <row r="45" ht="20" customHeight="1" spans="11:28">
      <c r="K45" s="723"/>
      <c r="L45" s="723"/>
      <c r="M45" s="724"/>
      <c r="N45" s="724"/>
      <c r="O45" s="724"/>
      <c r="R45" s="721">
        <v>5</v>
      </c>
      <c r="S45" s="721">
        <v>15</v>
      </c>
      <c r="T45" s="722" t="s">
        <v>878</v>
      </c>
      <c r="U45" s="722" t="s">
        <v>841</v>
      </c>
      <c r="V45" s="722">
        <v>8000</v>
      </c>
      <c r="AB45" s="95"/>
    </row>
    <row r="46" ht="20" customHeight="1" spans="11:28">
      <c r="K46" s="723"/>
      <c r="L46" s="723"/>
      <c r="M46" s="724"/>
      <c r="N46" s="724"/>
      <c r="O46" s="724"/>
      <c r="R46" s="721">
        <v>5</v>
      </c>
      <c r="S46" s="721">
        <v>16</v>
      </c>
      <c r="T46" s="722" t="s">
        <v>879</v>
      </c>
      <c r="U46" s="722" t="s">
        <v>841</v>
      </c>
      <c r="V46" s="722">
        <v>5880</v>
      </c>
      <c r="AB46" s="95"/>
    </row>
    <row r="47" ht="20" customHeight="1" spans="11:28">
      <c r="K47" s="723"/>
      <c r="L47" s="723"/>
      <c r="M47" s="724"/>
      <c r="N47" s="724"/>
      <c r="O47" s="724"/>
      <c r="R47" s="721">
        <v>5</v>
      </c>
      <c r="S47" s="721">
        <v>16</v>
      </c>
      <c r="T47" s="722" t="s">
        <v>880</v>
      </c>
      <c r="U47" s="722" t="s">
        <v>845</v>
      </c>
      <c r="V47" s="722">
        <v>5880</v>
      </c>
      <c r="AB47" s="95"/>
    </row>
    <row r="48" ht="20" customHeight="1" spans="11:28">
      <c r="K48" s="723"/>
      <c r="L48" s="723"/>
      <c r="M48" s="724"/>
      <c r="N48" s="724"/>
      <c r="O48" s="724"/>
      <c r="R48" s="721">
        <v>5</v>
      </c>
      <c r="S48" s="721">
        <v>16</v>
      </c>
      <c r="T48" s="722" t="s">
        <v>881</v>
      </c>
      <c r="U48" s="722" t="s">
        <v>845</v>
      </c>
      <c r="V48" s="722">
        <v>5880</v>
      </c>
      <c r="AB48" s="95"/>
    </row>
    <row r="49" ht="20" customHeight="1" spans="11:28">
      <c r="K49" s="723"/>
      <c r="L49" s="723"/>
      <c r="M49" s="724"/>
      <c r="N49" s="724"/>
      <c r="O49" s="724"/>
      <c r="R49" s="721">
        <v>5</v>
      </c>
      <c r="S49" s="721">
        <v>28</v>
      </c>
      <c r="T49" s="722" t="s">
        <v>882</v>
      </c>
      <c r="U49" s="722" t="s">
        <v>865</v>
      </c>
      <c r="V49" s="722">
        <v>9000</v>
      </c>
      <c r="AB49" s="95"/>
    </row>
    <row r="50" ht="20" customHeight="1" spans="11:28">
      <c r="K50" s="723"/>
      <c r="L50" s="723"/>
      <c r="M50" s="724"/>
      <c r="N50" s="724"/>
      <c r="O50" s="724"/>
      <c r="R50" s="721">
        <v>5</v>
      </c>
      <c r="S50" s="721">
        <v>28</v>
      </c>
      <c r="T50" s="722" t="s">
        <v>883</v>
      </c>
      <c r="U50" s="722" t="s">
        <v>845</v>
      </c>
      <c r="V50" s="722">
        <v>9000</v>
      </c>
      <c r="AB50" s="95"/>
    </row>
    <row r="51" ht="20" customHeight="1" spans="11:28">
      <c r="K51" s="723"/>
      <c r="L51" s="723"/>
      <c r="M51" s="724"/>
      <c r="N51" s="724"/>
      <c r="O51" s="724"/>
      <c r="R51" s="721">
        <v>5</v>
      </c>
      <c r="S51" s="721">
        <v>28</v>
      </c>
      <c r="T51" s="722" t="s">
        <v>884</v>
      </c>
      <c r="U51" s="722" t="s">
        <v>845</v>
      </c>
      <c r="V51" s="722">
        <v>9000</v>
      </c>
      <c r="AB51" s="95"/>
    </row>
    <row r="52" ht="20" customHeight="1" spans="11:28">
      <c r="K52" s="723"/>
      <c r="L52" s="723"/>
      <c r="M52" s="724"/>
      <c r="N52" s="724"/>
      <c r="O52" s="724"/>
      <c r="R52" s="721">
        <v>5</v>
      </c>
      <c r="S52" s="721">
        <v>28</v>
      </c>
      <c r="T52" s="722" t="s">
        <v>885</v>
      </c>
      <c r="U52" s="722" t="s">
        <v>845</v>
      </c>
      <c r="V52" s="722">
        <v>9500</v>
      </c>
      <c r="AB52" s="95"/>
    </row>
    <row r="53" ht="20" customHeight="1" spans="11:28">
      <c r="K53" s="723"/>
      <c r="L53" s="723"/>
      <c r="M53" s="724"/>
      <c r="N53" s="724"/>
      <c r="O53" s="724"/>
      <c r="R53" s="721">
        <v>6</v>
      </c>
      <c r="S53" s="721">
        <v>12</v>
      </c>
      <c r="T53" s="722" t="s">
        <v>886</v>
      </c>
      <c r="U53" s="722" t="s">
        <v>865</v>
      </c>
      <c r="V53" s="722">
        <v>5880</v>
      </c>
      <c r="AB53" s="95"/>
    </row>
    <row r="54" ht="20" customHeight="1" spans="11:28">
      <c r="K54" s="723"/>
      <c r="L54" s="723"/>
      <c r="M54" s="724"/>
      <c r="N54" s="724"/>
      <c r="O54" s="724"/>
      <c r="R54" s="721">
        <v>6</v>
      </c>
      <c r="S54" s="721">
        <v>12</v>
      </c>
      <c r="T54" s="722" t="s">
        <v>887</v>
      </c>
      <c r="U54" s="722" t="s">
        <v>841</v>
      </c>
      <c r="V54" s="722">
        <v>9000</v>
      </c>
      <c r="AB54" s="95"/>
    </row>
    <row r="55" ht="20" customHeight="1" spans="11:28">
      <c r="K55" s="723"/>
      <c r="L55" s="723"/>
      <c r="M55" s="724"/>
      <c r="N55" s="724"/>
      <c r="O55" s="724"/>
      <c r="R55" s="721">
        <v>6</v>
      </c>
      <c r="S55" s="721">
        <v>12</v>
      </c>
      <c r="T55" s="722" t="s">
        <v>888</v>
      </c>
      <c r="U55" s="722" t="s">
        <v>865</v>
      </c>
      <c r="V55" s="722">
        <v>5880</v>
      </c>
      <c r="AB55" s="95"/>
    </row>
    <row r="56" ht="20" customHeight="1" spans="11:28">
      <c r="K56" s="723"/>
      <c r="L56" s="723"/>
      <c r="M56" s="724"/>
      <c r="N56" s="724"/>
      <c r="O56" s="724"/>
      <c r="R56" s="721">
        <v>6</v>
      </c>
      <c r="S56" s="721">
        <v>12</v>
      </c>
      <c r="T56" s="722" t="s">
        <v>889</v>
      </c>
      <c r="U56" s="722" t="s">
        <v>841</v>
      </c>
      <c r="V56" s="722">
        <v>9000</v>
      </c>
      <c r="AB56" s="95"/>
    </row>
    <row r="57" ht="20" customHeight="1" spans="11:28">
      <c r="K57" s="723"/>
      <c r="L57" s="723"/>
      <c r="M57" s="724"/>
      <c r="N57" s="724"/>
      <c r="O57" s="724"/>
      <c r="R57" s="721">
        <v>6</v>
      </c>
      <c r="S57" s="721">
        <v>12</v>
      </c>
      <c r="T57" s="722" t="s">
        <v>890</v>
      </c>
      <c r="U57" s="722" t="s">
        <v>865</v>
      </c>
      <c r="V57" s="722">
        <v>9000</v>
      </c>
      <c r="AB57" s="95"/>
    </row>
    <row r="58" ht="20" customHeight="1" spans="11:28">
      <c r="K58" s="723"/>
      <c r="L58" s="723"/>
      <c r="M58" s="724"/>
      <c r="N58" s="724"/>
      <c r="O58" s="724"/>
      <c r="R58" s="721">
        <v>6</v>
      </c>
      <c r="S58" s="721">
        <v>12</v>
      </c>
      <c r="T58" s="722" t="s">
        <v>891</v>
      </c>
      <c r="U58" s="722" t="s">
        <v>865</v>
      </c>
      <c r="V58" s="722">
        <v>8000</v>
      </c>
      <c r="AB58" s="95"/>
    </row>
    <row r="59" ht="20" customHeight="1" spans="11:28">
      <c r="K59" s="723"/>
      <c r="L59" s="723"/>
      <c r="M59" s="724"/>
      <c r="N59" s="724"/>
      <c r="O59" s="724"/>
      <c r="R59" s="721">
        <v>6</v>
      </c>
      <c r="S59" s="721">
        <v>14</v>
      </c>
      <c r="T59" s="722" t="s">
        <v>892</v>
      </c>
      <c r="U59" s="722" t="s">
        <v>865</v>
      </c>
      <c r="V59" s="722">
        <v>15000</v>
      </c>
      <c r="AB59" s="95"/>
    </row>
    <row r="60" ht="20" customHeight="1" spans="11:28">
      <c r="K60" s="723"/>
      <c r="L60" s="723"/>
      <c r="M60" s="724"/>
      <c r="N60" s="724"/>
      <c r="O60" s="724"/>
      <c r="R60" s="721">
        <v>6</v>
      </c>
      <c r="S60" s="721">
        <v>14</v>
      </c>
      <c r="T60" s="722" t="s">
        <v>893</v>
      </c>
      <c r="U60" s="722" t="s">
        <v>865</v>
      </c>
      <c r="V60" s="722">
        <v>6500</v>
      </c>
      <c r="AB60" s="95"/>
    </row>
    <row r="61" ht="20" customHeight="1" spans="11:28">
      <c r="K61" s="723"/>
      <c r="L61" s="723"/>
      <c r="M61" s="724"/>
      <c r="N61" s="724"/>
      <c r="O61" s="724"/>
      <c r="R61" s="721">
        <v>6</v>
      </c>
      <c r="S61" s="721">
        <v>14</v>
      </c>
      <c r="T61" s="722" t="s">
        <v>894</v>
      </c>
      <c r="U61" s="722" t="s">
        <v>841</v>
      </c>
      <c r="V61" s="722">
        <v>4000</v>
      </c>
      <c r="AB61" s="95"/>
    </row>
    <row r="62" ht="20" customHeight="1" spans="11:28">
      <c r="K62" s="723"/>
      <c r="L62" s="723"/>
      <c r="M62" s="724"/>
      <c r="N62" s="724"/>
      <c r="O62" s="724"/>
      <c r="R62" s="721">
        <v>6</v>
      </c>
      <c r="S62" s="721">
        <v>14</v>
      </c>
      <c r="T62" s="722" t="s">
        <v>895</v>
      </c>
      <c r="U62" s="722" t="s">
        <v>896</v>
      </c>
      <c r="V62" s="722">
        <v>97392</v>
      </c>
      <c r="AB62" s="95"/>
    </row>
    <row r="63" ht="20" customHeight="1" spans="11:28">
      <c r="K63" s="723"/>
      <c r="L63" s="723"/>
      <c r="M63" s="724"/>
      <c r="N63" s="724"/>
      <c r="O63" s="724"/>
      <c r="R63" s="721">
        <v>6</v>
      </c>
      <c r="S63" s="721">
        <v>14</v>
      </c>
      <c r="T63" s="722" t="s">
        <v>895</v>
      </c>
      <c r="U63" s="722" t="s">
        <v>896</v>
      </c>
      <c r="V63" s="722">
        <v>910</v>
      </c>
      <c r="AB63" s="95"/>
    </row>
    <row r="64" ht="20" customHeight="1" spans="11:28">
      <c r="K64" s="723"/>
      <c r="L64" s="723"/>
      <c r="M64" s="724"/>
      <c r="N64" s="724"/>
      <c r="O64" s="724"/>
      <c r="R64" s="721">
        <v>6</v>
      </c>
      <c r="S64" s="721">
        <v>14</v>
      </c>
      <c r="T64" s="722" t="s">
        <v>895</v>
      </c>
      <c r="U64" s="722" t="s">
        <v>896</v>
      </c>
      <c r="V64" s="722">
        <v>490</v>
      </c>
      <c r="AB64" s="95"/>
    </row>
    <row r="65" ht="20" customHeight="1" spans="11:28">
      <c r="K65" s="723"/>
      <c r="L65" s="723"/>
      <c r="M65" s="724"/>
      <c r="N65" s="724"/>
      <c r="O65" s="724"/>
      <c r="R65" s="721">
        <v>6</v>
      </c>
      <c r="S65" s="721">
        <v>14</v>
      </c>
      <c r="T65" s="722" t="s">
        <v>895</v>
      </c>
      <c r="U65" s="722" t="s">
        <v>896</v>
      </c>
      <c r="V65" s="722">
        <v>10495</v>
      </c>
      <c r="AB65" s="95"/>
    </row>
    <row r="66" ht="20" customHeight="1" spans="11:28">
      <c r="K66" s="723"/>
      <c r="L66" s="723"/>
      <c r="M66" s="724"/>
      <c r="N66" s="724"/>
      <c r="O66" s="724"/>
      <c r="R66" s="721">
        <v>6</v>
      </c>
      <c r="S66" s="721">
        <v>14</v>
      </c>
      <c r="T66" s="722" t="s">
        <v>897</v>
      </c>
      <c r="U66" s="722" t="s">
        <v>841</v>
      </c>
      <c r="V66" s="722">
        <v>9500</v>
      </c>
      <c r="AB66" s="95"/>
    </row>
    <row r="67" ht="20" customHeight="1" spans="11:28">
      <c r="K67" s="723"/>
      <c r="L67" s="723"/>
      <c r="M67" s="724"/>
      <c r="N67" s="724"/>
      <c r="O67" s="724"/>
      <c r="R67" s="721">
        <v>6</v>
      </c>
      <c r="S67" s="721">
        <v>14</v>
      </c>
      <c r="T67" s="722" t="s">
        <v>898</v>
      </c>
      <c r="U67" s="722" t="s">
        <v>865</v>
      </c>
      <c r="V67" s="722">
        <v>10000</v>
      </c>
      <c r="AB67" s="95"/>
    </row>
    <row r="68" ht="20" customHeight="1" spans="11:28">
      <c r="K68" s="723"/>
      <c r="L68" s="723"/>
      <c r="M68" s="724"/>
      <c r="N68" s="724"/>
      <c r="O68" s="724"/>
      <c r="R68" s="721">
        <v>6</v>
      </c>
      <c r="S68" s="721">
        <v>14</v>
      </c>
      <c r="T68" s="722" t="s">
        <v>899</v>
      </c>
      <c r="U68" s="722" t="s">
        <v>865</v>
      </c>
      <c r="V68" s="722">
        <v>15000</v>
      </c>
      <c r="AB68" s="95"/>
    </row>
    <row r="69" ht="20" customHeight="1" spans="11:28">
      <c r="K69" s="723"/>
      <c r="L69" s="723"/>
      <c r="M69" s="724"/>
      <c r="N69" s="724"/>
      <c r="O69" s="724"/>
      <c r="R69" s="721">
        <v>6</v>
      </c>
      <c r="S69" s="721">
        <v>14</v>
      </c>
      <c r="T69" s="722" t="s">
        <v>900</v>
      </c>
      <c r="U69" s="722" t="s">
        <v>841</v>
      </c>
      <c r="V69" s="722">
        <v>10000</v>
      </c>
      <c r="AB69" s="95"/>
    </row>
    <row r="70" ht="20" customHeight="1" spans="11:28">
      <c r="K70" s="723"/>
      <c r="L70" s="723"/>
      <c r="M70" s="724"/>
      <c r="N70" s="724"/>
      <c r="O70" s="724"/>
      <c r="R70" s="721">
        <v>6</v>
      </c>
      <c r="S70" s="721">
        <v>18</v>
      </c>
      <c r="T70" s="722" t="s">
        <v>901</v>
      </c>
      <c r="U70" s="722" t="s">
        <v>836</v>
      </c>
      <c r="V70" s="722">
        <v>1890</v>
      </c>
      <c r="AB70" s="95"/>
    </row>
    <row r="71" ht="20" customHeight="1" spans="11:28">
      <c r="K71" s="723"/>
      <c r="L71" s="723"/>
      <c r="M71" s="724"/>
      <c r="N71" s="724"/>
      <c r="O71" s="724"/>
      <c r="R71" s="721">
        <v>6</v>
      </c>
      <c r="S71" s="721">
        <v>18</v>
      </c>
      <c r="T71" s="722" t="s">
        <v>902</v>
      </c>
      <c r="U71" s="722" t="s">
        <v>845</v>
      </c>
      <c r="V71" s="722">
        <v>10000</v>
      </c>
      <c r="AB71" s="95"/>
    </row>
    <row r="72" ht="20" customHeight="1" spans="11:28">
      <c r="K72" s="723"/>
      <c r="L72" s="723"/>
      <c r="M72" s="724"/>
      <c r="N72" s="724"/>
      <c r="O72" s="724"/>
      <c r="R72" s="721">
        <v>6</v>
      </c>
      <c r="S72" s="721">
        <v>28</v>
      </c>
      <c r="T72" s="722" t="s">
        <v>903</v>
      </c>
      <c r="U72" s="722" t="s">
        <v>904</v>
      </c>
      <c r="V72" s="722">
        <v>5000</v>
      </c>
      <c r="AB72" s="95"/>
    </row>
    <row r="73" ht="20" customHeight="1" spans="11:28">
      <c r="K73" s="723"/>
      <c r="L73" s="723"/>
      <c r="M73" s="724"/>
      <c r="N73" s="724"/>
      <c r="O73" s="724"/>
      <c r="R73" s="721">
        <v>6</v>
      </c>
      <c r="S73" s="721">
        <v>28</v>
      </c>
      <c r="T73" s="722" t="s">
        <v>905</v>
      </c>
      <c r="U73" s="722" t="s">
        <v>845</v>
      </c>
      <c r="V73" s="722">
        <v>10000</v>
      </c>
      <c r="AB73" s="95"/>
    </row>
    <row r="74" ht="20" customHeight="1" spans="11:28">
      <c r="K74" s="723"/>
      <c r="L74" s="723"/>
      <c r="M74" s="724"/>
      <c r="N74" s="724"/>
      <c r="O74" s="724"/>
      <c r="R74" s="721">
        <v>7</v>
      </c>
      <c r="S74" s="721">
        <v>10</v>
      </c>
      <c r="T74" s="722" t="s">
        <v>906</v>
      </c>
      <c r="U74" s="722" t="s">
        <v>907</v>
      </c>
      <c r="V74" s="722">
        <v>15000</v>
      </c>
      <c r="AB74" s="95"/>
    </row>
    <row r="75" ht="20" customHeight="1" spans="11:28">
      <c r="K75" s="723"/>
      <c r="L75" s="723"/>
      <c r="M75" s="724"/>
      <c r="N75" s="724"/>
      <c r="O75" s="724"/>
      <c r="R75" s="721">
        <v>7</v>
      </c>
      <c r="S75" s="721">
        <v>10</v>
      </c>
      <c r="T75" s="722" t="s">
        <v>908</v>
      </c>
      <c r="U75" s="722" t="s">
        <v>865</v>
      </c>
      <c r="V75" s="722">
        <v>10000</v>
      </c>
      <c r="AB75" s="95"/>
    </row>
    <row r="76" ht="20" customHeight="1" spans="11:28">
      <c r="K76" s="723"/>
      <c r="L76" s="723"/>
      <c r="M76" s="724"/>
      <c r="N76" s="724"/>
      <c r="O76" s="724"/>
      <c r="R76" s="721">
        <v>7</v>
      </c>
      <c r="S76" s="721">
        <v>10</v>
      </c>
      <c r="T76" s="722" t="s">
        <v>909</v>
      </c>
      <c r="U76" s="722" t="s">
        <v>865</v>
      </c>
      <c r="V76" s="722">
        <v>6790</v>
      </c>
      <c r="AB76" s="95"/>
    </row>
    <row r="77" ht="20" customHeight="1" spans="11:28">
      <c r="K77" s="723"/>
      <c r="L77" s="723"/>
      <c r="M77" s="724"/>
      <c r="N77" s="724"/>
      <c r="O77" s="724"/>
      <c r="R77" s="721">
        <v>7</v>
      </c>
      <c r="S77" s="721">
        <v>10</v>
      </c>
      <c r="T77" s="722" t="s">
        <v>910</v>
      </c>
      <c r="U77" s="722" t="s">
        <v>865</v>
      </c>
      <c r="V77" s="722">
        <v>15000</v>
      </c>
      <c r="AB77" s="95"/>
    </row>
    <row r="78" ht="20" customHeight="1" spans="11:28">
      <c r="K78" s="723"/>
      <c r="L78" s="723"/>
      <c r="M78" s="724"/>
      <c r="N78" s="724"/>
      <c r="O78" s="724"/>
      <c r="R78" s="721">
        <v>7</v>
      </c>
      <c r="S78" s="721">
        <v>10</v>
      </c>
      <c r="T78" s="722" t="s">
        <v>911</v>
      </c>
      <c r="U78" s="722" t="s">
        <v>841</v>
      </c>
      <c r="V78" s="722">
        <v>9000</v>
      </c>
      <c r="AB78" s="95"/>
    </row>
    <row r="79" ht="20" customHeight="1" spans="11:28">
      <c r="K79" s="723"/>
      <c r="L79" s="723"/>
      <c r="M79" s="724"/>
      <c r="N79" s="724"/>
      <c r="O79" s="724"/>
      <c r="R79" s="721">
        <v>7</v>
      </c>
      <c r="S79" s="721">
        <v>10</v>
      </c>
      <c r="T79" s="722" t="s">
        <v>912</v>
      </c>
      <c r="U79" s="722" t="s">
        <v>865</v>
      </c>
      <c r="V79" s="722">
        <v>9500</v>
      </c>
      <c r="AB79" s="95"/>
    </row>
    <row r="80" ht="20" customHeight="1" spans="11:28">
      <c r="K80" s="723"/>
      <c r="L80" s="723"/>
      <c r="M80" s="724"/>
      <c r="N80" s="724"/>
      <c r="O80" s="724"/>
      <c r="R80" s="721">
        <v>7</v>
      </c>
      <c r="S80" s="721">
        <v>10</v>
      </c>
      <c r="T80" s="722" t="s">
        <v>913</v>
      </c>
      <c r="U80" s="722" t="s">
        <v>841</v>
      </c>
      <c r="V80" s="722">
        <v>9000</v>
      </c>
      <c r="AB80" s="95"/>
    </row>
    <row r="81" ht="20" customHeight="1" spans="11:28">
      <c r="K81" s="723"/>
      <c r="L81" s="723"/>
      <c r="M81" s="724"/>
      <c r="N81" s="724"/>
      <c r="O81" s="724"/>
      <c r="R81" s="721">
        <v>7</v>
      </c>
      <c r="S81" s="721">
        <v>10</v>
      </c>
      <c r="T81" s="722" t="s">
        <v>914</v>
      </c>
      <c r="U81" s="722" t="s">
        <v>841</v>
      </c>
      <c r="V81" s="722">
        <v>10000</v>
      </c>
      <c r="AB81" s="95"/>
    </row>
    <row r="82" ht="20" customHeight="1" spans="11:28">
      <c r="K82" s="723"/>
      <c r="L82" s="723"/>
      <c r="M82" s="724"/>
      <c r="N82" s="724"/>
      <c r="O82" s="724"/>
      <c r="R82" s="721">
        <v>7</v>
      </c>
      <c r="S82" s="721">
        <v>10</v>
      </c>
      <c r="T82" s="722" t="s">
        <v>915</v>
      </c>
      <c r="U82" s="722" t="s">
        <v>865</v>
      </c>
      <c r="V82" s="722">
        <v>9000</v>
      </c>
      <c r="AB82" s="95"/>
    </row>
    <row r="83" ht="20" customHeight="1" spans="11:28">
      <c r="K83" s="723"/>
      <c r="L83" s="723"/>
      <c r="M83" s="724"/>
      <c r="N83" s="724"/>
      <c r="O83" s="724"/>
      <c r="R83" s="721">
        <v>7</v>
      </c>
      <c r="S83" s="721">
        <v>10</v>
      </c>
      <c r="T83" s="722" t="s">
        <v>916</v>
      </c>
      <c r="U83" s="722" t="s">
        <v>865</v>
      </c>
      <c r="V83" s="722">
        <v>8000</v>
      </c>
      <c r="AB83" s="95"/>
    </row>
    <row r="84" ht="20" customHeight="1" spans="11:28">
      <c r="K84" s="723"/>
      <c r="L84" s="723"/>
      <c r="M84" s="724"/>
      <c r="N84" s="724"/>
      <c r="O84" s="724"/>
      <c r="R84" s="721">
        <v>7</v>
      </c>
      <c r="S84" s="721">
        <v>16</v>
      </c>
      <c r="T84" s="722" t="s">
        <v>917</v>
      </c>
      <c r="U84" s="722" t="s">
        <v>918</v>
      </c>
      <c r="V84" s="722">
        <v>3800</v>
      </c>
      <c r="AB84" s="95"/>
    </row>
    <row r="85" ht="20" customHeight="1" spans="11:28">
      <c r="K85" s="723"/>
      <c r="L85" s="723"/>
      <c r="M85" s="724"/>
      <c r="N85" s="724"/>
      <c r="O85" s="724"/>
      <c r="R85" s="721">
        <v>7</v>
      </c>
      <c r="S85" s="721">
        <v>29</v>
      </c>
      <c r="T85" s="722" t="s">
        <v>919</v>
      </c>
      <c r="U85" s="722" t="s">
        <v>865</v>
      </c>
      <c r="V85" s="722">
        <v>3516</v>
      </c>
      <c r="AB85" s="95"/>
    </row>
    <row r="86" ht="20" customHeight="1" spans="11:28">
      <c r="K86" s="723"/>
      <c r="L86" s="723"/>
      <c r="M86" s="724"/>
      <c r="N86" s="724"/>
      <c r="O86" s="724"/>
      <c r="R86" s="721">
        <v>8</v>
      </c>
      <c r="S86" s="721">
        <v>1</v>
      </c>
      <c r="T86" s="722" t="s">
        <v>920</v>
      </c>
      <c r="U86" s="722" t="s">
        <v>841</v>
      </c>
      <c r="V86" s="722">
        <v>5000</v>
      </c>
      <c r="AB86" s="95"/>
    </row>
    <row r="87" ht="20" customHeight="1" spans="11:28">
      <c r="K87" s="723"/>
      <c r="L87" s="723"/>
      <c r="M87" s="724"/>
      <c r="N87" s="724"/>
      <c r="O87" s="724"/>
      <c r="R87" s="721">
        <v>8</v>
      </c>
      <c r="S87" s="721">
        <v>14</v>
      </c>
      <c r="T87" s="722" t="s">
        <v>921</v>
      </c>
      <c r="U87" s="722" t="s">
        <v>865</v>
      </c>
      <c r="V87" s="722">
        <v>9500</v>
      </c>
      <c r="AB87" s="95"/>
    </row>
    <row r="88" ht="20" customHeight="1" spans="11:28">
      <c r="K88" s="723"/>
      <c r="L88" s="723"/>
      <c r="M88" s="724"/>
      <c r="N88" s="724"/>
      <c r="O88" s="724"/>
      <c r="R88" s="721">
        <v>8</v>
      </c>
      <c r="S88" s="721">
        <v>14</v>
      </c>
      <c r="T88" s="722" t="s">
        <v>824</v>
      </c>
      <c r="U88" s="722" t="s">
        <v>865</v>
      </c>
      <c r="V88" s="722">
        <v>10000</v>
      </c>
      <c r="AB88" s="95"/>
    </row>
    <row r="89" ht="20" customHeight="1" spans="11:28">
      <c r="K89" s="723"/>
      <c r="L89" s="723"/>
      <c r="M89" s="724"/>
      <c r="N89" s="724"/>
      <c r="O89" s="724"/>
      <c r="R89" s="721">
        <v>8</v>
      </c>
      <c r="S89" s="721">
        <v>14</v>
      </c>
      <c r="T89" s="722" t="s">
        <v>922</v>
      </c>
      <c r="U89" s="722" t="s">
        <v>865</v>
      </c>
      <c r="V89" s="722">
        <v>15000</v>
      </c>
      <c r="AB89" s="95"/>
    </row>
    <row r="90" ht="20" customHeight="1" spans="11:28">
      <c r="K90" s="723"/>
      <c r="L90" s="723"/>
      <c r="M90" s="724"/>
      <c r="N90" s="724"/>
      <c r="O90" s="724"/>
      <c r="R90" s="721">
        <v>8</v>
      </c>
      <c r="S90" s="721">
        <v>14</v>
      </c>
      <c r="T90" s="722" t="s">
        <v>923</v>
      </c>
      <c r="U90" s="722" t="s">
        <v>865</v>
      </c>
      <c r="V90" s="722">
        <v>15000</v>
      </c>
      <c r="AB90" s="95"/>
    </row>
    <row r="91" ht="20" customHeight="1" spans="11:28">
      <c r="K91" s="723"/>
      <c r="L91" s="723"/>
      <c r="M91" s="724"/>
      <c r="N91" s="724"/>
      <c r="O91" s="724"/>
      <c r="R91" s="721">
        <v>8</v>
      </c>
      <c r="S91" s="721">
        <v>14</v>
      </c>
      <c r="T91" s="722" t="s">
        <v>924</v>
      </c>
      <c r="U91" s="722" t="s">
        <v>865</v>
      </c>
      <c r="V91" s="722">
        <v>5000</v>
      </c>
      <c r="AB91" s="95"/>
    </row>
    <row r="92" ht="20" customHeight="1" spans="11:28">
      <c r="K92" s="723"/>
      <c r="L92" s="723"/>
      <c r="M92" s="724"/>
      <c r="N92" s="724"/>
      <c r="O92" s="724"/>
      <c r="R92" s="721">
        <v>8</v>
      </c>
      <c r="S92" s="721">
        <v>14</v>
      </c>
      <c r="T92" s="722" t="s">
        <v>925</v>
      </c>
      <c r="U92" s="722" t="s">
        <v>865</v>
      </c>
      <c r="V92" s="722">
        <v>8215</v>
      </c>
      <c r="AB92" s="95"/>
    </row>
    <row r="93" ht="20" customHeight="1" spans="11:28">
      <c r="K93" s="723"/>
      <c r="L93" s="723"/>
      <c r="M93" s="724"/>
      <c r="N93" s="724"/>
      <c r="O93" s="724"/>
      <c r="R93" s="721">
        <v>8</v>
      </c>
      <c r="S93" s="721">
        <v>16</v>
      </c>
      <c r="T93" s="722" t="s">
        <v>926</v>
      </c>
      <c r="U93" s="722" t="s">
        <v>841</v>
      </c>
      <c r="V93" s="722">
        <v>9000</v>
      </c>
      <c r="AB93" s="95"/>
    </row>
    <row r="94" ht="20" customHeight="1" spans="11:28">
      <c r="K94" s="723"/>
      <c r="L94" s="723"/>
      <c r="M94" s="724"/>
      <c r="N94" s="724"/>
      <c r="O94" s="724"/>
      <c r="R94" s="721">
        <v>8</v>
      </c>
      <c r="S94" s="721">
        <v>16</v>
      </c>
      <c r="T94" s="722" t="s">
        <v>927</v>
      </c>
      <c r="U94" s="722" t="s">
        <v>865</v>
      </c>
      <c r="V94" s="722">
        <v>8000</v>
      </c>
      <c r="AB94" s="95"/>
    </row>
    <row r="95" ht="20" customHeight="1" spans="11:28">
      <c r="K95" s="723"/>
      <c r="L95" s="723"/>
      <c r="M95" s="724"/>
      <c r="N95" s="724"/>
      <c r="O95" s="724"/>
      <c r="R95" s="721">
        <v>8</v>
      </c>
      <c r="S95" s="721">
        <v>16</v>
      </c>
      <c r="T95" s="722" t="s">
        <v>928</v>
      </c>
      <c r="U95" s="722" t="s">
        <v>865</v>
      </c>
      <c r="V95" s="722">
        <v>9000</v>
      </c>
      <c r="AB95" s="95"/>
    </row>
    <row r="96" ht="20" customHeight="1" spans="11:28">
      <c r="K96" s="723"/>
      <c r="L96" s="723"/>
      <c r="M96" s="724"/>
      <c r="N96" s="724"/>
      <c r="O96" s="724"/>
      <c r="R96" s="721">
        <v>8</v>
      </c>
      <c r="S96" s="721">
        <v>16</v>
      </c>
      <c r="T96" s="722" t="s">
        <v>929</v>
      </c>
      <c r="U96" s="722" t="s">
        <v>841</v>
      </c>
      <c r="V96" s="722">
        <v>10000</v>
      </c>
      <c r="AB96" s="95"/>
    </row>
    <row r="97" ht="20" customHeight="1" spans="11:28">
      <c r="K97" s="723"/>
      <c r="L97" s="723"/>
      <c r="M97" s="724"/>
      <c r="N97" s="724"/>
      <c r="O97" s="724"/>
      <c r="R97" s="721">
        <v>8</v>
      </c>
      <c r="S97" s="721">
        <v>16</v>
      </c>
      <c r="T97" s="722" t="s">
        <v>930</v>
      </c>
      <c r="U97" s="722" t="s">
        <v>841</v>
      </c>
      <c r="V97" s="722">
        <v>9000</v>
      </c>
      <c r="AB97" s="95"/>
    </row>
    <row r="98" ht="20" customHeight="1" spans="11:28">
      <c r="K98" s="723"/>
      <c r="L98" s="723"/>
      <c r="M98" s="724"/>
      <c r="N98" s="724"/>
      <c r="O98" s="724"/>
      <c r="R98" s="721">
        <v>9</v>
      </c>
      <c r="S98" s="721">
        <v>5</v>
      </c>
      <c r="T98" s="722" t="s">
        <v>931</v>
      </c>
      <c r="U98" s="722" t="s">
        <v>865</v>
      </c>
      <c r="V98" s="722">
        <v>7500</v>
      </c>
      <c r="AB98" s="95"/>
    </row>
    <row r="99" ht="20" customHeight="1" spans="11:28">
      <c r="K99" s="723"/>
      <c r="L99" s="723"/>
      <c r="M99" s="724"/>
      <c r="N99" s="724"/>
      <c r="O99" s="724"/>
      <c r="R99" s="721">
        <v>9</v>
      </c>
      <c r="S99" s="721">
        <v>6</v>
      </c>
      <c r="T99" s="722" t="s">
        <v>932</v>
      </c>
      <c r="U99" s="722" t="s">
        <v>865</v>
      </c>
      <c r="V99" s="722">
        <v>9000</v>
      </c>
      <c r="AB99" s="95"/>
    </row>
    <row r="100" ht="20" customHeight="1" spans="11:28">
      <c r="K100" s="723"/>
      <c r="L100" s="723"/>
      <c r="M100" s="724"/>
      <c r="N100" s="724"/>
      <c r="O100" s="724"/>
      <c r="R100" s="721">
        <v>9</v>
      </c>
      <c r="S100" s="721">
        <v>6</v>
      </c>
      <c r="T100" s="722" t="s">
        <v>933</v>
      </c>
      <c r="U100" s="722" t="s">
        <v>841</v>
      </c>
      <c r="V100" s="722">
        <v>9000</v>
      </c>
      <c r="AB100" s="95"/>
    </row>
    <row r="101" ht="20" customHeight="1" spans="11:28">
      <c r="K101" s="723"/>
      <c r="L101" s="723"/>
      <c r="M101" s="724"/>
      <c r="N101" s="724"/>
      <c r="O101" s="724"/>
      <c r="R101" s="721">
        <v>9</v>
      </c>
      <c r="S101" s="721">
        <v>6</v>
      </c>
      <c r="T101" s="722" t="s">
        <v>934</v>
      </c>
      <c r="U101" s="722" t="s">
        <v>841</v>
      </c>
      <c r="V101" s="722">
        <v>9000</v>
      </c>
      <c r="AB101" s="95"/>
    </row>
    <row r="102" ht="20" customHeight="1" spans="11:28">
      <c r="K102" s="723"/>
      <c r="L102" s="723"/>
      <c r="M102" s="724"/>
      <c r="N102" s="724"/>
      <c r="O102" s="724"/>
      <c r="R102" s="721">
        <v>9</v>
      </c>
      <c r="S102" s="721">
        <v>6</v>
      </c>
      <c r="T102" s="722" t="s">
        <v>935</v>
      </c>
      <c r="U102" s="722" t="s">
        <v>841</v>
      </c>
      <c r="V102" s="722">
        <v>10000</v>
      </c>
      <c r="AB102" s="95"/>
    </row>
    <row r="103" ht="20" customHeight="1" spans="11:28">
      <c r="K103" s="723"/>
      <c r="L103" s="723"/>
      <c r="M103" s="724"/>
      <c r="N103" s="724"/>
      <c r="O103" s="724"/>
      <c r="R103" s="721">
        <v>9</v>
      </c>
      <c r="S103" s="721">
        <v>6</v>
      </c>
      <c r="T103" s="722" t="s">
        <v>936</v>
      </c>
      <c r="U103" s="722" t="s">
        <v>865</v>
      </c>
      <c r="V103" s="722">
        <v>8000</v>
      </c>
      <c r="AB103" s="95"/>
    </row>
    <row r="104" ht="20" customHeight="1" spans="11:28">
      <c r="K104" s="723"/>
      <c r="L104" s="723"/>
      <c r="M104" s="724"/>
      <c r="N104" s="724"/>
      <c r="O104" s="724"/>
      <c r="R104" s="721">
        <v>9</v>
      </c>
      <c r="S104" s="721">
        <v>6</v>
      </c>
      <c r="T104" s="722" t="s">
        <v>937</v>
      </c>
      <c r="U104" s="722" t="s">
        <v>865</v>
      </c>
      <c r="V104" s="722">
        <v>10000</v>
      </c>
      <c r="AB104" s="95"/>
    </row>
    <row r="105" ht="20" customHeight="1" spans="11:28">
      <c r="K105" s="723"/>
      <c r="L105" s="723"/>
      <c r="M105" s="724"/>
      <c r="N105" s="724"/>
      <c r="O105" s="724"/>
      <c r="R105" s="721">
        <v>9</v>
      </c>
      <c r="S105" s="721">
        <v>6</v>
      </c>
      <c r="T105" s="722" t="s">
        <v>938</v>
      </c>
      <c r="U105" s="722" t="s">
        <v>865</v>
      </c>
      <c r="V105" s="722">
        <v>9500</v>
      </c>
      <c r="AB105" s="95"/>
    </row>
    <row r="106" ht="20" customHeight="1" spans="11:28">
      <c r="K106" s="723"/>
      <c r="L106" s="723"/>
      <c r="M106" s="724"/>
      <c r="N106" s="724"/>
      <c r="O106" s="724"/>
      <c r="R106" s="721">
        <v>9</v>
      </c>
      <c r="S106" s="721">
        <v>6</v>
      </c>
      <c r="T106" s="722" t="s">
        <v>939</v>
      </c>
      <c r="U106" s="722" t="s">
        <v>865</v>
      </c>
      <c r="V106" s="722">
        <v>15000</v>
      </c>
      <c r="AB106" s="95"/>
    </row>
    <row r="107" ht="20" customHeight="1" spans="11:28">
      <c r="K107" s="723"/>
      <c r="L107" s="723"/>
      <c r="M107" s="724"/>
      <c r="N107" s="724"/>
      <c r="O107" s="724"/>
      <c r="R107" s="721">
        <v>9</v>
      </c>
      <c r="S107" s="721">
        <v>6</v>
      </c>
      <c r="T107" s="722" t="s">
        <v>940</v>
      </c>
      <c r="U107" s="722" t="s">
        <v>865</v>
      </c>
      <c r="V107" s="722">
        <v>15000</v>
      </c>
      <c r="AB107" s="95"/>
    </row>
    <row r="108" ht="20" customHeight="1" spans="11:28">
      <c r="K108" s="723"/>
      <c r="L108" s="723"/>
      <c r="M108" s="724"/>
      <c r="N108" s="724"/>
      <c r="O108" s="724"/>
      <c r="R108" s="721">
        <v>9</v>
      </c>
      <c r="S108" s="721">
        <v>11</v>
      </c>
      <c r="T108" s="722" t="s">
        <v>941</v>
      </c>
      <c r="U108" s="722" t="s">
        <v>841</v>
      </c>
      <c r="V108" s="722">
        <v>2514</v>
      </c>
      <c r="AB108" s="95"/>
    </row>
    <row r="109" ht="20" customHeight="1" spans="11:28">
      <c r="K109" s="723"/>
      <c r="L109" s="723"/>
      <c r="M109" s="724"/>
      <c r="N109" s="724"/>
      <c r="O109" s="724"/>
      <c r="R109" s="721">
        <v>9</v>
      </c>
      <c r="S109" s="721">
        <v>27</v>
      </c>
      <c r="T109" s="722" t="s">
        <v>942</v>
      </c>
      <c r="U109" s="722" t="s">
        <v>943</v>
      </c>
      <c r="V109" s="722">
        <v>1195</v>
      </c>
      <c r="AB109" s="95"/>
    </row>
    <row r="110" ht="20" customHeight="1" spans="11:28">
      <c r="K110" s="723"/>
      <c r="L110" s="723"/>
      <c r="M110" s="724"/>
      <c r="N110" s="724"/>
      <c r="O110" s="724"/>
      <c r="R110" s="721">
        <v>9</v>
      </c>
      <c r="S110" s="721">
        <v>29</v>
      </c>
      <c r="T110" s="722" t="s">
        <v>944</v>
      </c>
      <c r="U110" s="722" t="s">
        <v>945</v>
      </c>
      <c r="V110" s="722">
        <v>27893.7</v>
      </c>
      <c r="AB110" s="95"/>
    </row>
    <row r="111" ht="20" customHeight="1" spans="11:28">
      <c r="K111" s="723"/>
      <c r="L111" s="723"/>
      <c r="M111" s="724"/>
      <c r="N111" s="724"/>
      <c r="O111" s="724"/>
      <c r="R111" s="723"/>
      <c r="S111" s="723"/>
      <c r="T111" s="724"/>
      <c r="U111" s="724"/>
      <c r="V111" s="724"/>
      <c r="AB111" s="95"/>
    </row>
    <row r="112" ht="20" customHeight="1" spans="11:28">
      <c r="K112" s="723"/>
      <c r="L112" s="723"/>
      <c r="M112" s="724"/>
      <c r="N112" s="724"/>
      <c r="O112" s="724"/>
      <c r="R112" s="723"/>
      <c r="S112" s="723"/>
      <c r="T112" s="724"/>
      <c r="U112" s="724"/>
      <c r="V112" s="724"/>
      <c r="AB112" s="95"/>
    </row>
    <row r="113" spans="28:28">
      <c r="AB113" s="95"/>
    </row>
    <row r="114" spans="28:28">
      <c r="AB114" s="95"/>
    </row>
    <row r="115" spans="28:28">
      <c r="AB115" s="95"/>
    </row>
    <row r="116" spans="28:28">
      <c r="AB116" s="95"/>
    </row>
    <row r="117" spans="28:28">
      <c r="AB117" s="95"/>
    </row>
    <row r="118" spans="25:28">
      <c r="Y118" s="95"/>
      <c r="AB118" s="95"/>
    </row>
    <row r="119" spans="25:28">
      <c r="Y119" s="95"/>
      <c r="AB119" s="95"/>
    </row>
  </sheetData>
  <mergeCells count="21">
    <mergeCell ref="A1:H1"/>
    <mergeCell ref="B3:E3"/>
    <mergeCell ref="G3:H3"/>
    <mergeCell ref="A4:H4"/>
    <mergeCell ref="A5:D5"/>
    <mergeCell ref="E5:H5"/>
    <mergeCell ref="K8:O8"/>
    <mergeCell ref="R8:V8"/>
    <mergeCell ref="K9:L9"/>
    <mergeCell ref="R9:S9"/>
    <mergeCell ref="C11:H11"/>
    <mergeCell ref="C13:H13"/>
    <mergeCell ref="F14:G14"/>
    <mergeCell ref="F15:G15"/>
    <mergeCell ref="A16:G16"/>
    <mergeCell ref="M9:M10"/>
    <mergeCell ref="N9:N10"/>
    <mergeCell ref="O9:O10"/>
    <mergeCell ref="T9:T10"/>
    <mergeCell ref="U9:U10"/>
    <mergeCell ref="V9:V10"/>
  </mergeCells>
  <pageMargins left="0.699305555555556" right="0.699305555555556" top="0.75" bottom="0.75" header="0.3" footer="0.3"/>
  <pageSetup paperSize="9" scale="77"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2"/>
  <sheetViews>
    <sheetView showGridLines="0" workbookViewId="0">
      <selection activeCell="G27" sqref="G27"/>
    </sheetView>
  </sheetViews>
  <sheetFormatPr defaultColWidth="9" defaultRowHeight="13.5"/>
  <cols>
    <col min="1" max="1" width="18.625" style="120" customWidth="1"/>
    <col min="2" max="2" width="26.7" style="120" customWidth="1"/>
    <col min="3" max="3" width="18.625" style="121" customWidth="1"/>
    <col min="4" max="6" width="18.625" style="120" customWidth="1"/>
    <col min="7" max="7" width="18.625" style="121" customWidth="1"/>
    <col min="8" max="8" width="18.625" style="120" customWidth="1"/>
    <col min="9" max="10" width="9" style="120"/>
    <col min="11" max="11" width="11.4" style="120"/>
    <col min="12" max="16384" width="9" style="120"/>
  </cols>
  <sheetData>
    <row r="1" ht="42" customHeight="1" spans="1:8">
      <c r="A1" s="5" t="s">
        <v>7780</v>
      </c>
      <c r="B1" s="5"/>
      <c r="C1" s="5"/>
      <c r="D1" s="5"/>
      <c r="E1" s="5"/>
      <c r="F1" s="5"/>
      <c r="G1" s="5"/>
      <c r="H1" s="5"/>
    </row>
    <row r="2" ht="23.25" customHeight="1" spans="1:8">
      <c r="A2" s="6" t="s">
        <v>647</v>
      </c>
      <c r="B2" s="6"/>
      <c r="C2" s="7"/>
      <c r="D2" s="6"/>
      <c r="E2" s="6"/>
      <c r="F2" s="6"/>
      <c r="G2" s="7"/>
      <c r="H2" s="6"/>
    </row>
    <row r="3" ht="27.95" customHeight="1" spans="1:8">
      <c r="A3" s="124" t="s">
        <v>648</v>
      </c>
      <c r="B3" s="11" t="s">
        <v>7781</v>
      </c>
      <c r="C3" s="11"/>
      <c r="D3" s="11"/>
      <c r="E3" s="11"/>
      <c r="F3" s="12" t="s">
        <v>650</v>
      </c>
      <c r="G3" s="11" t="s">
        <v>245</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45" customHeight="1" spans="1:11">
      <c r="A7" s="167">
        <v>44408</v>
      </c>
      <c r="B7" s="127" t="s">
        <v>7782</v>
      </c>
      <c r="C7" s="168">
        <v>1000000</v>
      </c>
      <c r="D7" s="49"/>
      <c r="E7" s="25" t="s">
        <v>669</v>
      </c>
      <c r="F7" s="155" t="s">
        <v>7783</v>
      </c>
      <c r="G7" s="27">
        <v>94070</v>
      </c>
      <c r="H7" s="28"/>
      <c r="J7" s="46" t="s">
        <v>14</v>
      </c>
      <c r="K7" s="47">
        <f>B8</f>
        <v>1000000</v>
      </c>
    </row>
    <row r="8" ht="27.95" customHeight="1" spans="1:11">
      <c r="A8" s="36" t="s">
        <v>697</v>
      </c>
      <c r="B8" s="37">
        <f>SUM(C7:C7)</f>
        <v>1000000</v>
      </c>
      <c r="C8" s="169"/>
      <c r="D8" s="169"/>
      <c r="E8" s="169"/>
      <c r="F8" s="169"/>
      <c r="G8" s="169"/>
      <c r="H8" s="169"/>
      <c r="J8" s="46" t="s">
        <v>669</v>
      </c>
      <c r="K8" s="47">
        <f>SUM(G7)</f>
        <v>94070</v>
      </c>
    </row>
    <row r="9" ht="27.95" customHeight="1" spans="1:11">
      <c r="A9" s="36" t="s">
        <v>699</v>
      </c>
      <c r="B9" s="37">
        <f>SUM(G7:G7)</f>
        <v>94070</v>
      </c>
      <c r="C9" s="169"/>
      <c r="D9" s="169"/>
      <c r="E9" s="169"/>
      <c r="F9" s="169"/>
      <c r="G9" s="169"/>
      <c r="H9" s="169"/>
      <c r="J9" s="46" t="s">
        <v>16</v>
      </c>
      <c r="K9" s="47">
        <f>B9</f>
        <v>94070</v>
      </c>
    </row>
    <row r="10" ht="27.95" customHeight="1" spans="1:11">
      <c r="A10" s="36" t="s">
        <v>701</v>
      </c>
      <c r="B10" s="32">
        <f>B8-B9</f>
        <v>905930</v>
      </c>
      <c r="C10" s="170"/>
      <c r="D10" s="170"/>
      <c r="E10" s="170"/>
      <c r="F10" s="170"/>
      <c r="G10" s="170"/>
      <c r="H10" s="170"/>
      <c r="J10" s="46" t="s">
        <v>17</v>
      </c>
      <c r="K10" s="47">
        <f>B10</f>
        <v>905930</v>
      </c>
    </row>
    <row r="11" ht="22.5" customHeight="1" spans="1:8">
      <c r="A11" s="41"/>
      <c r="B11" s="41"/>
      <c r="C11" s="42"/>
      <c r="D11" s="41"/>
      <c r="E11" s="41"/>
      <c r="F11" s="6" t="s">
        <v>703</v>
      </c>
      <c r="G11" s="6"/>
      <c r="H11" s="6"/>
    </row>
    <row r="12" spans="1:8">
      <c r="A12" s="41"/>
      <c r="B12" s="42"/>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1"/>
      <c r="G14" s="42"/>
      <c r="H14" s="41"/>
    </row>
    <row r="15" spans="1:8">
      <c r="A15" s="41"/>
      <c r="B15" s="41"/>
      <c r="C15" s="42"/>
      <c r="D15" s="41"/>
      <c r="E15" s="41"/>
      <c r="F15" s="41"/>
      <c r="G15" s="42"/>
      <c r="H15" s="41"/>
    </row>
    <row r="16" spans="1:8">
      <c r="A16" s="41"/>
      <c r="B16" s="41"/>
      <c r="C16" s="42"/>
      <c r="D16" s="41"/>
      <c r="E16" s="41"/>
      <c r="F16" s="41"/>
      <c r="G16" s="42"/>
      <c r="H16" s="41"/>
    </row>
    <row r="17" spans="1:8">
      <c r="A17" s="41"/>
      <c r="B17" s="41"/>
      <c r="C17" s="42"/>
      <c r="D17" s="41"/>
      <c r="E17" s="41"/>
      <c r="F17" s="41"/>
      <c r="G17" s="42"/>
      <c r="H17" s="41"/>
    </row>
    <row r="18" spans="1:8">
      <c r="A18" s="41"/>
      <c r="B18" s="41"/>
      <c r="C18" s="42"/>
      <c r="D18" s="41"/>
      <c r="E18" s="41"/>
      <c r="F18" s="41"/>
      <c r="G18" s="42"/>
      <c r="H18" s="41"/>
    </row>
    <row r="19" spans="1:8">
      <c r="A19" s="41"/>
      <c r="B19" s="41"/>
      <c r="C19" s="42"/>
      <c r="D19" s="41"/>
      <c r="E19" s="41"/>
      <c r="F19" s="41"/>
      <c r="G19" s="42"/>
      <c r="H19" s="41"/>
    </row>
    <row r="20" spans="1:8">
      <c r="A20" s="41"/>
      <c r="B20" s="41"/>
      <c r="C20" s="42"/>
      <c r="D20" s="41"/>
      <c r="E20" s="41"/>
      <c r="F20" s="41"/>
      <c r="G20" s="42"/>
      <c r="H20" s="41"/>
    </row>
    <row r="21" spans="1:8">
      <c r="A21" s="41"/>
      <c r="B21" s="41"/>
      <c r="C21" s="42"/>
      <c r="D21" s="41"/>
      <c r="E21" s="41"/>
      <c r="F21" s="41"/>
      <c r="G21" s="42"/>
      <c r="H21" s="41"/>
    </row>
    <row r="22" spans="1:8">
      <c r="A22" s="41"/>
      <c r="B22" s="41"/>
      <c r="C22" s="42"/>
      <c r="D22" s="41"/>
      <c r="E22" s="41"/>
      <c r="F22" s="41"/>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511805555555556" right="0.511805555555556" top="0.747916666666667" bottom="0.747916666666667" header="0.313888888888889" footer="0.313888888888889"/>
  <pageSetup paperSize="9" scale="81"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4"/>
  <sheetViews>
    <sheetView showGridLines="0" workbookViewId="0">
      <selection activeCell="G27" sqref="G27"/>
    </sheetView>
  </sheetViews>
  <sheetFormatPr defaultColWidth="9" defaultRowHeight="14.25"/>
  <cols>
    <col min="1" max="1" width="18.625" style="2" customWidth="1"/>
    <col min="2" max="2" width="26.2" style="2" customWidth="1"/>
    <col min="3" max="3" width="18.625" style="3" customWidth="1"/>
    <col min="4" max="5" width="18.625" style="2" customWidth="1"/>
    <col min="6" max="6" width="38.75" style="4" customWidth="1"/>
    <col min="7" max="7" width="18.625" style="3" customWidth="1"/>
    <col min="8" max="8" width="21.4" style="2" customWidth="1"/>
    <col min="9" max="9" width="5.7" style="2" customWidth="1"/>
    <col min="10" max="10" width="9" style="2"/>
    <col min="11" max="11" width="11.4" style="2"/>
    <col min="12" max="16384" width="9" style="2"/>
  </cols>
  <sheetData>
    <row r="1" ht="40.5" customHeight="1" spans="1:8">
      <c r="A1" s="5" t="s">
        <v>7784</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7785</v>
      </c>
      <c r="C3" s="11"/>
      <c r="D3" s="11"/>
      <c r="E3" s="11"/>
      <c r="F3" s="12" t="s">
        <v>650</v>
      </c>
      <c r="G3" s="11" t="s">
        <v>251</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0" customHeight="1" spans="1:11">
      <c r="A7" s="25">
        <v>44274</v>
      </c>
      <c r="B7" s="26" t="s">
        <v>228</v>
      </c>
      <c r="C7" s="27">
        <v>2500000</v>
      </c>
      <c r="D7" s="28"/>
      <c r="E7" s="25">
        <v>45168</v>
      </c>
      <c r="F7" s="29" t="s">
        <v>7786</v>
      </c>
      <c r="G7" s="30">
        <v>770416.96</v>
      </c>
      <c r="H7" s="49"/>
      <c r="J7" s="46" t="s">
        <v>14</v>
      </c>
      <c r="K7" s="47">
        <f>B10</f>
        <v>2500000</v>
      </c>
    </row>
    <row r="8" ht="50" customHeight="1" spans="1:11">
      <c r="A8" s="25"/>
      <c r="B8" s="26"/>
      <c r="C8" s="27"/>
      <c r="D8" s="28"/>
      <c r="E8" s="25">
        <v>45321</v>
      </c>
      <c r="F8" s="29" t="s">
        <v>7786</v>
      </c>
      <c r="G8" s="30">
        <v>556970.23</v>
      </c>
      <c r="H8" s="49"/>
      <c r="J8" s="46" t="s">
        <v>669</v>
      </c>
      <c r="K8" s="47">
        <f>G9</f>
        <v>386151.61</v>
      </c>
    </row>
    <row r="9" ht="50" customHeight="1" spans="1:11">
      <c r="A9" s="25"/>
      <c r="B9" s="26"/>
      <c r="C9" s="27"/>
      <c r="D9" s="28"/>
      <c r="E9" s="25">
        <v>45746</v>
      </c>
      <c r="F9" s="29" t="s">
        <v>7786</v>
      </c>
      <c r="G9" s="30">
        <v>386151.61</v>
      </c>
      <c r="H9" s="49"/>
      <c r="J9" s="46" t="s">
        <v>16</v>
      </c>
      <c r="K9" s="47">
        <f>B11</f>
        <v>1713538.8</v>
      </c>
    </row>
    <row r="10" ht="27" customHeight="1" spans="1:17">
      <c r="A10" s="31" t="s">
        <v>697</v>
      </c>
      <c r="B10" s="32">
        <f>SUM(C7:C7)</f>
        <v>2500000</v>
      </c>
      <c r="C10" s="33"/>
      <c r="D10" s="34"/>
      <c r="E10" s="34"/>
      <c r="F10" s="34"/>
      <c r="G10" s="34"/>
      <c r="H10" s="35"/>
      <c r="J10" s="46" t="s">
        <v>17</v>
      </c>
      <c r="K10" s="47">
        <f>B12</f>
        <v>786461.2</v>
      </c>
      <c r="Q10" s="2" t="s">
        <v>1425</v>
      </c>
    </row>
    <row r="11" ht="27" customHeight="1" spans="1:8">
      <c r="A11" s="36" t="s">
        <v>699</v>
      </c>
      <c r="B11" s="37">
        <f>SUM(G7:G9)</f>
        <v>1713538.8</v>
      </c>
      <c r="C11" s="38"/>
      <c r="D11" s="39"/>
      <c r="E11" s="39"/>
      <c r="F11" s="39"/>
      <c r="G11" s="39"/>
      <c r="H11" s="40"/>
    </row>
    <row r="12" ht="25.5" customHeight="1" spans="1:11">
      <c r="A12" s="36" t="s">
        <v>701</v>
      </c>
      <c r="B12" s="32">
        <f>B10-B11</f>
        <v>786461.2</v>
      </c>
      <c r="C12" s="33"/>
      <c r="D12" s="34"/>
      <c r="E12" s="34"/>
      <c r="F12" s="34"/>
      <c r="G12" s="34"/>
      <c r="H12" s="35"/>
      <c r="J12" s="46"/>
      <c r="K12" s="47"/>
    </row>
    <row r="13" ht="22.5" customHeight="1" spans="1:8">
      <c r="A13" s="41"/>
      <c r="B13" s="41"/>
      <c r="C13" s="42"/>
      <c r="D13" s="41"/>
      <c r="E13" s="41"/>
      <c r="F13" s="6" t="s">
        <v>703</v>
      </c>
      <c r="G13" s="6"/>
      <c r="H13" s="6"/>
    </row>
    <row r="14" spans="1:8">
      <c r="A14" s="41"/>
      <c r="B14" s="43"/>
      <c r="C14" s="42"/>
      <c r="D14" s="41"/>
      <c r="E14" s="41"/>
      <c r="F14" s="41" t="s">
        <v>705</v>
      </c>
      <c r="G14" s="41"/>
      <c r="H14" s="41"/>
    </row>
    <row r="15" spans="1:8">
      <c r="A15" s="44" t="s">
        <v>707</v>
      </c>
      <c r="B15" s="44"/>
      <c r="C15" s="44"/>
      <c r="D15" s="44"/>
      <c r="E15" s="44"/>
      <c r="F15" s="44"/>
      <c r="G15" s="44"/>
      <c r="H15" s="44"/>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sheetData>
  <mergeCells count="12">
    <mergeCell ref="A1:H1"/>
    <mergeCell ref="B3:E3"/>
    <mergeCell ref="G3:H3"/>
    <mergeCell ref="A4:H4"/>
    <mergeCell ref="A5:D5"/>
    <mergeCell ref="E5:H5"/>
    <mergeCell ref="C10:H10"/>
    <mergeCell ref="C11:H11"/>
    <mergeCell ref="C12:H12"/>
    <mergeCell ref="F13:G13"/>
    <mergeCell ref="F14:G14"/>
    <mergeCell ref="A15:G15"/>
  </mergeCells>
  <pageMargins left="0.984027777777778" right="0.984027777777778" top="0.984027777777778" bottom="0.984027777777778" header="0.511805555555556" footer="0.511805555555556"/>
  <pageSetup paperSize="9" scale="66" orientation="landscape"/>
  <headerFooter/>
  <rowBreaks count="1" manualBreakCount="1">
    <brk id="7" max="16383" man="1"/>
  </rowBreaks>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3"/>
  <sheetViews>
    <sheetView showGridLines="0" workbookViewId="0">
      <selection activeCell="G27" sqref="G27"/>
    </sheetView>
  </sheetViews>
  <sheetFormatPr defaultColWidth="9" defaultRowHeight="14.25"/>
  <cols>
    <col min="1" max="2" width="18.625" style="2" customWidth="1"/>
    <col min="3" max="3" width="18.625" style="3" customWidth="1"/>
    <col min="4" max="5" width="18.625" style="2" customWidth="1"/>
    <col min="6" max="6" width="18.625" style="4" customWidth="1"/>
    <col min="7" max="7" width="18.625" style="3" customWidth="1"/>
    <col min="8" max="8" width="18.625" style="2" customWidth="1"/>
    <col min="9" max="9" width="6.9" style="2" customWidth="1"/>
    <col min="10" max="16384" width="9" style="2"/>
  </cols>
  <sheetData>
    <row r="1" ht="40.5" customHeight="1" spans="1:8">
      <c r="A1" s="5" t="s">
        <v>7787</v>
      </c>
      <c r="B1" s="5"/>
      <c r="C1" s="5"/>
      <c r="D1" s="5"/>
      <c r="E1" s="5"/>
      <c r="F1" s="5"/>
      <c r="G1" s="5"/>
      <c r="H1" s="5"/>
    </row>
    <row r="2" ht="23.25" customHeight="1" spans="1:8">
      <c r="A2" s="6" t="s">
        <v>647</v>
      </c>
      <c r="B2" s="6"/>
      <c r="C2" s="7"/>
      <c r="D2" s="6"/>
      <c r="E2" s="6"/>
      <c r="F2" s="8"/>
      <c r="G2" s="7"/>
      <c r="H2" s="6"/>
    </row>
    <row r="3" ht="27.95" customHeight="1" spans="1:8">
      <c r="A3" s="124" t="s">
        <v>648</v>
      </c>
      <c r="B3" s="11" t="s">
        <v>7788</v>
      </c>
      <c r="C3" s="11"/>
      <c r="D3" s="11"/>
      <c r="E3" s="11"/>
      <c r="F3" s="12" t="s">
        <v>650</v>
      </c>
      <c r="G3" s="11" t="s">
        <v>174</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4" t="s">
        <v>7</v>
      </c>
      <c r="G6" s="23" t="s">
        <v>664</v>
      </c>
      <c r="H6" s="22" t="s">
        <v>13</v>
      </c>
    </row>
    <row r="7" ht="27.95" customHeight="1" spans="1:11">
      <c r="A7" s="25">
        <v>44188</v>
      </c>
      <c r="B7" s="26" t="s">
        <v>256</v>
      </c>
      <c r="C7" s="27">
        <v>5000</v>
      </c>
      <c r="D7" s="28"/>
      <c r="E7" s="25"/>
      <c r="F7" s="29"/>
      <c r="G7" s="30"/>
      <c r="H7" s="49"/>
      <c r="J7" s="46" t="s">
        <v>14</v>
      </c>
      <c r="K7" s="47">
        <f>B9</f>
        <v>5000</v>
      </c>
    </row>
    <row r="8" ht="27.95" customHeight="1" spans="1:11">
      <c r="A8" s="25"/>
      <c r="B8" s="25"/>
      <c r="C8" s="25"/>
      <c r="D8" s="25"/>
      <c r="E8" s="25"/>
      <c r="F8" s="29"/>
      <c r="G8" s="30"/>
      <c r="H8" s="49"/>
      <c r="J8" s="46" t="s">
        <v>669</v>
      </c>
      <c r="K8" s="47">
        <f>SUM(G7)</f>
        <v>0</v>
      </c>
    </row>
    <row r="9" ht="27.95" customHeight="1" spans="1:17">
      <c r="A9" s="31" t="s">
        <v>697</v>
      </c>
      <c r="B9" s="32">
        <f>SUM(C7:C7)</f>
        <v>5000</v>
      </c>
      <c r="C9" s="33"/>
      <c r="D9" s="34"/>
      <c r="E9" s="34"/>
      <c r="F9" s="34"/>
      <c r="G9" s="34"/>
      <c r="H9" s="35"/>
      <c r="J9" s="46" t="s">
        <v>16</v>
      </c>
      <c r="K9" s="47">
        <f>B10</f>
        <v>0</v>
      </c>
      <c r="Q9" s="2" t="s">
        <v>1425</v>
      </c>
    </row>
    <row r="10" ht="27.95" customHeight="1" spans="1:11">
      <c r="A10" s="36" t="s">
        <v>699</v>
      </c>
      <c r="B10" s="37">
        <f>SUM(G7:G8)</f>
        <v>0</v>
      </c>
      <c r="C10" s="38"/>
      <c r="D10" s="39"/>
      <c r="E10" s="39"/>
      <c r="F10" s="39"/>
      <c r="G10" s="39"/>
      <c r="H10" s="40"/>
      <c r="J10" s="46" t="s">
        <v>17</v>
      </c>
      <c r="K10" s="47">
        <f>B11</f>
        <v>5000</v>
      </c>
    </row>
    <row r="11" ht="27.95" customHeight="1" spans="1:8">
      <c r="A11" s="36" t="s">
        <v>701</v>
      </c>
      <c r="B11" s="32">
        <f>B9-B10</f>
        <v>5000</v>
      </c>
      <c r="C11" s="33"/>
      <c r="D11" s="34"/>
      <c r="E11" s="34"/>
      <c r="F11" s="34"/>
      <c r="G11" s="34"/>
      <c r="H11" s="35"/>
    </row>
    <row r="12" ht="22.5" customHeight="1" spans="1:8">
      <c r="A12" s="41"/>
      <c r="B12" s="41"/>
      <c r="C12" s="42"/>
      <c r="D12" s="41"/>
      <c r="E12" s="41"/>
      <c r="F12" s="6" t="s">
        <v>703</v>
      </c>
      <c r="G12" s="6"/>
      <c r="H12" s="6"/>
    </row>
    <row r="13" spans="1:8">
      <c r="A13" s="41"/>
      <c r="B13" s="43"/>
      <c r="C13" s="42"/>
      <c r="D13" s="41"/>
      <c r="E13" s="41"/>
      <c r="F13" s="41" t="s">
        <v>705</v>
      </c>
      <c r="G13" s="41"/>
      <c r="H13" s="41"/>
    </row>
    <row r="14" spans="1:8">
      <c r="A14" s="44" t="s">
        <v>707</v>
      </c>
      <c r="B14" s="44"/>
      <c r="C14" s="44"/>
      <c r="D14" s="44"/>
      <c r="E14" s="44"/>
      <c r="F14" s="44"/>
      <c r="G14" s="44"/>
      <c r="H14" s="44"/>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0.984027777777778" right="0.984027777777778" top="0.984027777777778" bottom="0.984027777777778" header="0.511805555555556" footer="0.511805555555556"/>
  <pageSetup paperSize="9" scale="78" orientation="landscape"/>
  <headerFooter/>
  <rowBreaks count="1" manualBreakCount="1">
    <brk id="8" max="16383" man="1"/>
  </rowBreaks>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Q110"/>
  <sheetViews>
    <sheetView topLeftCell="A2" workbookViewId="0">
      <selection activeCell="G27" sqref="G27"/>
    </sheetView>
  </sheetViews>
  <sheetFormatPr defaultColWidth="9" defaultRowHeight="13.5"/>
  <cols>
    <col min="1" max="2" width="18.625" style="120" customWidth="1"/>
    <col min="3" max="3" width="18.625" style="121" customWidth="1"/>
    <col min="4" max="6" width="18.625" style="120" customWidth="1"/>
    <col min="7" max="7" width="18.625" style="121" customWidth="1"/>
    <col min="8" max="8" width="18.625" style="122" customWidth="1"/>
    <col min="9" max="9" width="7" style="122" customWidth="1"/>
    <col min="10" max="10" width="9" style="120"/>
    <col min="11" max="11" width="11.4" style="120"/>
    <col min="12" max="12" width="9" style="120"/>
    <col min="13" max="13" width="21.875" style="120" customWidth="1"/>
    <col min="14" max="14" width="9" style="120"/>
    <col min="15" max="15" width="20.75" style="120" customWidth="1"/>
    <col min="16" max="16" width="10.375" style="120"/>
    <col min="17" max="18" width="9" style="120"/>
    <col min="19" max="19" width="5.5" style="120" customWidth="1"/>
    <col min="20" max="20" width="7.5" style="120" customWidth="1"/>
    <col min="21" max="21" width="40.5" style="120" customWidth="1"/>
    <col min="22" max="22" width="9.25" style="120" customWidth="1"/>
    <col min="23" max="23" width="29.375" style="120" customWidth="1"/>
    <col min="24" max="24" width="10.125" style="120"/>
    <col min="25" max="27" width="9" style="120"/>
    <col min="28" max="28" width="44.5" style="120" customWidth="1"/>
    <col min="29" max="29" width="9" style="120"/>
    <col min="30" max="30" width="32.2" style="120" customWidth="1"/>
    <col min="31" max="31" width="12.6" style="120" customWidth="1"/>
    <col min="32" max="32" width="9" style="120"/>
    <col min="33" max="33" width="8.5" style="120" customWidth="1"/>
    <col min="34" max="34" width="9" style="120"/>
    <col min="35" max="35" width="18.5" style="120" customWidth="1"/>
    <col min="36" max="36" width="10.6" style="120"/>
    <col min="37" max="37" width="38.375" style="120" customWidth="1"/>
    <col min="38" max="38" width="10.375" style="120"/>
    <col min="39" max="39" width="9" style="120"/>
    <col min="40" max="40" width="10.375" style="120"/>
    <col min="41" max="16384" width="9" style="120"/>
  </cols>
  <sheetData>
    <row r="1" ht="42" customHeight="1" spans="1:9">
      <c r="A1" s="5" t="s">
        <v>7789</v>
      </c>
      <c r="B1" s="5"/>
      <c r="C1" s="5"/>
      <c r="D1" s="5"/>
      <c r="E1" s="5"/>
      <c r="F1" s="5"/>
      <c r="G1" s="5"/>
      <c r="H1" s="5"/>
      <c r="I1" s="134"/>
    </row>
    <row r="2" ht="23.25" customHeight="1" spans="1:9">
      <c r="A2" s="6" t="s">
        <v>647</v>
      </c>
      <c r="B2" s="6"/>
      <c r="C2" s="7"/>
      <c r="D2" s="6"/>
      <c r="E2" s="6"/>
      <c r="F2" s="6"/>
      <c r="G2" s="7" t="s">
        <v>2094</v>
      </c>
      <c r="H2" s="123"/>
      <c r="I2" s="132"/>
    </row>
    <row r="3" ht="22.5" customHeight="1" spans="1:9">
      <c r="A3" s="124" t="s">
        <v>648</v>
      </c>
      <c r="B3" s="11" t="s">
        <v>7790</v>
      </c>
      <c r="C3" s="11"/>
      <c r="D3" s="11"/>
      <c r="E3" s="11"/>
      <c r="F3" s="12" t="s">
        <v>650</v>
      </c>
      <c r="G3" s="11" t="s">
        <v>259</v>
      </c>
      <c r="H3" s="11"/>
      <c r="I3" s="120"/>
    </row>
    <row r="4" ht="16.5" customHeight="1" spans="1:9">
      <c r="A4" s="125" t="s">
        <v>652</v>
      </c>
      <c r="B4" s="125"/>
      <c r="C4" s="125"/>
      <c r="D4" s="125"/>
      <c r="E4" s="125"/>
      <c r="F4" s="125"/>
      <c r="G4" s="125"/>
      <c r="H4" s="126"/>
      <c r="I4" s="120"/>
    </row>
    <row r="5" ht="21.75" customHeight="1" spans="1:9">
      <c r="A5" s="20" t="s">
        <v>657</v>
      </c>
      <c r="B5" s="21"/>
      <c r="C5" s="21"/>
      <c r="D5" s="21"/>
      <c r="E5" s="20" t="s">
        <v>658</v>
      </c>
      <c r="F5" s="21"/>
      <c r="G5" s="21"/>
      <c r="H5" s="13"/>
      <c r="I5" s="120"/>
    </row>
    <row r="6" ht="29.25" customHeight="1" spans="1:9">
      <c r="A6" s="22" t="s">
        <v>6</v>
      </c>
      <c r="B6" s="22" t="s">
        <v>5</v>
      </c>
      <c r="C6" s="23" t="s">
        <v>662</v>
      </c>
      <c r="D6" s="22" t="s">
        <v>13</v>
      </c>
      <c r="E6" s="22" t="s">
        <v>663</v>
      </c>
      <c r="F6" s="22" t="s">
        <v>7</v>
      </c>
      <c r="G6" s="23" t="s">
        <v>664</v>
      </c>
      <c r="H6" s="60" t="s">
        <v>13</v>
      </c>
      <c r="I6" s="120"/>
    </row>
    <row r="7" ht="30" customHeight="1" spans="1:11">
      <c r="A7" s="108">
        <v>44198</v>
      </c>
      <c r="B7" s="127" t="s">
        <v>261</v>
      </c>
      <c r="C7" s="128">
        <v>2317712.64</v>
      </c>
      <c r="D7" s="108"/>
      <c r="E7" s="108" t="s">
        <v>653</v>
      </c>
      <c r="F7" s="108" t="s">
        <v>683</v>
      </c>
      <c r="G7" s="128">
        <v>434001.89</v>
      </c>
      <c r="H7" s="108"/>
      <c r="I7" s="120"/>
      <c r="J7" s="46" t="s">
        <v>14</v>
      </c>
      <c r="K7" s="47">
        <f>B12</f>
        <v>2317712.64</v>
      </c>
    </row>
    <row r="8" ht="30" customHeight="1" spans="1:11">
      <c r="A8" s="108"/>
      <c r="B8" s="127"/>
      <c r="C8" s="128"/>
      <c r="D8" s="108"/>
      <c r="E8" s="108" t="s">
        <v>756</v>
      </c>
      <c r="F8" s="108" t="s">
        <v>683</v>
      </c>
      <c r="G8" s="128">
        <v>672397.74</v>
      </c>
      <c r="H8" s="108"/>
      <c r="I8" s="120"/>
      <c r="J8" s="46" t="s">
        <v>669</v>
      </c>
      <c r="K8" s="47">
        <v>0</v>
      </c>
    </row>
    <row r="9" ht="30" customHeight="1" spans="1:11">
      <c r="A9" s="129"/>
      <c r="B9" s="130"/>
      <c r="C9" s="108"/>
      <c r="D9" s="108"/>
      <c r="E9" s="108" t="s">
        <v>7791</v>
      </c>
      <c r="F9" s="108" t="s">
        <v>683</v>
      </c>
      <c r="G9" s="128">
        <f>AE79</f>
        <v>1106049.94</v>
      </c>
      <c r="H9" s="108"/>
      <c r="I9" s="135"/>
      <c r="J9" s="46" t="s">
        <v>16</v>
      </c>
      <c r="K9" s="47">
        <f>B13</f>
        <v>2267973.17</v>
      </c>
    </row>
    <row r="10" ht="30" customHeight="1" spans="1:11">
      <c r="A10" s="129"/>
      <c r="B10" s="130"/>
      <c r="C10" s="108"/>
      <c r="D10" s="108"/>
      <c r="E10" s="108" t="s">
        <v>7792</v>
      </c>
      <c r="F10" s="108" t="s">
        <v>683</v>
      </c>
      <c r="G10" s="128">
        <v>55523.6</v>
      </c>
      <c r="H10" s="108"/>
      <c r="I10" s="135"/>
      <c r="J10" s="46" t="s">
        <v>17</v>
      </c>
      <c r="K10" s="47">
        <f>B14</f>
        <v>49739.4700000002</v>
      </c>
    </row>
    <row r="11" ht="30" customHeight="1" spans="1:9">
      <c r="A11" s="129"/>
      <c r="B11" s="130"/>
      <c r="C11" s="108"/>
      <c r="D11" s="108"/>
      <c r="E11" s="108"/>
      <c r="F11" s="108"/>
      <c r="G11" s="128"/>
      <c r="H11" s="108"/>
      <c r="I11" s="135"/>
    </row>
    <row r="12" ht="30" customHeight="1" spans="1:9">
      <c r="A12" s="36" t="s">
        <v>697</v>
      </c>
      <c r="B12" s="37">
        <f>SUM(C7:C8)</f>
        <v>2317712.64</v>
      </c>
      <c r="C12" s="108"/>
      <c r="D12" s="108"/>
      <c r="E12" s="108"/>
      <c r="F12" s="108"/>
      <c r="G12" s="108"/>
      <c r="H12" s="108"/>
      <c r="I12" s="135"/>
    </row>
    <row r="13" ht="30" customHeight="1" spans="1:9">
      <c r="A13" s="36" t="s">
        <v>699</v>
      </c>
      <c r="B13" s="37">
        <f>SUM(G7:G11)</f>
        <v>2267973.17</v>
      </c>
      <c r="C13" s="108"/>
      <c r="D13" s="108"/>
      <c r="E13" s="108"/>
      <c r="F13" s="108"/>
      <c r="G13" s="108"/>
      <c r="H13" s="108"/>
      <c r="I13" s="135"/>
    </row>
    <row r="14" ht="30" customHeight="1" spans="1:9">
      <c r="A14" s="36" t="s">
        <v>701</v>
      </c>
      <c r="B14" s="37">
        <f>B12-B13</f>
        <v>49739.4700000002</v>
      </c>
      <c r="C14" s="38"/>
      <c r="D14" s="39"/>
      <c r="E14" s="39"/>
      <c r="F14" s="39"/>
      <c r="G14" s="39"/>
      <c r="H14" s="40"/>
      <c r="I14" s="136"/>
    </row>
    <row r="15" ht="30" customHeight="1" spans="1:9">
      <c r="A15" s="41"/>
      <c r="B15" s="41"/>
      <c r="C15" s="42"/>
      <c r="D15" s="41"/>
      <c r="E15" s="41"/>
      <c r="F15" s="6" t="s">
        <v>703</v>
      </c>
      <c r="G15" s="6"/>
      <c r="H15" s="123"/>
      <c r="I15" s="132"/>
    </row>
    <row r="16" ht="27" customHeight="1" spans="1:9">
      <c r="A16" s="41"/>
      <c r="B16" s="42"/>
      <c r="C16" s="42"/>
      <c r="D16" s="41"/>
      <c r="E16" s="41"/>
      <c r="F16" s="41" t="s">
        <v>705</v>
      </c>
      <c r="G16" s="41"/>
      <c r="H16" s="132"/>
      <c r="I16" s="132"/>
    </row>
    <row r="17" ht="27" customHeight="1" spans="1:9">
      <c r="A17" s="44" t="s">
        <v>707</v>
      </c>
      <c r="B17" s="44"/>
      <c r="C17" s="44"/>
      <c r="D17" s="44"/>
      <c r="E17" s="44"/>
      <c r="F17" s="44"/>
      <c r="G17" s="44"/>
      <c r="H17" s="133"/>
      <c r="I17" s="137"/>
    </row>
    <row r="18" ht="25.5" customHeight="1"/>
    <row r="19" ht="25.5" customHeight="1"/>
    <row r="20" ht="25.5" customHeight="1" spans="10:38">
      <c r="J20" s="122"/>
      <c r="K20" s="138" t="s">
        <v>7793</v>
      </c>
      <c r="L20" s="139"/>
      <c r="M20" s="139"/>
      <c r="N20" s="139"/>
      <c r="O20" s="139"/>
      <c r="P20" s="139"/>
      <c r="S20" s="138" t="s">
        <v>7794</v>
      </c>
      <c r="T20" s="139"/>
      <c r="U20" s="139"/>
      <c r="V20" s="139"/>
      <c r="W20" s="139"/>
      <c r="X20" s="139"/>
      <c r="Z20" s="138" t="s">
        <v>7795</v>
      </c>
      <c r="AA20" s="139"/>
      <c r="AB20" s="139"/>
      <c r="AC20" s="139"/>
      <c r="AD20" s="139"/>
      <c r="AE20" s="139"/>
      <c r="AG20" s="138" t="s">
        <v>7795</v>
      </c>
      <c r="AH20" s="139"/>
      <c r="AI20" s="139"/>
      <c r="AJ20" s="139"/>
      <c r="AK20" s="139"/>
      <c r="AL20" s="139"/>
    </row>
    <row r="21" ht="20.1" customHeight="1" spans="3:38">
      <c r="C21" s="120"/>
      <c r="G21" s="120"/>
      <c r="H21" s="120"/>
      <c r="I21" s="120"/>
      <c r="K21" s="112" t="s">
        <v>653</v>
      </c>
      <c r="L21" s="112"/>
      <c r="M21" s="112" t="s">
        <v>1953</v>
      </c>
      <c r="N21" s="112" t="s">
        <v>654</v>
      </c>
      <c r="O21" s="112" t="s">
        <v>655</v>
      </c>
      <c r="P21" s="112" t="s">
        <v>656</v>
      </c>
      <c r="S21" s="112" t="s">
        <v>756</v>
      </c>
      <c r="T21" s="112"/>
      <c r="U21" s="112" t="s">
        <v>1953</v>
      </c>
      <c r="V21" s="112" t="s">
        <v>654</v>
      </c>
      <c r="W21" s="112" t="s">
        <v>655</v>
      </c>
      <c r="X21" s="112" t="s">
        <v>656</v>
      </c>
      <c r="Z21" s="112" t="s">
        <v>685</v>
      </c>
      <c r="AA21" s="112"/>
      <c r="AB21" s="112" t="s">
        <v>1953</v>
      </c>
      <c r="AC21" s="112" t="s">
        <v>654</v>
      </c>
      <c r="AD21" s="112" t="s">
        <v>655</v>
      </c>
      <c r="AE21" s="112" t="s">
        <v>656</v>
      </c>
      <c r="AG21" s="112" t="s">
        <v>689</v>
      </c>
      <c r="AH21" s="112"/>
      <c r="AI21" s="112" t="s">
        <v>1953</v>
      </c>
      <c r="AJ21" s="112" t="s">
        <v>654</v>
      </c>
      <c r="AK21" s="112" t="s">
        <v>655</v>
      </c>
      <c r="AL21" s="112" t="s">
        <v>656</v>
      </c>
    </row>
    <row r="22" ht="20.1" customHeight="1" spans="3:38">
      <c r="C22" s="120"/>
      <c r="G22" s="120"/>
      <c r="H22" s="120"/>
      <c r="I22" s="120"/>
      <c r="K22" s="113" t="s">
        <v>659</v>
      </c>
      <c r="L22" s="113" t="s">
        <v>660</v>
      </c>
      <c r="M22" s="113" t="s">
        <v>1953</v>
      </c>
      <c r="N22" s="113" t="s">
        <v>654</v>
      </c>
      <c r="O22" s="113" t="s">
        <v>655</v>
      </c>
      <c r="P22" s="113" t="s">
        <v>661</v>
      </c>
      <c r="S22" s="113" t="s">
        <v>659</v>
      </c>
      <c r="T22" s="113" t="s">
        <v>660</v>
      </c>
      <c r="U22" s="113" t="s">
        <v>1953</v>
      </c>
      <c r="V22" s="113" t="s">
        <v>654</v>
      </c>
      <c r="W22" s="113" t="s">
        <v>655</v>
      </c>
      <c r="X22" s="113" t="s">
        <v>661</v>
      </c>
      <c r="Z22" s="113" t="s">
        <v>659</v>
      </c>
      <c r="AA22" s="113" t="s">
        <v>660</v>
      </c>
      <c r="AB22" s="113" t="s">
        <v>1953</v>
      </c>
      <c r="AC22" s="113" t="s">
        <v>654</v>
      </c>
      <c r="AD22" s="113" t="s">
        <v>655</v>
      </c>
      <c r="AE22" s="113" t="s">
        <v>661</v>
      </c>
      <c r="AG22" s="113" t="s">
        <v>659</v>
      </c>
      <c r="AH22" s="113" t="s">
        <v>660</v>
      </c>
      <c r="AI22" s="113" t="s">
        <v>1953</v>
      </c>
      <c r="AJ22" s="113" t="s">
        <v>654</v>
      </c>
      <c r="AK22" s="113" t="s">
        <v>655</v>
      </c>
      <c r="AL22" s="113" t="s">
        <v>661</v>
      </c>
    </row>
    <row r="23" ht="20.1" customHeight="1" spans="3:38">
      <c r="C23" s="120"/>
      <c r="G23" s="120"/>
      <c r="H23" s="120"/>
      <c r="I23" s="120"/>
      <c r="K23" s="141" t="s">
        <v>676</v>
      </c>
      <c r="L23" s="142">
        <v>24</v>
      </c>
      <c r="M23" s="141" t="s">
        <v>7796</v>
      </c>
      <c r="N23" s="141" t="s">
        <v>3540</v>
      </c>
      <c r="O23" s="141" t="s">
        <v>7797</v>
      </c>
      <c r="P23" s="143">
        <v>5512.65</v>
      </c>
      <c r="S23" s="144" t="s">
        <v>665</v>
      </c>
      <c r="T23" s="144" t="s">
        <v>691</v>
      </c>
      <c r="U23" s="144" t="s">
        <v>7798</v>
      </c>
      <c r="V23" s="144" t="s">
        <v>7799</v>
      </c>
      <c r="W23" s="144" t="s">
        <v>7800</v>
      </c>
      <c r="X23" s="145">
        <v>7700</v>
      </c>
      <c r="Z23" s="144">
        <v>1</v>
      </c>
      <c r="AA23" s="144">
        <v>28</v>
      </c>
      <c r="AB23" s="158" t="s">
        <v>7801</v>
      </c>
      <c r="AC23" s="144" t="s">
        <v>5965</v>
      </c>
      <c r="AD23" s="144" t="s">
        <v>7802</v>
      </c>
      <c r="AE23" s="145">
        <v>48000</v>
      </c>
      <c r="AG23" s="144">
        <v>1</v>
      </c>
      <c r="AH23" s="146">
        <v>22</v>
      </c>
      <c r="AI23" s="144" t="s">
        <v>7803</v>
      </c>
      <c r="AJ23" s="146" t="s">
        <v>4191</v>
      </c>
      <c r="AK23" s="144" t="s">
        <v>7804</v>
      </c>
      <c r="AL23" s="144">
        <v>12289.6</v>
      </c>
    </row>
    <row r="24" ht="20.1" customHeight="1" spans="3:38">
      <c r="C24" s="120"/>
      <c r="G24" s="120"/>
      <c r="H24" s="120"/>
      <c r="I24" s="120"/>
      <c r="K24" s="141" t="s">
        <v>691</v>
      </c>
      <c r="L24" s="141" t="s">
        <v>691</v>
      </c>
      <c r="M24" s="141" t="s">
        <v>7796</v>
      </c>
      <c r="N24" s="141" t="s">
        <v>3301</v>
      </c>
      <c r="O24" s="141" t="s">
        <v>7805</v>
      </c>
      <c r="P24" s="143">
        <v>9668</v>
      </c>
      <c r="S24" s="144" t="s">
        <v>665</v>
      </c>
      <c r="T24" s="146">
        <v>10</v>
      </c>
      <c r="U24" s="144" t="s">
        <v>7798</v>
      </c>
      <c r="V24" s="144" t="s">
        <v>7806</v>
      </c>
      <c r="W24" s="144" t="s">
        <v>7807</v>
      </c>
      <c r="X24" s="145">
        <v>6000</v>
      </c>
      <c r="Z24" s="144">
        <v>1</v>
      </c>
      <c r="AA24" s="146">
        <v>28</v>
      </c>
      <c r="AB24" s="158" t="s">
        <v>7808</v>
      </c>
      <c r="AC24" s="144" t="s">
        <v>3243</v>
      </c>
      <c r="AD24" s="144" t="s">
        <v>7809</v>
      </c>
      <c r="AE24" s="145">
        <v>44661</v>
      </c>
      <c r="AG24" s="144">
        <v>1</v>
      </c>
      <c r="AH24" s="146">
        <v>22</v>
      </c>
      <c r="AI24" s="144" t="s">
        <v>7803</v>
      </c>
      <c r="AJ24" s="146" t="s">
        <v>4191</v>
      </c>
      <c r="AK24" s="144" t="s">
        <v>7804</v>
      </c>
      <c r="AL24" s="146">
        <v>14104</v>
      </c>
    </row>
    <row r="25" ht="20.1" customHeight="1" spans="3:38">
      <c r="C25" s="120"/>
      <c r="G25" s="120"/>
      <c r="H25" s="120"/>
      <c r="I25" s="120"/>
      <c r="K25" s="141" t="s">
        <v>691</v>
      </c>
      <c r="L25" s="141" t="s">
        <v>677</v>
      </c>
      <c r="M25" s="141" t="s">
        <v>7810</v>
      </c>
      <c r="N25" s="141" t="s">
        <v>7811</v>
      </c>
      <c r="O25" s="141" t="s">
        <v>7812</v>
      </c>
      <c r="P25" s="143">
        <v>8000</v>
      </c>
      <c r="S25" s="144" t="s">
        <v>665</v>
      </c>
      <c r="T25" s="146">
        <v>11</v>
      </c>
      <c r="U25" s="144" t="s">
        <v>7796</v>
      </c>
      <c r="V25" s="144" t="s">
        <v>7813</v>
      </c>
      <c r="W25" s="144" t="s">
        <v>7814</v>
      </c>
      <c r="X25" s="145">
        <v>6000</v>
      </c>
      <c r="Z25" s="144">
        <v>1</v>
      </c>
      <c r="AA25" s="146">
        <v>28</v>
      </c>
      <c r="AB25" s="144" t="s">
        <v>7815</v>
      </c>
      <c r="AC25" s="144" t="s">
        <v>2264</v>
      </c>
      <c r="AD25" s="144" t="s">
        <v>7816</v>
      </c>
      <c r="AE25" s="145">
        <v>29110</v>
      </c>
      <c r="AG25" s="144">
        <v>1</v>
      </c>
      <c r="AH25" s="146">
        <v>22</v>
      </c>
      <c r="AI25" s="144" t="s">
        <v>7803</v>
      </c>
      <c r="AJ25" s="146" t="s">
        <v>4191</v>
      </c>
      <c r="AK25" s="144" t="s">
        <v>7804</v>
      </c>
      <c r="AL25" s="146">
        <v>840</v>
      </c>
    </row>
    <row r="26" ht="20.1" customHeight="1" spans="3:38">
      <c r="C26" s="120"/>
      <c r="G26" s="120"/>
      <c r="H26" s="120"/>
      <c r="I26" s="120"/>
      <c r="K26" s="141" t="s">
        <v>691</v>
      </c>
      <c r="L26" s="141" t="s">
        <v>710</v>
      </c>
      <c r="M26" s="141" t="s">
        <v>7796</v>
      </c>
      <c r="N26" s="141" t="s">
        <v>7817</v>
      </c>
      <c r="O26" s="141" t="s">
        <v>7818</v>
      </c>
      <c r="P26" s="143">
        <v>4064</v>
      </c>
      <c r="S26" s="144" t="s">
        <v>665</v>
      </c>
      <c r="T26" s="146">
        <v>11</v>
      </c>
      <c r="U26" s="144" t="s">
        <v>7803</v>
      </c>
      <c r="V26" s="144" t="s">
        <v>7819</v>
      </c>
      <c r="W26" s="144" t="s">
        <v>7820</v>
      </c>
      <c r="X26" s="145">
        <v>9400</v>
      </c>
      <c r="Z26" s="144">
        <v>1</v>
      </c>
      <c r="AA26" s="146">
        <v>28</v>
      </c>
      <c r="AB26" s="144" t="s">
        <v>7815</v>
      </c>
      <c r="AC26" s="144" t="s">
        <v>2264</v>
      </c>
      <c r="AD26" s="144" t="s">
        <v>7816</v>
      </c>
      <c r="AE26" s="145">
        <v>1328</v>
      </c>
      <c r="AG26" s="144">
        <v>2</v>
      </c>
      <c r="AH26" s="146">
        <v>1</v>
      </c>
      <c r="AI26" s="144" t="s">
        <v>7801</v>
      </c>
      <c r="AJ26" s="146" t="s">
        <v>2977</v>
      </c>
      <c r="AK26" s="144" t="s">
        <v>7821</v>
      </c>
      <c r="AL26" s="146">
        <v>1240</v>
      </c>
    </row>
    <row r="27" ht="20.1" customHeight="1" spans="3:38">
      <c r="C27" s="120"/>
      <c r="G27" s="120"/>
      <c r="H27" s="120"/>
      <c r="I27" s="120"/>
      <c r="K27" s="141" t="s">
        <v>691</v>
      </c>
      <c r="L27" s="142">
        <v>11</v>
      </c>
      <c r="M27" s="141" t="s">
        <v>7810</v>
      </c>
      <c r="N27" s="141" t="s">
        <v>7822</v>
      </c>
      <c r="O27" s="141" t="s">
        <v>7823</v>
      </c>
      <c r="P27" s="143">
        <v>6850</v>
      </c>
      <c r="S27" s="144" t="s">
        <v>665</v>
      </c>
      <c r="T27" s="146">
        <v>14</v>
      </c>
      <c r="U27" s="144" t="s">
        <v>7798</v>
      </c>
      <c r="V27" s="144" t="s">
        <v>3124</v>
      </c>
      <c r="W27" s="144" t="s">
        <v>7800</v>
      </c>
      <c r="X27" s="145">
        <v>6840</v>
      </c>
      <c r="Z27" s="144">
        <v>1</v>
      </c>
      <c r="AA27" s="146">
        <v>28</v>
      </c>
      <c r="AB27" s="144" t="s">
        <v>7815</v>
      </c>
      <c r="AC27" s="144" t="s">
        <v>2881</v>
      </c>
      <c r="AD27" s="144" t="s">
        <v>7809</v>
      </c>
      <c r="AE27" s="145">
        <v>14269</v>
      </c>
      <c r="AG27" s="144">
        <v>3</v>
      </c>
      <c r="AH27" s="146">
        <v>29</v>
      </c>
      <c r="AI27" s="144" t="s">
        <v>7824</v>
      </c>
      <c r="AJ27" s="146" t="s">
        <v>7825</v>
      </c>
      <c r="AK27" s="144" t="s">
        <v>7826</v>
      </c>
      <c r="AL27" s="146">
        <v>1880</v>
      </c>
    </row>
    <row r="28" ht="20.1" customHeight="1" spans="3:38">
      <c r="C28" s="120"/>
      <c r="G28" s="120"/>
      <c r="H28" s="120"/>
      <c r="I28" s="120"/>
      <c r="K28" s="141" t="s">
        <v>691</v>
      </c>
      <c r="L28" s="142">
        <v>12</v>
      </c>
      <c r="M28" s="141" t="s">
        <v>7796</v>
      </c>
      <c r="N28" s="141" t="s">
        <v>7827</v>
      </c>
      <c r="O28" s="141" t="s">
        <v>7828</v>
      </c>
      <c r="P28" s="143">
        <v>4894</v>
      </c>
      <c r="S28" s="144" t="s">
        <v>665</v>
      </c>
      <c r="T28" s="146">
        <v>14</v>
      </c>
      <c r="U28" s="144" t="s">
        <v>7803</v>
      </c>
      <c r="V28" s="144" t="s">
        <v>7829</v>
      </c>
      <c r="W28" s="144" t="s">
        <v>7820</v>
      </c>
      <c r="X28" s="145">
        <v>9500</v>
      </c>
      <c r="Z28" s="144">
        <v>1</v>
      </c>
      <c r="AA28" s="146">
        <v>28</v>
      </c>
      <c r="AB28" s="144" t="s">
        <v>7830</v>
      </c>
      <c r="AC28" s="144" t="s">
        <v>2885</v>
      </c>
      <c r="AD28" s="144" t="s">
        <v>7831</v>
      </c>
      <c r="AE28" s="145">
        <v>48300</v>
      </c>
      <c r="AG28" s="144">
        <v>4</v>
      </c>
      <c r="AH28" s="146">
        <v>22</v>
      </c>
      <c r="AI28" s="144" t="s">
        <v>7801</v>
      </c>
      <c r="AJ28" s="146" t="s">
        <v>2959</v>
      </c>
      <c r="AK28" s="144" t="s">
        <v>7832</v>
      </c>
      <c r="AL28" s="146">
        <v>25170</v>
      </c>
    </row>
    <row r="29" ht="20.1" customHeight="1" spans="3:38">
      <c r="C29" s="120"/>
      <c r="G29" s="120"/>
      <c r="H29" s="120"/>
      <c r="I29" s="120"/>
      <c r="K29" s="141" t="s">
        <v>691</v>
      </c>
      <c r="L29" s="142">
        <v>15</v>
      </c>
      <c r="M29" s="141" t="s">
        <v>7796</v>
      </c>
      <c r="N29" s="141" t="s">
        <v>6060</v>
      </c>
      <c r="O29" s="141" t="s">
        <v>7828</v>
      </c>
      <c r="P29" s="143">
        <v>7393</v>
      </c>
      <c r="S29" s="144" t="s">
        <v>665</v>
      </c>
      <c r="T29" s="146">
        <v>19</v>
      </c>
      <c r="U29" s="144" t="s">
        <v>7798</v>
      </c>
      <c r="V29" s="144" t="s">
        <v>3246</v>
      </c>
      <c r="W29" s="144" t="s">
        <v>7807</v>
      </c>
      <c r="X29" s="145">
        <v>8200</v>
      </c>
      <c r="Z29" s="144">
        <v>1</v>
      </c>
      <c r="AA29" s="146">
        <v>28</v>
      </c>
      <c r="AB29" s="144" t="s">
        <v>7830</v>
      </c>
      <c r="AC29" s="144" t="s">
        <v>7833</v>
      </c>
      <c r="AD29" s="144" t="s">
        <v>7831</v>
      </c>
      <c r="AE29" s="145">
        <v>25479</v>
      </c>
      <c r="AL29" s="120">
        <f>SUM(AL23:AL28)</f>
        <v>55523.6</v>
      </c>
    </row>
    <row r="30" ht="20.1" customHeight="1" spans="3:31">
      <c r="C30" s="120"/>
      <c r="G30" s="120"/>
      <c r="H30" s="120"/>
      <c r="I30" s="120"/>
      <c r="K30" s="141" t="s">
        <v>691</v>
      </c>
      <c r="L30" s="142">
        <v>18</v>
      </c>
      <c r="M30" s="141" t="s">
        <v>7810</v>
      </c>
      <c r="N30" s="141" t="s">
        <v>7430</v>
      </c>
      <c r="O30" s="141" t="s">
        <v>7823</v>
      </c>
      <c r="P30" s="143">
        <v>6800</v>
      </c>
      <c r="S30" s="144" t="s">
        <v>665</v>
      </c>
      <c r="T30" s="146">
        <v>19</v>
      </c>
      <c r="U30" s="144" t="s">
        <v>7803</v>
      </c>
      <c r="V30" s="144" t="s">
        <v>6245</v>
      </c>
      <c r="W30" s="144" t="s">
        <v>7820</v>
      </c>
      <c r="X30" s="145">
        <v>9700</v>
      </c>
      <c r="Z30" s="144">
        <v>1</v>
      </c>
      <c r="AA30" s="146">
        <v>28</v>
      </c>
      <c r="AB30" s="144" t="s">
        <v>7830</v>
      </c>
      <c r="AC30" s="144" t="s">
        <v>7833</v>
      </c>
      <c r="AD30" s="144" t="s">
        <v>7831</v>
      </c>
      <c r="AE30" s="145">
        <v>23221</v>
      </c>
    </row>
    <row r="31" ht="20.1" customHeight="1" spans="3:31">
      <c r="C31" s="120"/>
      <c r="G31" s="120"/>
      <c r="H31" s="120"/>
      <c r="I31" s="120"/>
      <c r="K31" s="141" t="s">
        <v>691</v>
      </c>
      <c r="L31" s="142">
        <v>19</v>
      </c>
      <c r="M31" s="141" t="s">
        <v>7796</v>
      </c>
      <c r="N31" s="141" t="s">
        <v>7834</v>
      </c>
      <c r="O31" s="141" t="s">
        <v>7828</v>
      </c>
      <c r="P31" s="143">
        <v>6579.75</v>
      </c>
      <c r="S31" s="144" t="s">
        <v>665</v>
      </c>
      <c r="T31" s="146">
        <v>20</v>
      </c>
      <c r="U31" s="144" t="s">
        <v>7796</v>
      </c>
      <c r="V31" s="144" t="s">
        <v>1855</v>
      </c>
      <c r="W31" s="144" t="s">
        <v>7814</v>
      </c>
      <c r="X31" s="145">
        <v>6000</v>
      </c>
      <c r="Z31" s="144">
        <v>1</v>
      </c>
      <c r="AA31" s="146">
        <v>28</v>
      </c>
      <c r="AB31" s="144" t="s">
        <v>7830</v>
      </c>
      <c r="AC31" s="144" t="s">
        <v>2888</v>
      </c>
      <c r="AD31" s="144" t="s">
        <v>7831</v>
      </c>
      <c r="AE31" s="145">
        <v>35000</v>
      </c>
    </row>
    <row r="32" ht="20.1" customHeight="1" spans="3:31">
      <c r="C32" s="120"/>
      <c r="G32" s="120"/>
      <c r="H32" s="120"/>
      <c r="I32" s="120"/>
      <c r="K32" s="141" t="s">
        <v>691</v>
      </c>
      <c r="L32" s="142">
        <v>26</v>
      </c>
      <c r="M32" s="141" t="s">
        <v>7810</v>
      </c>
      <c r="N32" s="141" t="s">
        <v>3376</v>
      </c>
      <c r="O32" s="141" t="s">
        <v>7835</v>
      </c>
      <c r="P32" s="143">
        <v>6900</v>
      </c>
      <c r="S32" s="144" t="s">
        <v>665</v>
      </c>
      <c r="T32" s="146">
        <v>21</v>
      </c>
      <c r="U32" s="144" t="s">
        <v>7803</v>
      </c>
      <c r="V32" s="144" t="s">
        <v>7836</v>
      </c>
      <c r="W32" s="144" t="s">
        <v>7820</v>
      </c>
      <c r="X32" s="145">
        <v>9800</v>
      </c>
      <c r="Z32" s="144">
        <v>1</v>
      </c>
      <c r="AA32" s="146">
        <v>28</v>
      </c>
      <c r="AB32" s="144" t="s">
        <v>7830</v>
      </c>
      <c r="AC32" s="144" t="s">
        <v>7837</v>
      </c>
      <c r="AD32" s="144" t="s">
        <v>7838</v>
      </c>
      <c r="AE32" s="145">
        <v>16000</v>
      </c>
    </row>
    <row r="33" ht="20.1" customHeight="1" spans="3:31">
      <c r="C33" s="120"/>
      <c r="G33" s="120"/>
      <c r="H33" s="120"/>
      <c r="I33" s="120"/>
      <c r="K33" s="141" t="s">
        <v>691</v>
      </c>
      <c r="L33" s="142">
        <v>26</v>
      </c>
      <c r="M33" s="141" t="s">
        <v>7796</v>
      </c>
      <c r="N33" s="141" t="s">
        <v>6288</v>
      </c>
      <c r="O33" s="141" t="s">
        <v>7805</v>
      </c>
      <c r="P33" s="143">
        <v>7924</v>
      </c>
      <c r="S33" s="144" t="s">
        <v>665</v>
      </c>
      <c r="T33" s="146">
        <v>21</v>
      </c>
      <c r="U33" s="144" t="s">
        <v>7798</v>
      </c>
      <c r="V33" s="144" t="s">
        <v>6858</v>
      </c>
      <c r="W33" s="144" t="s">
        <v>7800</v>
      </c>
      <c r="X33" s="145">
        <v>6840</v>
      </c>
      <c r="Z33" s="144">
        <v>1</v>
      </c>
      <c r="AA33" s="146">
        <v>28</v>
      </c>
      <c r="AB33" s="144" t="s">
        <v>7830</v>
      </c>
      <c r="AC33" s="144" t="s">
        <v>2892</v>
      </c>
      <c r="AD33" s="144" t="s">
        <v>7838</v>
      </c>
      <c r="AE33" s="145">
        <v>48000</v>
      </c>
    </row>
    <row r="34" ht="20.1" customHeight="1" spans="3:31">
      <c r="C34" s="120"/>
      <c r="G34" s="120"/>
      <c r="H34" s="120"/>
      <c r="I34" s="120"/>
      <c r="K34" s="141" t="s">
        <v>691</v>
      </c>
      <c r="L34" s="142">
        <v>29</v>
      </c>
      <c r="M34" s="141" t="s">
        <v>7796</v>
      </c>
      <c r="N34" s="141" t="s">
        <v>4311</v>
      </c>
      <c r="O34" s="141" t="s">
        <v>7805</v>
      </c>
      <c r="P34" s="143">
        <v>5639</v>
      </c>
      <c r="S34" s="144" t="s">
        <v>665</v>
      </c>
      <c r="T34" s="146">
        <v>25</v>
      </c>
      <c r="U34" s="144" t="s">
        <v>7798</v>
      </c>
      <c r="V34" s="144" t="s">
        <v>7839</v>
      </c>
      <c r="W34" s="144" t="s">
        <v>7800</v>
      </c>
      <c r="X34" s="145">
        <v>6500</v>
      </c>
      <c r="Z34" s="144">
        <v>1</v>
      </c>
      <c r="AA34" s="146">
        <v>29</v>
      </c>
      <c r="AB34" s="144" t="s">
        <v>7801</v>
      </c>
      <c r="AC34" s="144" t="s">
        <v>2863</v>
      </c>
      <c r="AD34" s="144" t="s">
        <v>7840</v>
      </c>
      <c r="AE34" s="145">
        <v>48200</v>
      </c>
    </row>
    <row r="35" ht="20.1" customHeight="1" spans="3:31">
      <c r="C35" s="120"/>
      <c r="G35" s="120"/>
      <c r="H35" s="120"/>
      <c r="I35" s="120"/>
      <c r="K35" s="141" t="s">
        <v>677</v>
      </c>
      <c r="L35" s="141" t="s">
        <v>676</v>
      </c>
      <c r="M35" s="141" t="s">
        <v>7796</v>
      </c>
      <c r="N35" s="141" t="s">
        <v>3391</v>
      </c>
      <c r="O35" s="141" t="s">
        <v>7828</v>
      </c>
      <c r="P35" s="143">
        <v>7539.75</v>
      </c>
      <c r="S35" s="144" t="s">
        <v>665</v>
      </c>
      <c r="T35" s="146">
        <v>25</v>
      </c>
      <c r="U35" s="144" t="s">
        <v>7803</v>
      </c>
      <c r="V35" s="144" t="s">
        <v>3435</v>
      </c>
      <c r="W35" s="144" t="s">
        <v>7820</v>
      </c>
      <c r="X35" s="145">
        <v>9600</v>
      </c>
      <c r="Z35" s="144">
        <v>1</v>
      </c>
      <c r="AA35" s="146">
        <v>29</v>
      </c>
      <c r="AB35" s="144" t="s">
        <v>7810</v>
      </c>
      <c r="AC35" s="144" t="s">
        <v>5973</v>
      </c>
      <c r="AD35" s="144" t="s">
        <v>7841</v>
      </c>
      <c r="AE35" s="145">
        <v>16331.55</v>
      </c>
    </row>
    <row r="36" ht="20.1" customHeight="1" spans="3:31">
      <c r="C36" s="120"/>
      <c r="G36" s="120"/>
      <c r="H36" s="120"/>
      <c r="I36" s="120"/>
      <c r="K36" s="141" t="s">
        <v>677</v>
      </c>
      <c r="L36" s="141" t="s">
        <v>708</v>
      </c>
      <c r="M36" s="141" t="s">
        <v>7796</v>
      </c>
      <c r="N36" s="141" t="s">
        <v>7842</v>
      </c>
      <c r="O36" s="141" t="s">
        <v>7843</v>
      </c>
      <c r="P36" s="143">
        <v>3190</v>
      </c>
      <c r="S36" s="144" t="s">
        <v>676</v>
      </c>
      <c r="T36" s="146">
        <v>25</v>
      </c>
      <c r="U36" s="144" t="s">
        <v>7796</v>
      </c>
      <c r="V36" s="144" t="s">
        <v>7844</v>
      </c>
      <c r="W36" s="144" t="s">
        <v>7814</v>
      </c>
      <c r="X36" s="145">
        <v>6000</v>
      </c>
      <c r="Z36" s="144">
        <v>1</v>
      </c>
      <c r="AA36" s="146">
        <v>29</v>
      </c>
      <c r="AB36" s="144" t="s">
        <v>7810</v>
      </c>
      <c r="AC36" s="144" t="s">
        <v>5973</v>
      </c>
      <c r="AD36" s="144" t="s">
        <v>7841</v>
      </c>
      <c r="AE36" s="145">
        <v>108</v>
      </c>
    </row>
    <row r="37" ht="20.1" customHeight="1" spans="3:31">
      <c r="C37" s="120"/>
      <c r="G37" s="120"/>
      <c r="H37" s="120"/>
      <c r="I37" s="120"/>
      <c r="K37" s="141" t="s">
        <v>677</v>
      </c>
      <c r="L37" s="141" t="s">
        <v>710</v>
      </c>
      <c r="M37" s="141" t="s">
        <v>7796</v>
      </c>
      <c r="N37" s="141" t="s">
        <v>7845</v>
      </c>
      <c r="O37" s="141" t="s">
        <v>7805</v>
      </c>
      <c r="P37" s="143">
        <v>6769</v>
      </c>
      <c r="S37" s="144" t="s">
        <v>676</v>
      </c>
      <c r="T37" s="146">
        <v>28</v>
      </c>
      <c r="U37" s="144" t="s">
        <v>7796</v>
      </c>
      <c r="V37" s="144" t="s">
        <v>2953</v>
      </c>
      <c r="W37" s="144" t="s">
        <v>7814</v>
      </c>
      <c r="X37" s="145">
        <v>6000</v>
      </c>
      <c r="Z37" s="144">
        <v>1</v>
      </c>
      <c r="AA37" s="146">
        <v>29</v>
      </c>
      <c r="AB37" s="144" t="s">
        <v>7810</v>
      </c>
      <c r="AC37" s="144" t="s">
        <v>5973</v>
      </c>
      <c r="AD37" s="144" t="s">
        <v>7841</v>
      </c>
      <c r="AE37" s="145">
        <v>227.84</v>
      </c>
    </row>
    <row r="38" ht="20.1" customHeight="1" spans="3:43">
      <c r="C38" s="120"/>
      <c r="G38" s="120"/>
      <c r="H38" s="120"/>
      <c r="I38" s="120"/>
      <c r="K38" s="141" t="s">
        <v>677</v>
      </c>
      <c r="L38" s="142">
        <v>12</v>
      </c>
      <c r="M38" s="141" t="s">
        <v>7810</v>
      </c>
      <c r="N38" s="141" t="s">
        <v>2331</v>
      </c>
      <c r="O38" s="141" t="s">
        <v>7846</v>
      </c>
      <c r="P38" s="143">
        <v>6900</v>
      </c>
      <c r="S38" s="144" t="s">
        <v>691</v>
      </c>
      <c r="T38" s="144" t="s">
        <v>710</v>
      </c>
      <c r="U38" s="144" t="s">
        <v>7815</v>
      </c>
      <c r="V38" s="144" t="s">
        <v>7847</v>
      </c>
      <c r="W38" s="144" t="s">
        <v>7809</v>
      </c>
      <c r="X38" s="145">
        <v>8175.5</v>
      </c>
      <c r="Z38" s="144">
        <v>1</v>
      </c>
      <c r="AA38" s="144">
        <v>31</v>
      </c>
      <c r="AB38" s="144" t="s">
        <v>7803</v>
      </c>
      <c r="AC38" s="144" t="s">
        <v>7848</v>
      </c>
      <c r="AD38" s="144" t="s">
        <v>7849</v>
      </c>
      <c r="AE38" s="145">
        <v>25000</v>
      </c>
      <c r="AQ38" s="147"/>
    </row>
    <row r="39" ht="20.1" customHeight="1" spans="3:43">
      <c r="C39" s="120"/>
      <c r="G39" s="120"/>
      <c r="H39" s="120"/>
      <c r="I39" s="120"/>
      <c r="K39" s="141" t="s">
        <v>677</v>
      </c>
      <c r="L39" s="142">
        <v>12</v>
      </c>
      <c r="M39" s="141" t="s">
        <v>7796</v>
      </c>
      <c r="N39" s="141" t="s">
        <v>7850</v>
      </c>
      <c r="O39" s="141" t="s">
        <v>7805</v>
      </c>
      <c r="P39" s="143">
        <v>5186.74</v>
      </c>
      <c r="S39" s="144" t="s">
        <v>691</v>
      </c>
      <c r="T39" s="146">
        <v>24</v>
      </c>
      <c r="U39" s="144" t="s">
        <v>7796</v>
      </c>
      <c r="V39" s="144" t="s">
        <v>7851</v>
      </c>
      <c r="W39" s="144" t="s">
        <v>7814</v>
      </c>
      <c r="X39" s="145">
        <v>6000</v>
      </c>
      <c r="Z39" s="144">
        <v>2</v>
      </c>
      <c r="AA39" s="146">
        <v>15</v>
      </c>
      <c r="AB39" s="144" t="s">
        <v>7810</v>
      </c>
      <c r="AC39" s="144" t="s">
        <v>7852</v>
      </c>
      <c r="AD39" s="144" t="s">
        <v>7841</v>
      </c>
      <c r="AE39" s="145">
        <v>12267.55</v>
      </c>
      <c r="AQ39" s="147"/>
    </row>
    <row r="40" ht="20.1" customHeight="1" spans="3:43">
      <c r="C40" s="120"/>
      <c r="G40" s="120"/>
      <c r="H40" s="120"/>
      <c r="I40" s="120"/>
      <c r="K40" s="141" t="s">
        <v>677</v>
      </c>
      <c r="L40" s="142">
        <v>16</v>
      </c>
      <c r="M40" s="141" t="s">
        <v>7810</v>
      </c>
      <c r="N40" s="141" t="s">
        <v>7853</v>
      </c>
      <c r="O40" s="141" t="s">
        <v>7846</v>
      </c>
      <c r="P40" s="143">
        <v>6850</v>
      </c>
      <c r="S40" s="144" t="s">
        <v>691</v>
      </c>
      <c r="T40" s="146">
        <v>28</v>
      </c>
      <c r="U40" s="144" t="s">
        <v>7796</v>
      </c>
      <c r="V40" s="144" t="s">
        <v>3126</v>
      </c>
      <c r="W40" s="144" t="s">
        <v>7814</v>
      </c>
      <c r="X40" s="145">
        <v>6000</v>
      </c>
      <c r="Z40" s="144">
        <v>2</v>
      </c>
      <c r="AA40" s="146">
        <v>15</v>
      </c>
      <c r="AB40" s="144" t="s">
        <v>7810</v>
      </c>
      <c r="AC40" s="144" t="s">
        <v>7852</v>
      </c>
      <c r="AD40" s="144" t="s">
        <v>7841</v>
      </c>
      <c r="AE40" s="145">
        <v>1131</v>
      </c>
      <c r="AQ40" s="147"/>
    </row>
    <row r="41" ht="20.1" customHeight="1" spans="3:43">
      <c r="C41" s="120"/>
      <c r="G41" s="120"/>
      <c r="H41" s="120"/>
      <c r="I41" s="120"/>
      <c r="K41" s="141" t="s">
        <v>677</v>
      </c>
      <c r="L41" s="142">
        <v>16</v>
      </c>
      <c r="M41" s="141" t="s">
        <v>7796</v>
      </c>
      <c r="N41" s="141" t="s">
        <v>5677</v>
      </c>
      <c r="O41" s="141" t="s">
        <v>7805</v>
      </c>
      <c r="P41" s="143">
        <v>5408</v>
      </c>
      <c r="S41" s="144" t="s">
        <v>677</v>
      </c>
      <c r="T41" s="144" t="s">
        <v>665</v>
      </c>
      <c r="U41" s="144" t="s">
        <v>7796</v>
      </c>
      <c r="V41" s="144" t="s">
        <v>7854</v>
      </c>
      <c r="W41" s="144" t="s">
        <v>7814</v>
      </c>
      <c r="X41" s="145">
        <v>6000</v>
      </c>
      <c r="Z41" s="144">
        <v>2</v>
      </c>
      <c r="AA41" s="144">
        <v>15</v>
      </c>
      <c r="AB41" s="144" t="s">
        <v>7810</v>
      </c>
      <c r="AC41" s="144" t="s">
        <v>7852</v>
      </c>
      <c r="AD41" s="144" t="s">
        <v>7841</v>
      </c>
      <c r="AE41" s="145">
        <v>227.84</v>
      </c>
      <c r="AN41" s="147"/>
      <c r="AQ41" s="147"/>
    </row>
    <row r="42" ht="20.1" customHeight="1" spans="3:43">
      <c r="C42" s="120"/>
      <c r="G42" s="120"/>
      <c r="H42" s="120"/>
      <c r="I42" s="120"/>
      <c r="K42" s="141" t="s">
        <v>677</v>
      </c>
      <c r="L42" s="142">
        <v>19</v>
      </c>
      <c r="M42" s="141" t="s">
        <v>7810</v>
      </c>
      <c r="N42" s="141" t="s">
        <v>3415</v>
      </c>
      <c r="O42" s="141" t="s">
        <v>7846</v>
      </c>
      <c r="P42" s="143">
        <v>6800</v>
      </c>
      <c r="S42" s="144" t="s">
        <v>677</v>
      </c>
      <c r="T42" s="144" t="s">
        <v>708</v>
      </c>
      <c r="U42" s="144" t="s">
        <v>7796</v>
      </c>
      <c r="V42" s="144" t="s">
        <v>7855</v>
      </c>
      <c r="W42" s="144" t="s">
        <v>7814</v>
      </c>
      <c r="X42" s="145">
        <v>6000</v>
      </c>
      <c r="Z42" s="144">
        <v>2</v>
      </c>
      <c r="AA42" s="144">
        <v>21</v>
      </c>
      <c r="AB42" s="144" t="s">
        <v>7801</v>
      </c>
      <c r="AC42" s="144" t="s">
        <v>741</v>
      </c>
      <c r="AD42" s="144" t="s">
        <v>7856</v>
      </c>
      <c r="AE42" s="145">
        <v>30400</v>
      </c>
      <c r="AN42" s="147"/>
      <c r="AQ42" s="147"/>
    </row>
    <row r="43" ht="20.1" customHeight="1" spans="3:43">
      <c r="C43" s="120"/>
      <c r="G43" s="120"/>
      <c r="H43" s="120"/>
      <c r="I43" s="120"/>
      <c r="K43" s="141" t="s">
        <v>677</v>
      </c>
      <c r="L43" s="142">
        <v>19</v>
      </c>
      <c r="M43" s="141" t="s">
        <v>7796</v>
      </c>
      <c r="N43" s="141" t="s">
        <v>7857</v>
      </c>
      <c r="O43" s="141" t="s">
        <v>7805</v>
      </c>
      <c r="P43" s="143">
        <v>4305.1</v>
      </c>
      <c r="S43" s="144" t="s">
        <v>708</v>
      </c>
      <c r="T43" s="144" t="s">
        <v>676</v>
      </c>
      <c r="U43" s="144" t="s">
        <v>7808</v>
      </c>
      <c r="V43" s="144" t="s">
        <v>6287</v>
      </c>
      <c r="W43" s="144" t="s">
        <v>7809</v>
      </c>
      <c r="X43" s="145">
        <v>98555</v>
      </c>
      <c r="Z43" s="144">
        <v>2</v>
      </c>
      <c r="AA43" s="144">
        <v>21</v>
      </c>
      <c r="AB43" s="144" t="s">
        <v>7801</v>
      </c>
      <c r="AC43" s="144" t="s">
        <v>741</v>
      </c>
      <c r="AD43" s="144" t="s">
        <v>7856</v>
      </c>
      <c r="AE43" s="145">
        <v>53993</v>
      </c>
      <c r="AQ43" s="147"/>
    </row>
    <row r="44" ht="20.1" customHeight="1" spans="3:43">
      <c r="C44" s="120"/>
      <c r="G44" s="120"/>
      <c r="H44" s="120"/>
      <c r="I44" s="120"/>
      <c r="K44" s="141" t="s">
        <v>677</v>
      </c>
      <c r="L44" s="142">
        <v>23</v>
      </c>
      <c r="M44" s="141" t="s">
        <v>7810</v>
      </c>
      <c r="N44" s="141" t="s">
        <v>7858</v>
      </c>
      <c r="O44" s="141" t="s">
        <v>7846</v>
      </c>
      <c r="P44" s="143">
        <v>6800</v>
      </c>
      <c r="S44" s="144" t="s">
        <v>708</v>
      </c>
      <c r="T44" s="144" t="s">
        <v>676</v>
      </c>
      <c r="U44" s="144" t="s">
        <v>7808</v>
      </c>
      <c r="V44" s="144" t="s">
        <v>6287</v>
      </c>
      <c r="W44" s="144" t="s">
        <v>7809</v>
      </c>
      <c r="X44" s="145">
        <v>1500</v>
      </c>
      <c r="Z44" s="144">
        <v>2</v>
      </c>
      <c r="AA44" s="144">
        <v>21</v>
      </c>
      <c r="AB44" s="144" t="s">
        <v>7801</v>
      </c>
      <c r="AC44" s="144" t="s">
        <v>741</v>
      </c>
      <c r="AD44" s="144" t="s">
        <v>7856</v>
      </c>
      <c r="AE44" s="145">
        <v>10440</v>
      </c>
      <c r="AN44" s="147"/>
      <c r="AQ44" s="147"/>
    </row>
    <row r="45" ht="20.1" customHeight="1" spans="3:43">
      <c r="C45" s="120"/>
      <c r="G45" s="120"/>
      <c r="H45" s="120"/>
      <c r="I45" s="120"/>
      <c r="K45" s="141" t="s">
        <v>677</v>
      </c>
      <c r="L45" s="142">
        <v>23</v>
      </c>
      <c r="M45" s="141" t="s">
        <v>7796</v>
      </c>
      <c r="N45" s="141" t="s">
        <v>7859</v>
      </c>
      <c r="O45" s="141" t="s">
        <v>7805</v>
      </c>
      <c r="P45" s="143">
        <v>7414</v>
      </c>
      <c r="S45" s="144" t="s">
        <v>708</v>
      </c>
      <c r="T45" s="144" t="s">
        <v>676</v>
      </c>
      <c r="U45" s="144" t="s">
        <v>7808</v>
      </c>
      <c r="V45" s="144" t="s">
        <v>6287</v>
      </c>
      <c r="W45" s="144" t="s">
        <v>7809</v>
      </c>
      <c r="X45" s="157">
        <v>700</v>
      </c>
      <c r="Z45" s="144">
        <v>2</v>
      </c>
      <c r="AA45" s="144">
        <v>23</v>
      </c>
      <c r="AB45" s="144" t="s">
        <v>7824</v>
      </c>
      <c r="AC45" s="144" t="s">
        <v>7860</v>
      </c>
      <c r="AD45" s="144" t="s">
        <v>7861</v>
      </c>
      <c r="AE45" s="157">
        <v>112124.9</v>
      </c>
      <c r="AN45" s="147"/>
      <c r="AQ45" s="147"/>
    </row>
    <row r="46" ht="20.1" customHeight="1" spans="3:43">
      <c r="C46" s="120"/>
      <c r="G46" s="120"/>
      <c r="H46" s="120"/>
      <c r="I46" s="120"/>
      <c r="K46" s="141" t="s">
        <v>677</v>
      </c>
      <c r="L46" s="142">
        <v>26</v>
      </c>
      <c r="M46" s="141" t="s">
        <v>7810</v>
      </c>
      <c r="N46" s="141" t="s">
        <v>4048</v>
      </c>
      <c r="O46" s="141" t="s">
        <v>7846</v>
      </c>
      <c r="P46" s="143">
        <v>6900</v>
      </c>
      <c r="S46" s="144" t="s">
        <v>708</v>
      </c>
      <c r="T46" s="144" t="s">
        <v>676</v>
      </c>
      <c r="U46" s="144" t="s">
        <v>7808</v>
      </c>
      <c r="V46" s="144" t="s">
        <v>7862</v>
      </c>
      <c r="W46" s="144" t="s">
        <v>7809</v>
      </c>
      <c r="X46" s="145">
        <v>1700</v>
      </c>
      <c r="Z46" s="144">
        <v>2</v>
      </c>
      <c r="AA46" s="144">
        <v>23</v>
      </c>
      <c r="AB46" s="144" t="s">
        <v>7824</v>
      </c>
      <c r="AC46" s="144" t="s">
        <v>7860</v>
      </c>
      <c r="AD46" s="144" t="s">
        <v>7861</v>
      </c>
      <c r="AE46" s="145">
        <v>23032.25</v>
      </c>
      <c r="AQ46" s="147"/>
    </row>
    <row r="47" ht="20.1" customHeight="1" spans="3:43">
      <c r="C47" s="120"/>
      <c r="G47" s="120"/>
      <c r="H47" s="120"/>
      <c r="I47" s="120"/>
      <c r="K47" s="141" t="s">
        <v>677</v>
      </c>
      <c r="L47" s="142">
        <v>26</v>
      </c>
      <c r="M47" s="141" t="s">
        <v>7796</v>
      </c>
      <c r="N47" s="141" t="s">
        <v>2984</v>
      </c>
      <c r="O47" s="141" t="s">
        <v>7863</v>
      </c>
      <c r="P47" s="143">
        <v>7936.1</v>
      </c>
      <c r="S47" s="144" t="s">
        <v>708</v>
      </c>
      <c r="T47" s="144" t="s">
        <v>676</v>
      </c>
      <c r="U47" s="144" t="s">
        <v>7815</v>
      </c>
      <c r="V47" s="144" t="s">
        <v>6007</v>
      </c>
      <c r="W47" s="144" t="s">
        <v>7809</v>
      </c>
      <c r="X47" s="145">
        <v>18969</v>
      </c>
      <c r="Z47" s="144">
        <v>3</v>
      </c>
      <c r="AA47" s="144">
        <v>28</v>
      </c>
      <c r="AB47" s="144" t="s">
        <v>7803</v>
      </c>
      <c r="AC47" s="144" t="s">
        <v>7864</v>
      </c>
      <c r="AD47" s="144" t="s">
        <v>7865</v>
      </c>
      <c r="AE47" s="145">
        <v>20000</v>
      </c>
      <c r="AN47" s="147"/>
      <c r="AQ47" s="147"/>
    </row>
    <row r="48" ht="20.1" customHeight="1" spans="3:43">
      <c r="C48" s="120"/>
      <c r="G48" s="120"/>
      <c r="H48" s="120"/>
      <c r="I48" s="120"/>
      <c r="K48" s="141" t="s">
        <v>716</v>
      </c>
      <c r="L48" s="141" t="s">
        <v>708</v>
      </c>
      <c r="M48" s="141" t="s">
        <v>7810</v>
      </c>
      <c r="N48" s="141" t="s">
        <v>2717</v>
      </c>
      <c r="O48" s="141" t="s">
        <v>7846</v>
      </c>
      <c r="P48" s="143">
        <v>6850</v>
      </c>
      <c r="S48" s="144" t="s">
        <v>708</v>
      </c>
      <c r="T48" s="144" t="s">
        <v>710</v>
      </c>
      <c r="U48" s="144" t="s">
        <v>7810</v>
      </c>
      <c r="V48" s="144" t="s">
        <v>3320</v>
      </c>
      <c r="W48" s="144" t="s">
        <v>7866</v>
      </c>
      <c r="X48" s="145">
        <v>8520</v>
      </c>
      <c r="Z48" s="144">
        <v>3</v>
      </c>
      <c r="AA48" s="144">
        <v>28</v>
      </c>
      <c r="AB48" s="144" t="s">
        <v>7824</v>
      </c>
      <c r="AC48" s="144" t="s">
        <v>7867</v>
      </c>
      <c r="AD48" s="144" t="s">
        <v>7861</v>
      </c>
      <c r="AE48" s="145">
        <v>14770</v>
      </c>
      <c r="AN48" s="147"/>
      <c r="AQ48" s="147"/>
    </row>
    <row r="49" ht="20.1" customHeight="1" spans="3:43">
      <c r="C49" s="120"/>
      <c r="G49" s="120"/>
      <c r="H49" s="120"/>
      <c r="I49" s="120"/>
      <c r="K49" s="141" t="s">
        <v>716</v>
      </c>
      <c r="L49" s="141" t="s">
        <v>708</v>
      </c>
      <c r="M49" s="141" t="s">
        <v>7796</v>
      </c>
      <c r="N49" s="141" t="s">
        <v>7868</v>
      </c>
      <c r="O49" s="141" t="s">
        <v>7805</v>
      </c>
      <c r="P49" s="143">
        <v>6326</v>
      </c>
      <c r="S49" s="144" t="s">
        <v>708</v>
      </c>
      <c r="T49" s="144" t="s">
        <v>710</v>
      </c>
      <c r="U49" s="144" t="s">
        <v>7810</v>
      </c>
      <c r="V49" s="144" t="s">
        <v>3320</v>
      </c>
      <c r="W49" s="144" t="s">
        <v>7866</v>
      </c>
      <c r="X49" s="145">
        <v>25752</v>
      </c>
      <c r="Z49" s="144">
        <v>3</v>
      </c>
      <c r="AA49" s="144">
        <v>28</v>
      </c>
      <c r="AB49" s="144" t="s">
        <v>7824</v>
      </c>
      <c r="AC49" s="144" t="s">
        <v>7867</v>
      </c>
      <c r="AD49" s="144" t="s">
        <v>7861</v>
      </c>
      <c r="AE49" s="145">
        <v>11770</v>
      </c>
      <c r="AQ49" s="147"/>
    </row>
    <row r="50" ht="20.1" customHeight="1" spans="3:31">
      <c r="C50" s="120"/>
      <c r="G50" s="120"/>
      <c r="H50" s="120"/>
      <c r="I50" s="120"/>
      <c r="K50" s="141" t="s">
        <v>716</v>
      </c>
      <c r="L50" s="141" t="s">
        <v>708</v>
      </c>
      <c r="M50" s="141" t="s">
        <v>7796</v>
      </c>
      <c r="N50" s="141" t="s">
        <v>7868</v>
      </c>
      <c r="O50" s="141" t="s">
        <v>7805</v>
      </c>
      <c r="P50" s="156">
        <v>956</v>
      </c>
      <c r="S50" s="144" t="s">
        <v>708</v>
      </c>
      <c r="T50" s="144" t="s">
        <v>710</v>
      </c>
      <c r="U50" s="144" t="s">
        <v>7810</v>
      </c>
      <c r="V50" s="144" t="s">
        <v>3320</v>
      </c>
      <c r="W50" s="144" t="s">
        <v>7866</v>
      </c>
      <c r="X50" s="145">
        <v>15220</v>
      </c>
      <c r="Z50" s="144">
        <v>3</v>
      </c>
      <c r="AA50" s="144">
        <v>28</v>
      </c>
      <c r="AB50" s="144" t="s">
        <v>7824</v>
      </c>
      <c r="AC50" s="144" t="s">
        <v>7867</v>
      </c>
      <c r="AD50" s="144" t="s">
        <v>7861</v>
      </c>
      <c r="AE50" s="145">
        <v>2767</v>
      </c>
    </row>
    <row r="51" ht="20.1" customHeight="1" spans="3:31">
      <c r="C51" s="120"/>
      <c r="G51" s="120"/>
      <c r="H51" s="120"/>
      <c r="I51" s="120"/>
      <c r="K51" s="141" t="s">
        <v>716</v>
      </c>
      <c r="L51" s="142">
        <v>10</v>
      </c>
      <c r="M51" s="141" t="s">
        <v>7796</v>
      </c>
      <c r="N51" s="141" t="s">
        <v>6391</v>
      </c>
      <c r="O51" s="141" t="s">
        <v>7869</v>
      </c>
      <c r="P51" s="143">
        <v>7692.8</v>
      </c>
      <c r="S51" s="144" t="s">
        <v>708</v>
      </c>
      <c r="T51" s="146">
        <v>23</v>
      </c>
      <c r="U51" s="144" t="s">
        <v>7796</v>
      </c>
      <c r="V51" s="144" t="s">
        <v>3356</v>
      </c>
      <c r="W51" s="144" t="s">
        <v>7814</v>
      </c>
      <c r="X51" s="145">
        <v>7040.61</v>
      </c>
      <c r="Z51" s="144">
        <v>6</v>
      </c>
      <c r="AA51" s="146">
        <v>29</v>
      </c>
      <c r="AB51" s="144" t="s">
        <v>7824</v>
      </c>
      <c r="AC51" s="144" t="s">
        <v>7870</v>
      </c>
      <c r="AD51" s="144" t="s">
        <v>7861</v>
      </c>
      <c r="AE51" s="145">
        <v>1215</v>
      </c>
    </row>
    <row r="52" ht="20.1" customHeight="1" spans="3:31">
      <c r="C52" s="120"/>
      <c r="G52" s="120"/>
      <c r="H52" s="120"/>
      <c r="I52" s="120"/>
      <c r="K52" s="141" t="s">
        <v>716</v>
      </c>
      <c r="L52" s="142">
        <v>14</v>
      </c>
      <c r="M52" s="141" t="s">
        <v>7796</v>
      </c>
      <c r="N52" s="141" t="s">
        <v>7871</v>
      </c>
      <c r="O52" s="141" t="s">
        <v>7869</v>
      </c>
      <c r="P52" s="156">
        <v>478.5</v>
      </c>
      <c r="S52" s="144" t="s">
        <v>729</v>
      </c>
      <c r="T52" s="146">
        <v>10</v>
      </c>
      <c r="U52" s="144" t="s">
        <v>7810</v>
      </c>
      <c r="V52" s="144" t="s">
        <v>2339</v>
      </c>
      <c r="W52" s="144" t="s">
        <v>7866</v>
      </c>
      <c r="X52" s="145">
        <v>3600</v>
      </c>
      <c r="Z52" s="144">
        <v>6</v>
      </c>
      <c r="AA52" s="146">
        <v>29</v>
      </c>
      <c r="AB52" s="144" t="s">
        <v>7824</v>
      </c>
      <c r="AC52" s="144" t="s">
        <v>7870</v>
      </c>
      <c r="AD52" s="144" t="s">
        <v>7861</v>
      </c>
      <c r="AE52" s="145">
        <v>8770</v>
      </c>
    </row>
    <row r="53" ht="20.1" customHeight="1" spans="3:31">
      <c r="C53" s="120"/>
      <c r="G53" s="120"/>
      <c r="H53" s="120"/>
      <c r="I53" s="120"/>
      <c r="K53" s="141" t="s">
        <v>716</v>
      </c>
      <c r="L53" s="142">
        <v>14</v>
      </c>
      <c r="M53" s="141" t="s">
        <v>7830</v>
      </c>
      <c r="N53" s="141" t="s">
        <v>7872</v>
      </c>
      <c r="O53" s="141" t="s">
        <v>7873</v>
      </c>
      <c r="P53" s="143">
        <v>6221</v>
      </c>
      <c r="S53" s="144" t="s">
        <v>729</v>
      </c>
      <c r="T53" s="146">
        <v>10</v>
      </c>
      <c r="U53" s="144" t="s">
        <v>7810</v>
      </c>
      <c r="V53" s="144" t="s">
        <v>2339</v>
      </c>
      <c r="W53" s="144" t="s">
        <v>7866</v>
      </c>
      <c r="X53" s="145">
        <v>8959.9</v>
      </c>
      <c r="Z53" s="144">
        <v>10</v>
      </c>
      <c r="AA53" s="146">
        <v>23</v>
      </c>
      <c r="AB53" s="144" t="s">
        <v>7808</v>
      </c>
      <c r="AC53" s="144" t="s">
        <v>2436</v>
      </c>
      <c r="AD53" s="144" t="s">
        <v>7816</v>
      </c>
      <c r="AE53" s="145">
        <v>17824</v>
      </c>
    </row>
    <row r="54" ht="20.1" customHeight="1" spans="3:42">
      <c r="C54" s="120"/>
      <c r="G54" s="120"/>
      <c r="H54" s="120"/>
      <c r="I54" s="120"/>
      <c r="K54" s="141" t="s">
        <v>716</v>
      </c>
      <c r="L54" s="142">
        <v>17</v>
      </c>
      <c r="M54" s="141" t="s">
        <v>7796</v>
      </c>
      <c r="N54" s="141" t="s">
        <v>840</v>
      </c>
      <c r="O54" s="141" t="s">
        <v>7869</v>
      </c>
      <c r="P54" s="143">
        <v>7853</v>
      </c>
      <c r="S54" s="144" t="s">
        <v>729</v>
      </c>
      <c r="T54" s="146">
        <v>17</v>
      </c>
      <c r="U54" s="144" t="s">
        <v>7874</v>
      </c>
      <c r="V54" s="144" t="s">
        <v>1874</v>
      </c>
      <c r="W54" s="144" t="s">
        <v>7875</v>
      </c>
      <c r="X54" s="145">
        <v>6900</v>
      </c>
      <c r="Z54" s="144">
        <v>12</v>
      </c>
      <c r="AA54" s="146">
        <v>31</v>
      </c>
      <c r="AB54" s="144" t="s">
        <v>7874</v>
      </c>
      <c r="AC54" s="144" t="s">
        <v>7876</v>
      </c>
      <c r="AD54" s="144" t="s">
        <v>7875</v>
      </c>
      <c r="AE54" s="145">
        <v>8376.02</v>
      </c>
      <c r="AM54" s="147"/>
      <c r="AP54" s="147"/>
    </row>
    <row r="55" ht="20.1" customHeight="1" spans="3:42">
      <c r="C55" s="120"/>
      <c r="G55" s="120"/>
      <c r="H55" s="120"/>
      <c r="I55" s="120"/>
      <c r="K55" s="141" t="s">
        <v>708</v>
      </c>
      <c r="L55" s="142">
        <v>25</v>
      </c>
      <c r="M55" s="141" t="s">
        <v>7798</v>
      </c>
      <c r="N55" s="141" t="s">
        <v>7877</v>
      </c>
      <c r="O55" s="141" t="s">
        <v>7878</v>
      </c>
      <c r="P55" s="143">
        <v>9535</v>
      </c>
      <c r="S55" s="146">
        <v>10</v>
      </c>
      <c r="T55" s="144" t="s">
        <v>729</v>
      </c>
      <c r="U55" s="144" t="s">
        <v>7810</v>
      </c>
      <c r="V55" s="144" t="s">
        <v>792</v>
      </c>
      <c r="W55" s="144" t="s">
        <v>7879</v>
      </c>
      <c r="X55" s="145">
        <v>3000</v>
      </c>
      <c r="Z55" s="144">
        <v>12</v>
      </c>
      <c r="AA55" s="146">
        <v>31</v>
      </c>
      <c r="AB55" s="144" t="s">
        <v>7874</v>
      </c>
      <c r="AC55" s="144" t="s">
        <v>7876</v>
      </c>
      <c r="AD55" s="144" t="s">
        <v>7875</v>
      </c>
      <c r="AE55" s="145">
        <v>107428</v>
      </c>
      <c r="AM55" s="147"/>
      <c r="AP55" s="147"/>
    </row>
    <row r="56" ht="20.1" customHeight="1" spans="3:42">
      <c r="C56" s="120"/>
      <c r="G56" s="120"/>
      <c r="H56" s="120"/>
      <c r="I56" s="120"/>
      <c r="K56" s="141" t="s">
        <v>708</v>
      </c>
      <c r="L56" s="142">
        <v>28</v>
      </c>
      <c r="M56" s="141" t="s">
        <v>7798</v>
      </c>
      <c r="N56" s="141" t="s">
        <v>7880</v>
      </c>
      <c r="O56" s="141" t="s">
        <v>7807</v>
      </c>
      <c r="P56" s="143">
        <v>7469</v>
      </c>
      <c r="S56" s="146">
        <v>10</v>
      </c>
      <c r="T56" s="144" t="s">
        <v>729</v>
      </c>
      <c r="U56" s="144" t="s">
        <v>7810</v>
      </c>
      <c r="V56" s="144" t="s">
        <v>7881</v>
      </c>
      <c r="W56" s="144" t="s">
        <v>7882</v>
      </c>
      <c r="X56" s="145">
        <v>20736.43</v>
      </c>
      <c r="Z56" s="144">
        <v>12</v>
      </c>
      <c r="AA56" s="146">
        <v>31</v>
      </c>
      <c r="AB56" s="144" t="s">
        <v>7874</v>
      </c>
      <c r="AC56" s="144" t="s">
        <v>7876</v>
      </c>
      <c r="AD56" s="144" t="s">
        <v>7875</v>
      </c>
      <c r="AE56" s="145">
        <v>1717.68</v>
      </c>
      <c r="AM56" s="147"/>
      <c r="AP56" s="147"/>
    </row>
    <row r="57" ht="20.1" customHeight="1" spans="3:42">
      <c r="C57" s="120"/>
      <c r="G57" s="120"/>
      <c r="H57" s="120"/>
      <c r="I57" s="120"/>
      <c r="K57" s="141" t="s">
        <v>721</v>
      </c>
      <c r="L57" s="141" t="s">
        <v>676</v>
      </c>
      <c r="M57" s="141" t="s">
        <v>7798</v>
      </c>
      <c r="N57" s="141" t="s">
        <v>2701</v>
      </c>
      <c r="O57" s="141" t="s">
        <v>7807</v>
      </c>
      <c r="P57" s="143">
        <v>9600</v>
      </c>
      <c r="S57" s="146">
        <v>10</v>
      </c>
      <c r="T57" s="144" t="s">
        <v>729</v>
      </c>
      <c r="U57" s="144" t="s">
        <v>7808</v>
      </c>
      <c r="V57" s="144" t="s">
        <v>7883</v>
      </c>
      <c r="W57" s="144" t="s">
        <v>7884</v>
      </c>
      <c r="X57" s="145">
        <v>2388</v>
      </c>
      <c r="Z57" s="144">
        <v>10</v>
      </c>
      <c r="AA57" s="146">
        <v>29</v>
      </c>
      <c r="AB57" s="144" t="s">
        <v>7830</v>
      </c>
      <c r="AC57" s="144" t="s">
        <v>7885</v>
      </c>
      <c r="AD57" s="144" t="s">
        <v>7886</v>
      </c>
      <c r="AE57" s="145">
        <v>20893.02</v>
      </c>
      <c r="AM57" s="147"/>
      <c r="AP57" s="147"/>
    </row>
    <row r="58" ht="20.1" customHeight="1" spans="3:42">
      <c r="C58" s="120"/>
      <c r="G58" s="120"/>
      <c r="H58" s="120"/>
      <c r="I58" s="120"/>
      <c r="K58" s="141" t="s">
        <v>721</v>
      </c>
      <c r="L58" s="141" t="s">
        <v>716</v>
      </c>
      <c r="M58" s="141" t="s">
        <v>7798</v>
      </c>
      <c r="N58" s="141" t="s">
        <v>7887</v>
      </c>
      <c r="O58" s="141" t="s">
        <v>7807</v>
      </c>
      <c r="P58" s="143">
        <v>9200</v>
      </c>
      <c r="S58" s="146">
        <v>10</v>
      </c>
      <c r="T58" s="146">
        <v>14</v>
      </c>
      <c r="U58" s="144" t="s">
        <v>7810</v>
      </c>
      <c r="V58" s="144" t="s">
        <v>4652</v>
      </c>
      <c r="W58" s="144" t="s">
        <v>7841</v>
      </c>
      <c r="X58" s="145">
        <v>5622</v>
      </c>
      <c r="Z58" s="144">
        <v>11</v>
      </c>
      <c r="AA58" s="146">
        <v>16</v>
      </c>
      <c r="AB58" s="144" t="s">
        <v>7801</v>
      </c>
      <c r="AC58" s="144" t="s">
        <v>812</v>
      </c>
      <c r="AD58" s="144" t="s">
        <v>7821</v>
      </c>
      <c r="AE58" s="145">
        <v>13760</v>
      </c>
      <c r="AM58" s="147"/>
      <c r="AP58" s="147"/>
    </row>
    <row r="59" ht="20.1" customHeight="1" spans="3:42">
      <c r="C59" s="120"/>
      <c r="G59" s="120"/>
      <c r="H59" s="120"/>
      <c r="I59" s="120"/>
      <c r="K59" s="141" t="s">
        <v>721</v>
      </c>
      <c r="L59" s="141" t="s">
        <v>710</v>
      </c>
      <c r="M59" s="141" t="s">
        <v>7798</v>
      </c>
      <c r="N59" s="141" t="s">
        <v>7888</v>
      </c>
      <c r="O59" s="141" t="s">
        <v>7807</v>
      </c>
      <c r="P59" s="143">
        <v>9200</v>
      </c>
      <c r="S59" s="146">
        <v>10</v>
      </c>
      <c r="T59" s="146">
        <v>14</v>
      </c>
      <c r="U59" s="144" t="s">
        <v>7810</v>
      </c>
      <c r="V59" s="144" t="s">
        <v>4652</v>
      </c>
      <c r="W59" s="144" t="s">
        <v>7841</v>
      </c>
      <c r="X59" s="157">
        <v>499</v>
      </c>
      <c r="Z59" s="144">
        <v>11</v>
      </c>
      <c r="AA59" s="146">
        <v>9</v>
      </c>
      <c r="AB59" s="144" t="s">
        <v>7810</v>
      </c>
      <c r="AC59" s="144" t="s">
        <v>2730</v>
      </c>
      <c r="AD59" s="144" t="s">
        <v>7889</v>
      </c>
      <c r="AE59" s="145">
        <v>2625.68</v>
      </c>
      <c r="AM59" s="147"/>
      <c r="AP59" s="147"/>
    </row>
    <row r="60" ht="20.1" customHeight="1" spans="3:42">
      <c r="C60" s="120"/>
      <c r="G60" s="120"/>
      <c r="H60" s="120"/>
      <c r="I60" s="120"/>
      <c r="K60" s="141" t="s">
        <v>721</v>
      </c>
      <c r="L60" s="142">
        <v>23</v>
      </c>
      <c r="M60" s="141" t="s">
        <v>7830</v>
      </c>
      <c r="N60" s="141" t="s">
        <v>3002</v>
      </c>
      <c r="O60" s="141" t="s">
        <v>7890</v>
      </c>
      <c r="P60" s="143">
        <v>8660</v>
      </c>
      <c r="S60" s="146">
        <v>11</v>
      </c>
      <c r="T60" s="144" t="s">
        <v>710</v>
      </c>
      <c r="U60" s="144" t="s">
        <v>7874</v>
      </c>
      <c r="V60" s="144" t="s">
        <v>3633</v>
      </c>
      <c r="W60" s="144" t="s">
        <v>7875</v>
      </c>
      <c r="X60" s="145">
        <v>30780.05</v>
      </c>
      <c r="Z60" s="144">
        <v>11</v>
      </c>
      <c r="AA60" s="146">
        <v>9</v>
      </c>
      <c r="AB60" s="144" t="s">
        <v>7810</v>
      </c>
      <c r="AC60" s="144" t="s">
        <v>2730</v>
      </c>
      <c r="AD60" s="144" t="s">
        <v>7889</v>
      </c>
      <c r="AE60" s="145">
        <v>3037.32</v>
      </c>
      <c r="AM60" s="147"/>
      <c r="AP60" s="147"/>
    </row>
    <row r="61" ht="20.1" customHeight="1" spans="3:42">
      <c r="C61" s="120"/>
      <c r="G61" s="120"/>
      <c r="H61" s="120"/>
      <c r="I61" s="120"/>
      <c r="K61" s="141" t="s">
        <v>721</v>
      </c>
      <c r="L61" s="142">
        <v>28</v>
      </c>
      <c r="M61" s="141" t="s">
        <v>7798</v>
      </c>
      <c r="N61" s="141" t="s">
        <v>7891</v>
      </c>
      <c r="O61" s="141" t="s">
        <v>7892</v>
      </c>
      <c r="P61" s="143">
        <v>8600</v>
      </c>
      <c r="S61" s="146">
        <v>11</v>
      </c>
      <c r="T61" s="146">
        <v>23</v>
      </c>
      <c r="U61" s="144" t="s">
        <v>7808</v>
      </c>
      <c r="V61" s="144" t="s">
        <v>903</v>
      </c>
      <c r="W61" s="144" t="s">
        <v>7816</v>
      </c>
      <c r="X61" s="145">
        <v>3032</v>
      </c>
      <c r="Z61" s="144">
        <v>11</v>
      </c>
      <c r="AA61" s="146">
        <v>9</v>
      </c>
      <c r="AB61" s="144" t="s">
        <v>7810</v>
      </c>
      <c r="AC61" s="144" t="s">
        <v>2730</v>
      </c>
      <c r="AD61" s="144" t="s">
        <v>7889</v>
      </c>
      <c r="AE61" s="145">
        <v>780</v>
      </c>
      <c r="AP61" s="147"/>
    </row>
    <row r="62" ht="20.1" customHeight="1" spans="3:31">
      <c r="C62" s="120"/>
      <c r="G62" s="120"/>
      <c r="H62" s="120"/>
      <c r="I62" s="120"/>
      <c r="K62" s="141" t="s">
        <v>729</v>
      </c>
      <c r="L62" s="141" t="s">
        <v>676</v>
      </c>
      <c r="M62" s="141" t="s">
        <v>7798</v>
      </c>
      <c r="N62" s="141" t="s">
        <v>7893</v>
      </c>
      <c r="O62" s="141" t="s">
        <v>7878</v>
      </c>
      <c r="P62" s="143">
        <v>7720</v>
      </c>
      <c r="S62" s="146">
        <v>11</v>
      </c>
      <c r="T62" s="146">
        <v>23</v>
      </c>
      <c r="U62" s="144" t="s">
        <v>7808</v>
      </c>
      <c r="V62" s="144" t="s">
        <v>2790</v>
      </c>
      <c r="W62" s="144" t="s">
        <v>7809</v>
      </c>
      <c r="X62" s="145">
        <v>45500</v>
      </c>
      <c r="Z62" s="144">
        <v>12</v>
      </c>
      <c r="AA62" s="146">
        <v>31</v>
      </c>
      <c r="AB62" s="144" t="s">
        <v>7810</v>
      </c>
      <c r="AC62" s="144" t="s">
        <v>7894</v>
      </c>
      <c r="AD62" s="144" t="s">
        <v>7895</v>
      </c>
      <c r="AE62" s="145">
        <v>4100</v>
      </c>
    </row>
    <row r="63" ht="20.1" customHeight="1" spans="3:31">
      <c r="C63" s="120"/>
      <c r="G63" s="120"/>
      <c r="H63" s="120"/>
      <c r="I63" s="120"/>
      <c r="K63" s="141" t="s">
        <v>729</v>
      </c>
      <c r="L63" s="141" t="s">
        <v>708</v>
      </c>
      <c r="M63" s="141" t="s">
        <v>7798</v>
      </c>
      <c r="N63" s="141" t="s">
        <v>2558</v>
      </c>
      <c r="O63" s="141" t="s">
        <v>7878</v>
      </c>
      <c r="P63" s="143">
        <v>9710</v>
      </c>
      <c r="S63" s="146">
        <v>11</v>
      </c>
      <c r="T63" s="146">
        <v>23</v>
      </c>
      <c r="U63" s="144" t="s">
        <v>7815</v>
      </c>
      <c r="V63" s="144" t="s">
        <v>3026</v>
      </c>
      <c r="W63" s="144" t="s">
        <v>7809</v>
      </c>
      <c r="X63" s="145">
        <v>140600</v>
      </c>
      <c r="Z63" s="144">
        <v>12</v>
      </c>
      <c r="AA63" s="146">
        <v>31</v>
      </c>
      <c r="AB63" s="144" t="s">
        <v>7810</v>
      </c>
      <c r="AC63" s="144" t="s">
        <v>7896</v>
      </c>
      <c r="AD63" s="144" t="s">
        <v>7897</v>
      </c>
      <c r="AE63" s="145">
        <v>7937.89</v>
      </c>
    </row>
    <row r="64" ht="20.1" customHeight="1" spans="3:31">
      <c r="C64" s="120"/>
      <c r="G64" s="120"/>
      <c r="H64" s="120"/>
      <c r="I64" s="120"/>
      <c r="K64" s="141" t="s">
        <v>729</v>
      </c>
      <c r="L64" s="141" t="s">
        <v>708</v>
      </c>
      <c r="M64" s="141" t="s">
        <v>7810</v>
      </c>
      <c r="N64" s="141" t="s">
        <v>7898</v>
      </c>
      <c r="O64" s="141" t="s">
        <v>7846</v>
      </c>
      <c r="P64" s="143">
        <v>9600</v>
      </c>
      <c r="S64" s="146">
        <v>12</v>
      </c>
      <c r="T64" s="144" t="s">
        <v>721</v>
      </c>
      <c r="U64" s="144" t="s">
        <v>7874</v>
      </c>
      <c r="V64" s="144" t="s">
        <v>7899</v>
      </c>
      <c r="W64" s="144" t="s">
        <v>7875</v>
      </c>
      <c r="X64" s="145">
        <v>50053.25</v>
      </c>
      <c r="Z64" s="144">
        <v>12</v>
      </c>
      <c r="AA64" s="146">
        <v>31</v>
      </c>
      <c r="AB64" s="144" t="s">
        <v>7810</v>
      </c>
      <c r="AC64" s="144" t="s">
        <v>7896</v>
      </c>
      <c r="AD64" s="144" t="s">
        <v>7897</v>
      </c>
      <c r="AE64" s="145">
        <v>254.4</v>
      </c>
    </row>
    <row r="65" ht="20.1" customHeight="1" spans="3:31">
      <c r="C65" s="120"/>
      <c r="G65" s="120"/>
      <c r="H65" s="120"/>
      <c r="I65" s="120"/>
      <c r="K65" s="141" t="s">
        <v>729</v>
      </c>
      <c r="L65" s="141" t="s">
        <v>710</v>
      </c>
      <c r="M65" s="141" t="s">
        <v>7810</v>
      </c>
      <c r="N65" s="141" t="s">
        <v>7900</v>
      </c>
      <c r="O65" s="141" t="s">
        <v>7846</v>
      </c>
      <c r="P65" s="143">
        <v>4800</v>
      </c>
      <c r="S65" s="146">
        <v>12</v>
      </c>
      <c r="T65" s="144" t="s">
        <v>721</v>
      </c>
      <c r="U65" s="144" t="s">
        <v>7874</v>
      </c>
      <c r="V65" s="144" t="s">
        <v>7899</v>
      </c>
      <c r="W65" s="144" t="s">
        <v>7875</v>
      </c>
      <c r="X65" s="145">
        <v>26515</v>
      </c>
      <c r="Z65" s="144">
        <v>12</v>
      </c>
      <c r="AA65" s="146">
        <v>31</v>
      </c>
      <c r="AB65" s="144" t="s">
        <v>7810</v>
      </c>
      <c r="AC65" s="144" t="s">
        <v>7896</v>
      </c>
      <c r="AD65" s="144" t="s">
        <v>7897</v>
      </c>
      <c r="AE65" s="145">
        <v>1728</v>
      </c>
    </row>
    <row r="66" ht="20.1" customHeight="1" spans="3:31">
      <c r="C66" s="120"/>
      <c r="G66" s="120"/>
      <c r="H66" s="120"/>
      <c r="I66" s="120"/>
      <c r="K66" s="141" t="s">
        <v>729</v>
      </c>
      <c r="L66" s="142">
        <v>18</v>
      </c>
      <c r="M66" s="141" t="s">
        <v>7796</v>
      </c>
      <c r="N66" s="141" t="s">
        <v>4294</v>
      </c>
      <c r="O66" s="141" t="s">
        <v>7901</v>
      </c>
      <c r="P66" s="143">
        <v>8000</v>
      </c>
      <c r="S66" s="162"/>
      <c r="T66" s="162"/>
      <c r="U66" s="162"/>
      <c r="V66" s="162"/>
      <c r="W66" s="163" t="s">
        <v>389</v>
      </c>
      <c r="X66" s="162">
        <f>SUM(X23:X65)</f>
        <v>672397.74</v>
      </c>
      <c r="Z66" s="144">
        <v>12</v>
      </c>
      <c r="AA66" s="146">
        <v>31</v>
      </c>
      <c r="AB66" s="144" t="s">
        <v>7810</v>
      </c>
      <c r="AC66" s="144" t="s">
        <v>7896</v>
      </c>
      <c r="AD66" s="144" t="s">
        <v>7897</v>
      </c>
      <c r="AE66" s="145">
        <v>486</v>
      </c>
    </row>
    <row r="67" ht="20.1" customHeight="1" spans="3:31">
      <c r="C67" s="120"/>
      <c r="G67" s="120"/>
      <c r="H67" s="120"/>
      <c r="I67" s="120"/>
      <c r="K67" s="141" t="s">
        <v>729</v>
      </c>
      <c r="L67" s="142">
        <v>25</v>
      </c>
      <c r="M67" s="141" t="s">
        <v>7796</v>
      </c>
      <c r="N67" s="141" t="s">
        <v>7902</v>
      </c>
      <c r="O67" s="141" t="s">
        <v>7901</v>
      </c>
      <c r="P67" s="143">
        <v>8000</v>
      </c>
      <c r="Z67" s="144">
        <v>12</v>
      </c>
      <c r="AA67" s="146">
        <v>25</v>
      </c>
      <c r="AB67" s="144" t="s">
        <v>7798</v>
      </c>
      <c r="AC67" s="144" t="s">
        <v>3911</v>
      </c>
      <c r="AD67" s="144" t="s">
        <v>7903</v>
      </c>
      <c r="AE67" s="145">
        <v>21060</v>
      </c>
    </row>
    <row r="68" ht="20.1" customHeight="1" spans="3:31">
      <c r="C68" s="120"/>
      <c r="G68" s="120"/>
      <c r="H68" s="120"/>
      <c r="I68" s="120"/>
      <c r="K68" s="141" t="s">
        <v>729</v>
      </c>
      <c r="L68" s="142">
        <v>30</v>
      </c>
      <c r="M68" s="141" t="s">
        <v>7796</v>
      </c>
      <c r="N68" s="141" t="s">
        <v>7904</v>
      </c>
      <c r="O68" s="141" t="s">
        <v>7901</v>
      </c>
      <c r="P68" s="143">
        <v>7000</v>
      </c>
      <c r="Z68" s="144">
        <v>12</v>
      </c>
      <c r="AA68" s="146">
        <v>25</v>
      </c>
      <c r="AB68" s="144" t="s">
        <v>7798</v>
      </c>
      <c r="AC68" s="144" t="s">
        <v>7905</v>
      </c>
      <c r="AD68" s="144" t="s">
        <v>7903</v>
      </c>
      <c r="AE68" s="145">
        <v>34200</v>
      </c>
    </row>
    <row r="69" ht="20.1" customHeight="1" spans="3:31">
      <c r="C69" s="120"/>
      <c r="G69" s="120"/>
      <c r="H69" s="120"/>
      <c r="I69" s="120"/>
      <c r="K69" s="141" t="s">
        <v>710</v>
      </c>
      <c r="L69" s="141" t="s">
        <v>691</v>
      </c>
      <c r="M69" s="141" t="s">
        <v>7796</v>
      </c>
      <c r="N69" s="141" t="s">
        <v>7906</v>
      </c>
      <c r="O69" s="141" t="s">
        <v>7901</v>
      </c>
      <c r="P69" s="143">
        <v>7000</v>
      </c>
      <c r="Z69" s="144">
        <v>12</v>
      </c>
      <c r="AA69" s="146">
        <v>25</v>
      </c>
      <c r="AB69" s="144" t="s">
        <v>7798</v>
      </c>
      <c r="AC69" s="144" t="s">
        <v>837</v>
      </c>
      <c r="AD69" s="144" t="s">
        <v>7903</v>
      </c>
      <c r="AE69" s="145">
        <v>8150</v>
      </c>
    </row>
    <row r="70" ht="20.1" customHeight="1" spans="3:31">
      <c r="C70" s="120"/>
      <c r="G70" s="120"/>
      <c r="H70" s="120"/>
      <c r="I70" s="120"/>
      <c r="K70" s="142">
        <v>10</v>
      </c>
      <c r="L70" s="142">
        <v>21</v>
      </c>
      <c r="M70" s="141" t="s">
        <v>7796</v>
      </c>
      <c r="N70" s="141" t="s">
        <v>7491</v>
      </c>
      <c r="O70" s="141" t="s">
        <v>7814</v>
      </c>
      <c r="P70" s="143">
        <v>3001.01</v>
      </c>
      <c r="Z70" s="144">
        <v>12</v>
      </c>
      <c r="AA70" s="146">
        <v>31</v>
      </c>
      <c r="AB70" s="144" t="s">
        <v>7824</v>
      </c>
      <c r="AC70" s="144" t="s">
        <v>7907</v>
      </c>
      <c r="AD70" s="144" t="s">
        <v>7908</v>
      </c>
      <c r="AE70" s="145">
        <v>7296</v>
      </c>
    </row>
    <row r="71" ht="20.1" customHeight="1" spans="11:31">
      <c r="K71" s="142">
        <v>10</v>
      </c>
      <c r="L71" s="142">
        <v>21</v>
      </c>
      <c r="M71" s="141" t="s">
        <v>7796</v>
      </c>
      <c r="N71" s="141" t="s">
        <v>7491</v>
      </c>
      <c r="O71" s="141" t="s">
        <v>7814</v>
      </c>
      <c r="P71" s="143">
        <v>4998.99</v>
      </c>
      <c r="Z71" s="144">
        <v>12</v>
      </c>
      <c r="AA71" s="146">
        <v>31</v>
      </c>
      <c r="AB71" s="144" t="s">
        <v>7824</v>
      </c>
      <c r="AC71" s="144" t="s">
        <v>7907</v>
      </c>
      <c r="AD71" s="144" t="s">
        <v>7821</v>
      </c>
      <c r="AE71" s="145">
        <v>6749</v>
      </c>
    </row>
    <row r="72" ht="20.1" customHeight="1" spans="11:31">
      <c r="K72" s="142">
        <v>11</v>
      </c>
      <c r="L72" s="141" t="s">
        <v>729</v>
      </c>
      <c r="M72" s="141" t="s">
        <v>7796</v>
      </c>
      <c r="N72" s="141" t="s">
        <v>2805</v>
      </c>
      <c r="O72" s="141" t="s">
        <v>7814</v>
      </c>
      <c r="P72" s="143">
        <v>8000</v>
      </c>
      <c r="Z72" s="144">
        <v>12</v>
      </c>
      <c r="AA72" s="146">
        <v>31</v>
      </c>
      <c r="AB72" s="144" t="s">
        <v>7803</v>
      </c>
      <c r="AC72" s="144" t="s">
        <v>7909</v>
      </c>
      <c r="AD72" s="144" t="s">
        <v>7910</v>
      </c>
      <c r="AE72" s="145">
        <v>50159</v>
      </c>
    </row>
    <row r="73" ht="20.1" customHeight="1" spans="11:36">
      <c r="K73" s="142">
        <v>11</v>
      </c>
      <c r="L73" s="142">
        <v>15</v>
      </c>
      <c r="M73" s="141" t="s">
        <v>7810</v>
      </c>
      <c r="N73" s="141" t="s">
        <v>7911</v>
      </c>
      <c r="O73" s="141" t="s">
        <v>7912</v>
      </c>
      <c r="P73" s="143">
        <v>4500</v>
      </c>
      <c r="Z73" s="144">
        <v>12</v>
      </c>
      <c r="AA73" s="146">
        <v>31</v>
      </c>
      <c r="AB73" s="144" t="s">
        <v>7803</v>
      </c>
      <c r="AC73" s="144" t="s">
        <v>7909</v>
      </c>
      <c r="AD73" s="144" t="s">
        <v>7910</v>
      </c>
      <c r="AE73" s="145">
        <v>5031</v>
      </c>
      <c r="AG73" s="147"/>
      <c r="AJ73" s="147"/>
    </row>
    <row r="74" ht="20.1" customHeight="1" spans="11:36">
      <c r="K74" s="142">
        <v>12</v>
      </c>
      <c r="L74" s="141" t="s">
        <v>708</v>
      </c>
      <c r="M74" s="141" t="s">
        <v>7815</v>
      </c>
      <c r="N74" s="141" t="s">
        <v>7913</v>
      </c>
      <c r="O74" s="141" t="s">
        <v>7914</v>
      </c>
      <c r="P74" s="143">
        <v>2156</v>
      </c>
      <c r="Z74" s="144">
        <v>12</v>
      </c>
      <c r="AA74" s="146">
        <v>31</v>
      </c>
      <c r="AB74" s="144" t="s">
        <v>7803</v>
      </c>
      <c r="AC74" s="144" t="s">
        <v>7915</v>
      </c>
      <c r="AD74" s="144" t="s">
        <v>7910</v>
      </c>
      <c r="AE74" s="145">
        <v>19196</v>
      </c>
      <c r="AG74" s="147"/>
      <c r="AJ74" s="147"/>
    </row>
    <row r="75" ht="20.1" customHeight="1" spans="11:36">
      <c r="K75" s="142">
        <v>12</v>
      </c>
      <c r="L75" s="141" t="s">
        <v>708</v>
      </c>
      <c r="M75" s="141" t="s">
        <v>7815</v>
      </c>
      <c r="N75" s="141" t="s">
        <v>7913</v>
      </c>
      <c r="O75" s="141" t="s">
        <v>7914</v>
      </c>
      <c r="P75" s="143">
        <v>7530.5</v>
      </c>
      <c r="Z75" s="144">
        <v>12</v>
      </c>
      <c r="AA75" s="146">
        <v>31</v>
      </c>
      <c r="AB75" s="144" t="s">
        <v>7803</v>
      </c>
      <c r="AC75" s="144" t="s">
        <v>7915</v>
      </c>
      <c r="AD75" s="144" t="s">
        <v>7910</v>
      </c>
      <c r="AE75" s="145">
        <v>295</v>
      </c>
      <c r="AG75" s="147"/>
      <c r="AJ75" s="147"/>
    </row>
    <row r="76" ht="20.1" customHeight="1" spans="11:36">
      <c r="K76" s="142">
        <v>12</v>
      </c>
      <c r="L76" s="141" t="s">
        <v>721</v>
      </c>
      <c r="M76" s="141" t="s">
        <v>7808</v>
      </c>
      <c r="N76" s="141" t="s">
        <v>7871</v>
      </c>
      <c r="O76" s="141" t="s">
        <v>7809</v>
      </c>
      <c r="P76" s="143">
        <v>1600</v>
      </c>
      <c r="Z76" s="144">
        <v>12</v>
      </c>
      <c r="AA76" s="146">
        <v>31</v>
      </c>
      <c r="AB76" s="144" t="s">
        <v>7803</v>
      </c>
      <c r="AC76" s="144" t="s">
        <v>7915</v>
      </c>
      <c r="AD76" s="144" t="s">
        <v>7916</v>
      </c>
      <c r="AE76" s="145">
        <v>1000</v>
      </c>
      <c r="AG76" s="147"/>
      <c r="AJ76" s="147"/>
    </row>
    <row r="77" ht="20.1" customHeight="1" spans="11:36">
      <c r="K77" s="142">
        <v>12</v>
      </c>
      <c r="L77" s="142">
        <v>13</v>
      </c>
      <c r="M77" s="141" t="s">
        <v>7808</v>
      </c>
      <c r="N77" s="141" t="s">
        <v>7917</v>
      </c>
      <c r="O77" s="141" t="s">
        <v>7809</v>
      </c>
      <c r="P77" s="143">
        <v>7984</v>
      </c>
      <c r="Z77" s="144">
        <v>12</v>
      </c>
      <c r="AA77" s="146">
        <v>31</v>
      </c>
      <c r="AB77" s="144" t="s">
        <v>7803</v>
      </c>
      <c r="AC77" s="144" t="s">
        <v>7918</v>
      </c>
      <c r="AD77" s="144" t="s">
        <v>7919</v>
      </c>
      <c r="AE77" s="145">
        <v>32508</v>
      </c>
      <c r="AG77" s="147"/>
      <c r="AJ77" s="147"/>
    </row>
    <row r="78" ht="20.1" customHeight="1" spans="11:36">
      <c r="K78" s="142">
        <v>12</v>
      </c>
      <c r="L78" s="142">
        <v>13</v>
      </c>
      <c r="M78" s="141" t="s">
        <v>7815</v>
      </c>
      <c r="N78" s="141" t="s">
        <v>7920</v>
      </c>
      <c r="O78" s="141" t="s">
        <v>7809</v>
      </c>
      <c r="P78" s="143">
        <v>8300</v>
      </c>
      <c r="Z78" s="144">
        <v>12</v>
      </c>
      <c r="AA78" s="146">
        <v>31</v>
      </c>
      <c r="AB78" s="144" t="s">
        <v>7803</v>
      </c>
      <c r="AC78" s="144" t="s">
        <v>7918</v>
      </c>
      <c r="AD78" s="144" t="s">
        <v>7919</v>
      </c>
      <c r="AE78" s="145">
        <v>3314</v>
      </c>
      <c r="AG78" s="147"/>
      <c r="AJ78" s="147"/>
    </row>
    <row r="79" ht="20.1" customHeight="1" spans="11:36">
      <c r="K79" s="142">
        <v>12</v>
      </c>
      <c r="L79" s="142">
        <v>14</v>
      </c>
      <c r="M79" s="141" t="s">
        <v>7796</v>
      </c>
      <c r="N79" s="141" t="s">
        <v>4294</v>
      </c>
      <c r="O79" s="141" t="s">
        <v>7814</v>
      </c>
      <c r="P79" s="143">
        <v>8000</v>
      </c>
      <c r="Z79" s="164" t="s">
        <v>389</v>
      </c>
      <c r="AA79" s="165"/>
      <c r="AB79" s="165"/>
      <c r="AC79" s="165"/>
      <c r="AD79" s="166"/>
      <c r="AE79" s="145">
        <f>SUM(AE23:AE78)</f>
        <v>1106049.94</v>
      </c>
      <c r="AG79" s="147"/>
      <c r="AJ79" s="147"/>
    </row>
    <row r="80" ht="20.1" customHeight="1" spans="11:36">
      <c r="K80" s="142">
        <v>12</v>
      </c>
      <c r="L80" s="142">
        <v>14</v>
      </c>
      <c r="M80" s="141" t="s">
        <v>7798</v>
      </c>
      <c r="N80" s="141" t="s">
        <v>5924</v>
      </c>
      <c r="O80" s="141" t="s">
        <v>7800</v>
      </c>
      <c r="P80" s="143">
        <v>9558</v>
      </c>
      <c r="AG80" s="147"/>
      <c r="AJ80" s="147"/>
    </row>
    <row r="81" ht="20.1" customHeight="1" spans="11:36">
      <c r="K81" s="142">
        <v>12</v>
      </c>
      <c r="L81" s="142">
        <v>16</v>
      </c>
      <c r="M81" s="141" t="s">
        <v>7798</v>
      </c>
      <c r="N81" s="141" t="s">
        <v>2684</v>
      </c>
      <c r="O81" s="141" t="s">
        <v>7800</v>
      </c>
      <c r="P81" s="143">
        <v>9120</v>
      </c>
      <c r="AG81" s="147"/>
      <c r="AJ81" s="147"/>
    </row>
    <row r="82" ht="20.1" customHeight="1" spans="11:36">
      <c r="K82" s="142">
        <v>12</v>
      </c>
      <c r="L82" s="142">
        <v>20</v>
      </c>
      <c r="M82" s="141" t="s">
        <v>7798</v>
      </c>
      <c r="N82" s="141" t="s">
        <v>7921</v>
      </c>
      <c r="O82" s="141" t="s">
        <v>7800</v>
      </c>
      <c r="P82" s="143">
        <v>9120</v>
      </c>
      <c r="AG82" s="147"/>
      <c r="AJ82" s="147"/>
    </row>
    <row r="83" ht="20.1" customHeight="1" spans="11:36">
      <c r="K83" s="142">
        <v>12</v>
      </c>
      <c r="L83" s="142">
        <v>23</v>
      </c>
      <c r="M83" s="141" t="s">
        <v>7798</v>
      </c>
      <c r="N83" s="141" t="s">
        <v>3261</v>
      </c>
      <c r="O83" s="141" t="s">
        <v>7800</v>
      </c>
      <c r="P83" s="143">
        <v>8910</v>
      </c>
      <c r="AG83" s="147"/>
      <c r="AJ83" s="147"/>
    </row>
    <row r="84" ht="20.1" customHeight="1" spans="11:36">
      <c r="K84" s="142">
        <v>12</v>
      </c>
      <c r="L84" s="142">
        <v>28</v>
      </c>
      <c r="M84" s="141" t="s">
        <v>7798</v>
      </c>
      <c r="N84" s="141" t="s">
        <v>7922</v>
      </c>
      <c r="O84" s="141" t="s">
        <v>7800</v>
      </c>
      <c r="P84" s="143">
        <v>9750</v>
      </c>
      <c r="AG84" s="147"/>
      <c r="AJ84" s="147"/>
    </row>
    <row r="85" ht="20.1" customHeight="1" spans="11:36">
      <c r="K85" s="159">
        <v>12</v>
      </c>
      <c r="L85" s="159">
        <v>31</v>
      </c>
      <c r="M85" s="160" t="s">
        <v>7798</v>
      </c>
      <c r="N85" s="160" t="s">
        <v>7923</v>
      </c>
      <c r="O85" s="160" t="s">
        <v>7800</v>
      </c>
      <c r="P85" s="161">
        <v>8779</v>
      </c>
      <c r="AG85" s="147"/>
      <c r="AJ85" s="147"/>
    </row>
    <row r="86" ht="20.1" customHeight="1" spans="11:36">
      <c r="K86" s="162"/>
      <c r="L86" s="162"/>
      <c r="M86" s="162"/>
      <c r="N86" s="162"/>
      <c r="O86" s="163" t="s">
        <v>389</v>
      </c>
      <c r="P86" s="162">
        <f>SUM(P23:P85)</f>
        <v>434001.89</v>
      </c>
      <c r="AJ86" s="147"/>
    </row>
    <row r="87" ht="20.1" customHeight="1" spans="36:36">
      <c r="AJ87" s="147"/>
    </row>
    <row r="88" ht="20.1" customHeight="1" spans="33:36">
      <c r="AG88" s="147"/>
      <c r="AJ88" s="147"/>
    </row>
    <row r="89" ht="20.1" customHeight="1" spans="33:36">
      <c r="AG89" s="147"/>
      <c r="AJ89" s="147"/>
    </row>
    <row r="90" spans="33:36">
      <c r="AG90" s="147"/>
      <c r="AJ90" s="147"/>
    </row>
    <row r="91" spans="36:36">
      <c r="AJ91" s="147"/>
    </row>
    <row r="92" spans="33:36">
      <c r="AG92" s="147"/>
      <c r="AJ92" s="147"/>
    </row>
    <row r="93" spans="33:36">
      <c r="AG93" s="147"/>
      <c r="AJ93" s="147"/>
    </row>
    <row r="94" spans="33:36">
      <c r="AG94" s="147"/>
      <c r="AJ94" s="147"/>
    </row>
    <row r="95" spans="33:36">
      <c r="AG95" s="147"/>
      <c r="AJ95" s="147"/>
    </row>
    <row r="96" spans="33:36">
      <c r="AG96" s="147"/>
      <c r="AJ96" s="147"/>
    </row>
    <row r="97" spans="33:36">
      <c r="AG97" s="147"/>
      <c r="AJ97" s="147"/>
    </row>
    <row r="98" spans="33:36">
      <c r="AG98" s="147"/>
      <c r="AJ98" s="147"/>
    </row>
    <row r="99" spans="33:36">
      <c r="AG99" s="147"/>
      <c r="AJ99" s="147"/>
    </row>
    <row r="100" spans="33:36">
      <c r="AG100" s="147"/>
      <c r="AJ100" s="147"/>
    </row>
    <row r="101" spans="33:36">
      <c r="AG101" s="147"/>
      <c r="AJ101" s="147"/>
    </row>
    <row r="102" spans="33:36">
      <c r="AG102" s="147"/>
      <c r="AJ102" s="147"/>
    </row>
    <row r="105" spans="33:36">
      <c r="AG105" s="147"/>
      <c r="AJ105" s="147"/>
    </row>
    <row r="106" spans="33:36">
      <c r="AG106" s="147"/>
      <c r="AJ106" s="147"/>
    </row>
    <row r="109" spans="33:36">
      <c r="AG109" s="147"/>
      <c r="AJ109" s="147"/>
    </row>
    <row r="110" spans="33:36">
      <c r="AG110" s="147"/>
      <c r="AJ110" s="147"/>
    </row>
  </sheetData>
  <mergeCells count="60">
    <mergeCell ref="A1:H1"/>
    <mergeCell ref="B3:E3"/>
    <mergeCell ref="G3:H3"/>
    <mergeCell ref="A4:G4"/>
    <mergeCell ref="A5:C5"/>
    <mergeCell ref="E5:H5"/>
    <mergeCell ref="C14:H14"/>
    <mergeCell ref="F15:G15"/>
    <mergeCell ref="F16:G16"/>
    <mergeCell ref="A17:G17"/>
    <mergeCell ref="K20:P20"/>
    <mergeCell ref="S20:X20"/>
    <mergeCell ref="Z20:AE20"/>
    <mergeCell ref="AG20:AL20"/>
    <mergeCell ref="K21:L21"/>
    <mergeCell ref="S21:T21"/>
    <mergeCell ref="Z21:AA21"/>
    <mergeCell ref="AG21:AH21"/>
    <mergeCell ref="Z79:AD79"/>
    <mergeCell ref="M21:M22"/>
    <mergeCell ref="M28:M29"/>
    <mergeCell ref="M33:M34"/>
    <mergeCell ref="M35:M37"/>
    <mergeCell ref="M49:M52"/>
    <mergeCell ref="M55:M56"/>
    <mergeCell ref="M57:M59"/>
    <mergeCell ref="M62:M63"/>
    <mergeCell ref="M64:M65"/>
    <mergeCell ref="M66:M68"/>
    <mergeCell ref="M70:M71"/>
    <mergeCell ref="M74:M75"/>
    <mergeCell ref="M76:M77"/>
    <mergeCell ref="M80:M85"/>
    <mergeCell ref="N21:N22"/>
    <mergeCell ref="O21:O22"/>
    <mergeCell ref="P21:P22"/>
    <mergeCell ref="U21:U22"/>
    <mergeCell ref="U23:U24"/>
    <mergeCell ref="U33:U34"/>
    <mergeCell ref="U36:U37"/>
    <mergeCell ref="U39:U40"/>
    <mergeCell ref="U41:U42"/>
    <mergeCell ref="U43:U46"/>
    <mergeCell ref="U48:U50"/>
    <mergeCell ref="U52:U53"/>
    <mergeCell ref="U55:U56"/>
    <mergeCell ref="U58:U59"/>
    <mergeCell ref="U61:U62"/>
    <mergeCell ref="U64:U65"/>
    <mergeCell ref="V21:V22"/>
    <mergeCell ref="W21:W22"/>
    <mergeCell ref="X21:X22"/>
    <mergeCell ref="AB21:AB22"/>
    <mergeCell ref="AC21:AC22"/>
    <mergeCell ref="AD21:AD22"/>
    <mergeCell ref="AE21:AE22"/>
    <mergeCell ref="AI21:AI22"/>
    <mergeCell ref="AJ21:AJ22"/>
    <mergeCell ref="AK21:AK22"/>
    <mergeCell ref="AL21:AL22"/>
  </mergeCells>
  <pageMargins left="0.699305555555556" right="0.699305555555556" top="0.75" bottom="0.75" header="0.3" footer="0.3"/>
  <pageSetup paperSize="9" scale="82" fitToHeight="0" orientation="landscape"/>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30"/>
  <sheetViews>
    <sheetView showGridLines="0" topLeftCell="A4" workbookViewId="0">
      <selection activeCell="G27" sqref="G27"/>
    </sheetView>
  </sheetViews>
  <sheetFormatPr defaultColWidth="9" defaultRowHeight="13.5"/>
  <cols>
    <col min="1" max="2" width="18.625" style="41" customWidth="1"/>
    <col min="3" max="3" width="18.625" style="42" customWidth="1"/>
    <col min="4" max="4" width="18.625" style="41" customWidth="1"/>
    <col min="5" max="5" width="24.625" style="41" customWidth="1"/>
    <col min="6" max="6" width="25" style="41" customWidth="1"/>
    <col min="7" max="7" width="13" style="42" customWidth="1"/>
    <col min="8" max="8" width="30.875" style="41" customWidth="1"/>
    <col min="9" max="10" width="9" style="41"/>
    <col min="11" max="11" width="9.9" style="41"/>
    <col min="12" max="16384" width="9" style="41"/>
  </cols>
  <sheetData>
    <row r="1" ht="42" customHeight="1" spans="1:8">
      <c r="A1" s="5" t="s">
        <v>7924</v>
      </c>
      <c r="B1" s="5"/>
      <c r="C1" s="5"/>
      <c r="D1" s="5"/>
      <c r="E1" s="5"/>
      <c r="F1" s="5"/>
      <c r="G1" s="5"/>
      <c r="H1" s="5"/>
    </row>
    <row r="2" ht="23.25" customHeight="1" spans="1:8">
      <c r="A2" s="6" t="s">
        <v>647</v>
      </c>
      <c r="B2" s="6"/>
      <c r="C2" s="7"/>
      <c r="D2" s="6"/>
      <c r="E2" s="6"/>
      <c r="F2" s="6"/>
      <c r="G2" s="7"/>
      <c r="H2" s="6"/>
    </row>
    <row r="3" ht="22.5" customHeight="1" spans="1:8">
      <c r="A3" s="124" t="s">
        <v>648</v>
      </c>
      <c r="B3" s="11" t="s">
        <v>7925</v>
      </c>
      <c r="C3" s="11"/>
      <c r="D3" s="11"/>
      <c r="E3" s="11"/>
      <c r="F3" s="12" t="s">
        <v>650</v>
      </c>
      <c r="G3" s="11" t="s">
        <v>268</v>
      </c>
      <c r="H3" s="11"/>
    </row>
    <row r="4" ht="16.5" customHeight="1" spans="1:8">
      <c r="A4" s="14" t="s">
        <v>652</v>
      </c>
      <c r="B4" s="15"/>
      <c r="C4" s="15"/>
      <c r="D4" s="15"/>
      <c r="E4" s="15"/>
      <c r="F4" s="15"/>
      <c r="G4" s="15"/>
      <c r="H4" s="16"/>
    </row>
    <row r="5" ht="21.75" customHeight="1" spans="1:8">
      <c r="A5" s="17" t="s">
        <v>657</v>
      </c>
      <c r="B5" s="18"/>
      <c r="C5" s="18"/>
      <c r="D5" s="19"/>
      <c r="E5" s="20" t="s">
        <v>658</v>
      </c>
      <c r="F5" s="21"/>
      <c r="G5" s="21"/>
      <c r="H5" s="13"/>
    </row>
    <row r="6" ht="29.25" customHeight="1" spans="1:8">
      <c r="A6" s="22" t="s">
        <v>6</v>
      </c>
      <c r="B6" s="22" t="s">
        <v>5</v>
      </c>
      <c r="C6" s="23" t="s">
        <v>662</v>
      </c>
      <c r="D6" s="22" t="s">
        <v>13</v>
      </c>
      <c r="E6" s="22" t="s">
        <v>663</v>
      </c>
      <c r="F6" s="22" t="s">
        <v>7</v>
      </c>
      <c r="G6" s="23" t="s">
        <v>664</v>
      </c>
      <c r="H6" s="153" t="s">
        <v>13</v>
      </c>
    </row>
    <row r="7" ht="30" customHeight="1" spans="1:11">
      <c r="A7" s="25">
        <v>43998</v>
      </c>
      <c r="B7" s="127" t="s">
        <v>327</v>
      </c>
      <c r="C7" s="27">
        <v>50000</v>
      </c>
      <c r="D7" s="154" t="s">
        <v>7926</v>
      </c>
      <c r="E7" s="25">
        <v>44799</v>
      </c>
      <c r="F7" s="48" t="s">
        <v>683</v>
      </c>
      <c r="G7" s="48">
        <v>66633.9</v>
      </c>
      <c r="H7" s="28"/>
      <c r="J7" s="46" t="s">
        <v>14</v>
      </c>
      <c r="K7" s="47">
        <f>B12</f>
        <v>330000</v>
      </c>
    </row>
    <row r="8" ht="30" customHeight="1" spans="1:11">
      <c r="A8" s="25">
        <v>44317</v>
      </c>
      <c r="B8" s="127" t="s">
        <v>327</v>
      </c>
      <c r="C8" s="27">
        <v>80000</v>
      </c>
      <c r="D8" s="154"/>
      <c r="E8" s="25">
        <v>44854</v>
      </c>
      <c r="F8" s="48" t="s">
        <v>683</v>
      </c>
      <c r="G8" s="27">
        <v>44970</v>
      </c>
      <c r="H8" s="28"/>
      <c r="J8" s="46" t="s">
        <v>669</v>
      </c>
      <c r="K8" s="47">
        <f>SUM(G10)</f>
        <v>0</v>
      </c>
    </row>
    <row r="9" ht="30" customHeight="1" spans="1:11">
      <c r="A9" s="25">
        <v>45064</v>
      </c>
      <c r="B9" s="127" t="s">
        <v>327</v>
      </c>
      <c r="C9" s="27">
        <v>100000</v>
      </c>
      <c r="D9" s="154"/>
      <c r="E9" s="25">
        <v>45219</v>
      </c>
      <c r="F9" s="48" t="s">
        <v>683</v>
      </c>
      <c r="G9" s="27">
        <v>2000</v>
      </c>
      <c r="H9" s="28"/>
      <c r="J9" s="46" t="s">
        <v>16</v>
      </c>
      <c r="K9" s="47">
        <f>B13</f>
        <v>113603.9</v>
      </c>
    </row>
    <row r="10" ht="30" customHeight="1" spans="1:11">
      <c r="A10" s="25">
        <v>45748</v>
      </c>
      <c r="B10" s="127" t="s">
        <v>327</v>
      </c>
      <c r="C10" s="27">
        <v>100000</v>
      </c>
      <c r="D10" s="154"/>
      <c r="E10" s="25"/>
      <c r="F10" s="155"/>
      <c r="G10" s="27"/>
      <c r="H10" s="28"/>
      <c r="J10" s="46" t="s">
        <v>17</v>
      </c>
      <c r="K10" s="47">
        <f>B14</f>
        <v>216396.1</v>
      </c>
    </row>
    <row r="11" ht="30" customHeight="1" spans="1:8">
      <c r="A11" s="25"/>
      <c r="B11" s="127"/>
      <c r="C11" s="27"/>
      <c r="D11" s="154"/>
      <c r="E11" s="25"/>
      <c r="F11" s="155"/>
      <c r="G11" s="27"/>
      <c r="H11" s="28"/>
    </row>
    <row r="12" ht="27" customHeight="1" spans="1:8">
      <c r="A12" s="36" t="s">
        <v>697</v>
      </c>
      <c r="B12" s="37">
        <f>SUM(C7:C11)</f>
        <v>330000</v>
      </c>
      <c r="C12" s="38"/>
      <c r="D12" s="39"/>
      <c r="E12" s="39"/>
      <c r="F12" s="39"/>
      <c r="G12" s="39"/>
      <c r="H12" s="40"/>
    </row>
    <row r="13" ht="27" customHeight="1" spans="1:8">
      <c r="A13" s="36" t="s">
        <v>699</v>
      </c>
      <c r="B13" s="37">
        <f>SUM(G7:G11)</f>
        <v>113603.9</v>
      </c>
      <c r="C13" s="38"/>
      <c r="D13" s="39"/>
      <c r="E13" s="39"/>
      <c r="F13" s="39"/>
      <c r="G13" s="39"/>
      <c r="H13" s="40"/>
    </row>
    <row r="14" ht="25.5" customHeight="1" spans="1:8">
      <c r="A14" s="36" t="s">
        <v>701</v>
      </c>
      <c r="B14" s="37">
        <f>B12-B13</f>
        <v>216396.1</v>
      </c>
      <c r="C14" s="38"/>
      <c r="D14" s="39"/>
      <c r="E14" s="39"/>
      <c r="F14" s="39"/>
      <c r="G14" s="39"/>
      <c r="H14" s="40"/>
    </row>
    <row r="15" ht="22.5" customHeight="1" spans="6:8">
      <c r="F15" s="6" t="s">
        <v>703</v>
      </c>
      <c r="G15" s="6"/>
      <c r="H15" s="6"/>
    </row>
    <row r="16" spans="6:7">
      <c r="F16" s="41" t="s">
        <v>705</v>
      </c>
      <c r="G16" s="41"/>
    </row>
    <row r="17" spans="1:8">
      <c r="A17" s="44" t="s">
        <v>707</v>
      </c>
      <c r="B17" s="44"/>
      <c r="C17" s="44"/>
      <c r="D17" s="44"/>
      <c r="E17" s="44"/>
      <c r="F17" s="44"/>
      <c r="G17" s="44"/>
      <c r="H17" s="44"/>
    </row>
    <row r="21" spans="1:8">
      <c r="A21" s="25">
        <v>43497</v>
      </c>
      <c r="B21" s="127" t="s">
        <v>327</v>
      </c>
      <c r="C21" s="42">
        <v>20000</v>
      </c>
      <c r="D21" s="41" t="s">
        <v>7927</v>
      </c>
      <c r="E21" s="25">
        <v>43678</v>
      </c>
      <c r="F21" s="41" t="s">
        <v>683</v>
      </c>
      <c r="G21" s="42">
        <v>9855</v>
      </c>
      <c r="H21" s="41" t="s">
        <v>7928</v>
      </c>
    </row>
    <row r="22" spans="1:8">
      <c r="A22" s="25">
        <v>43617</v>
      </c>
      <c r="C22" s="42">
        <v>50000</v>
      </c>
      <c r="D22" s="41" t="s">
        <v>7929</v>
      </c>
      <c r="E22" s="25">
        <v>43678</v>
      </c>
      <c r="F22" s="41" t="s">
        <v>683</v>
      </c>
      <c r="G22" s="42">
        <v>9286</v>
      </c>
      <c r="H22" s="41" t="s">
        <v>7930</v>
      </c>
    </row>
    <row r="23" spans="5:8">
      <c r="E23" s="25">
        <v>43710</v>
      </c>
      <c r="F23" s="41" t="s">
        <v>683</v>
      </c>
      <c r="G23" s="42">
        <v>9918</v>
      </c>
      <c r="H23" s="41" t="s">
        <v>7931</v>
      </c>
    </row>
    <row r="24" spans="5:8">
      <c r="E24" s="25">
        <v>43710</v>
      </c>
      <c r="F24" s="41" t="s">
        <v>683</v>
      </c>
      <c r="G24" s="42">
        <v>9675</v>
      </c>
      <c r="H24" s="41" t="s">
        <v>7932</v>
      </c>
    </row>
    <row r="25" spans="5:8">
      <c r="E25" s="25">
        <v>44470</v>
      </c>
      <c r="F25" s="41" t="s">
        <v>683</v>
      </c>
      <c r="G25" s="42">
        <v>7080</v>
      </c>
      <c r="H25" s="41" t="s">
        <v>7933</v>
      </c>
    </row>
    <row r="26" spans="5:8">
      <c r="E26" s="25">
        <v>44470</v>
      </c>
      <c r="F26" s="41" t="s">
        <v>683</v>
      </c>
      <c r="G26" s="42">
        <v>8391</v>
      </c>
      <c r="H26" s="41" t="s">
        <v>7934</v>
      </c>
    </row>
    <row r="27" spans="5:8">
      <c r="E27" s="25">
        <v>44470</v>
      </c>
      <c r="F27" s="41" t="s">
        <v>683</v>
      </c>
      <c r="G27" s="42">
        <v>4950</v>
      </c>
      <c r="H27" s="41" t="s">
        <v>7935</v>
      </c>
    </row>
    <row r="28" spans="5:8">
      <c r="E28" s="25">
        <v>44799</v>
      </c>
      <c r="F28" s="41" t="s">
        <v>683</v>
      </c>
      <c r="G28" s="42">
        <v>10845</v>
      </c>
      <c r="H28" s="41" t="s">
        <v>7936</v>
      </c>
    </row>
    <row r="29" spans="5:8">
      <c r="E29" s="25">
        <v>44854</v>
      </c>
      <c r="F29" s="41" t="s">
        <v>683</v>
      </c>
      <c r="G29" s="42">
        <v>44970</v>
      </c>
      <c r="H29" s="41" t="s">
        <v>7937</v>
      </c>
    </row>
    <row r="30" spans="7:8">
      <c r="G30" s="42">
        <f>SUM(G21:G28)</f>
        <v>70000</v>
      </c>
      <c r="H30" s="42" t="s">
        <v>7938</v>
      </c>
    </row>
  </sheetData>
  <mergeCells count="12">
    <mergeCell ref="A1:H1"/>
    <mergeCell ref="B3:E3"/>
    <mergeCell ref="G3:H3"/>
    <mergeCell ref="A4:H4"/>
    <mergeCell ref="A5:D5"/>
    <mergeCell ref="E5:H5"/>
    <mergeCell ref="C12:H12"/>
    <mergeCell ref="C13:H13"/>
    <mergeCell ref="C14:H14"/>
    <mergeCell ref="F15:G15"/>
    <mergeCell ref="F16:G16"/>
    <mergeCell ref="A17:G17"/>
  </mergeCells>
  <pageMargins left="1" right="1" top="1" bottom="1" header="0.5" footer="0.5"/>
  <pageSetup paperSize="9" scale="69" orientation="landscape"/>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A87"/>
  <sheetViews>
    <sheetView zoomScale="90" zoomScaleNormal="90" workbookViewId="0">
      <selection activeCell="G27" sqref="G27"/>
    </sheetView>
  </sheetViews>
  <sheetFormatPr defaultColWidth="9" defaultRowHeight="14.25"/>
  <cols>
    <col min="1" max="1" width="18.625" style="120" customWidth="1"/>
    <col min="2" max="2" width="32.775" style="120" customWidth="1"/>
    <col min="3" max="3" width="18.625" style="121" customWidth="1"/>
    <col min="4" max="6" width="18.625" style="120" customWidth="1"/>
    <col min="7" max="7" width="18.625" style="121" customWidth="1"/>
    <col min="8" max="8" width="18.625" style="122" customWidth="1"/>
    <col min="9" max="9" width="5.88333333333333" style="122" customWidth="1"/>
    <col min="10" max="10" width="9" style="120"/>
    <col min="11" max="11" width="11.4" style="120"/>
    <col min="12" max="13" width="9" style="120"/>
    <col min="14" max="14" width="20.75" style="120" customWidth="1"/>
    <col min="15" max="15" width="10.375" style="120"/>
    <col min="16" max="17" width="9" style="120"/>
    <col min="18" max="18" width="4.025" style="120" customWidth="1"/>
    <col min="19" max="19" width="8.75" style="120" customWidth="1"/>
    <col min="20" max="20" width="10.375" style="120"/>
    <col min="21" max="21" width="47.9083333333333" style="120" customWidth="1"/>
    <col min="22" max="22" width="10.125" style="120"/>
    <col min="23" max="26" width="9" style="120"/>
    <col min="27" max="27" width="46.6583333333333" style="120" customWidth="1"/>
    <col min="28" max="28" width="10.6" style="120"/>
    <col min="29" max="30" width="9" style="120"/>
    <col min="31" max="31" width="10.6" style="120"/>
    <col min="32" max="32" width="9" style="120"/>
    <col min="33" max="33" width="15.4166666666667" style="120" customWidth="1"/>
    <col min="34" max="34" width="48.75" style="120" customWidth="1"/>
    <col min="35" max="35" width="9" style="120"/>
    <col min="36" max="36" width="10.6" style="120"/>
    <col min="37" max="37" width="9" style="120"/>
    <col min="38" max="38" width="10.375" style="120"/>
    <col min="39" max="39" width="9" style="120"/>
    <col min="40" max="40" width="49.025" style="120" customWidth="1"/>
    <col min="41" max="41" width="11.5" style="120"/>
    <col min="42" max="16372" width="9" style="120"/>
  </cols>
  <sheetData>
    <row r="1" ht="42" customHeight="1" spans="1:9">
      <c r="A1" s="5" t="s">
        <v>7939</v>
      </c>
      <c r="B1" s="5"/>
      <c r="C1" s="5"/>
      <c r="D1" s="5"/>
      <c r="E1" s="5"/>
      <c r="F1" s="5"/>
      <c r="G1" s="5"/>
      <c r="H1" s="5"/>
      <c r="I1" s="134"/>
    </row>
    <row r="2" ht="23.25" customHeight="1" spans="1:9">
      <c r="A2" s="6" t="s">
        <v>647</v>
      </c>
      <c r="B2" s="6"/>
      <c r="C2" s="7"/>
      <c r="D2" s="6"/>
      <c r="E2" s="6"/>
      <c r="F2" s="6"/>
      <c r="G2" s="7" t="s">
        <v>2094</v>
      </c>
      <c r="H2" s="123"/>
      <c r="I2" s="132"/>
    </row>
    <row r="3" ht="22.5" customHeight="1" spans="1:9">
      <c r="A3" s="124" t="s">
        <v>648</v>
      </c>
      <c r="B3" s="11" t="s">
        <v>274</v>
      </c>
      <c r="C3" s="11"/>
      <c r="D3" s="11"/>
      <c r="E3" s="11"/>
      <c r="F3" s="12" t="s">
        <v>650</v>
      </c>
      <c r="G3" s="11" t="s">
        <v>272</v>
      </c>
      <c r="H3" s="11"/>
      <c r="I3" s="120"/>
    </row>
    <row r="4" ht="16.5" customHeight="1" spans="1:9">
      <c r="A4" s="125" t="s">
        <v>652</v>
      </c>
      <c r="B4" s="125"/>
      <c r="C4" s="125"/>
      <c r="D4" s="125"/>
      <c r="E4" s="125"/>
      <c r="F4" s="125"/>
      <c r="G4" s="125"/>
      <c r="H4" s="126"/>
      <c r="I4" s="120"/>
    </row>
    <row r="5" ht="21.75" customHeight="1" spans="1:9">
      <c r="A5" s="20" t="s">
        <v>657</v>
      </c>
      <c r="B5" s="21"/>
      <c r="C5" s="21"/>
      <c r="D5" s="21"/>
      <c r="E5" s="20" t="s">
        <v>658</v>
      </c>
      <c r="F5" s="21"/>
      <c r="G5" s="21"/>
      <c r="H5" s="13"/>
      <c r="I5" s="120"/>
    </row>
    <row r="6" ht="29.25" customHeight="1" spans="1:9">
      <c r="A6" s="22" t="s">
        <v>6</v>
      </c>
      <c r="B6" s="22" t="s">
        <v>5</v>
      </c>
      <c r="C6" s="23" t="s">
        <v>662</v>
      </c>
      <c r="D6" s="22" t="s">
        <v>13</v>
      </c>
      <c r="E6" s="22" t="s">
        <v>663</v>
      </c>
      <c r="F6" s="22" t="s">
        <v>7</v>
      </c>
      <c r="G6" s="23" t="s">
        <v>664</v>
      </c>
      <c r="H6" s="60" t="s">
        <v>13</v>
      </c>
      <c r="I6" s="120"/>
    </row>
    <row r="7" ht="30" customHeight="1" spans="1:11">
      <c r="A7" s="108">
        <v>44379</v>
      </c>
      <c r="B7" s="127" t="s">
        <v>275</v>
      </c>
      <c r="C7" s="128">
        <v>1500000</v>
      </c>
      <c r="D7" s="108"/>
      <c r="E7" s="108" t="s">
        <v>653</v>
      </c>
      <c r="F7" s="108" t="s">
        <v>7940</v>
      </c>
      <c r="G7" s="128">
        <v>155000</v>
      </c>
      <c r="H7" s="108"/>
      <c r="I7" s="120"/>
      <c r="J7" s="46" t="s">
        <v>14</v>
      </c>
      <c r="K7" s="47">
        <f>B12</f>
        <v>1500000</v>
      </c>
    </row>
    <row r="8" ht="30" customHeight="1" spans="1:11">
      <c r="A8" s="108"/>
      <c r="B8" s="127"/>
      <c r="C8" s="128"/>
      <c r="D8" s="108"/>
      <c r="E8" s="108" t="s">
        <v>756</v>
      </c>
      <c r="F8" s="108" t="s">
        <v>7940</v>
      </c>
      <c r="G8" s="128">
        <v>295000</v>
      </c>
      <c r="H8" s="108"/>
      <c r="I8" s="120"/>
      <c r="J8" s="46" t="s">
        <v>669</v>
      </c>
      <c r="K8" s="47">
        <f>G11</f>
        <v>240000</v>
      </c>
    </row>
    <row r="9" ht="30" customHeight="1" spans="1:11">
      <c r="A9" s="129"/>
      <c r="B9" s="130"/>
      <c r="C9" s="108"/>
      <c r="D9" s="108"/>
      <c r="E9" s="108" t="s">
        <v>685</v>
      </c>
      <c r="F9" s="108" t="s">
        <v>7940</v>
      </c>
      <c r="G9" s="128">
        <f>AB35</f>
        <v>235408.22</v>
      </c>
      <c r="H9" s="108"/>
      <c r="I9" s="135"/>
      <c r="J9" s="46" t="s">
        <v>16</v>
      </c>
      <c r="K9" s="47">
        <f>B13</f>
        <v>1175408.22</v>
      </c>
    </row>
    <row r="10" ht="30" customHeight="1" spans="1:11">
      <c r="A10" s="129"/>
      <c r="B10" s="130"/>
      <c r="C10" s="108"/>
      <c r="D10" s="108"/>
      <c r="E10" s="108" t="s">
        <v>689</v>
      </c>
      <c r="F10" s="108" t="s">
        <v>7940</v>
      </c>
      <c r="G10" s="128">
        <f>AI35</f>
        <v>250000</v>
      </c>
      <c r="H10" s="108"/>
      <c r="I10" s="135"/>
      <c r="J10" s="46" t="s">
        <v>17</v>
      </c>
      <c r="K10" s="47">
        <f>B14</f>
        <v>324591.78</v>
      </c>
    </row>
    <row r="11" ht="30" customHeight="1" spans="1:9">
      <c r="A11" s="129"/>
      <c r="B11" s="130"/>
      <c r="C11" s="108"/>
      <c r="D11" s="108"/>
      <c r="E11" s="108" t="s">
        <v>669</v>
      </c>
      <c r="F11" s="108" t="s">
        <v>7940</v>
      </c>
      <c r="G11" s="128">
        <f>AO34</f>
        <v>240000</v>
      </c>
      <c r="H11" s="108"/>
      <c r="I11" s="135"/>
    </row>
    <row r="12" ht="30" customHeight="1" spans="1:9">
      <c r="A12" s="36" t="s">
        <v>697</v>
      </c>
      <c r="B12" s="37">
        <f>SUM(C7:C8)</f>
        <v>1500000</v>
      </c>
      <c r="C12" s="108"/>
      <c r="D12" s="108"/>
      <c r="E12" s="108"/>
      <c r="F12" s="108"/>
      <c r="G12" s="131"/>
      <c r="H12" s="108"/>
      <c r="I12" s="135"/>
    </row>
    <row r="13" ht="30" customHeight="1" spans="1:9">
      <c r="A13" s="36" t="s">
        <v>699</v>
      </c>
      <c r="B13" s="37">
        <f>SUM(G7:G12)</f>
        <v>1175408.22</v>
      </c>
      <c r="C13" s="108"/>
      <c r="D13" s="108"/>
      <c r="E13" s="108"/>
      <c r="F13" s="108"/>
      <c r="G13" s="108"/>
      <c r="H13" s="108"/>
      <c r="I13" s="135"/>
    </row>
    <row r="14" ht="30" customHeight="1" spans="1:9">
      <c r="A14" s="36" t="s">
        <v>701</v>
      </c>
      <c r="B14" s="37">
        <f>B12-B13</f>
        <v>324591.78</v>
      </c>
      <c r="C14" s="38"/>
      <c r="D14" s="39"/>
      <c r="E14" s="39"/>
      <c r="F14" s="39"/>
      <c r="G14" s="39"/>
      <c r="H14" s="40"/>
      <c r="I14" s="136"/>
    </row>
    <row r="15" ht="30" customHeight="1" spans="1:15">
      <c r="A15" s="41"/>
      <c r="B15" s="41"/>
      <c r="C15" s="42"/>
      <c r="D15" s="41"/>
      <c r="E15" s="41"/>
      <c r="F15" s="6" t="s">
        <v>703</v>
      </c>
      <c r="G15" s="6"/>
      <c r="H15" s="123"/>
      <c r="I15" s="132"/>
      <c r="J15" s="132"/>
      <c r="K15" s="132"/>
      <c r="L15" s="132"/>
      <c r="M15" s="132"/>
      <c r="N15" s="132"/>
      <c r="O15" s="132"/>
    </row>
    <row r="16" ht="27" customHeight="1" spans="1:15">
      <c r="A16" s="41"/>
      <c r="B16" s="42"/>
      <c r="C16" s="42"/>
      <c r="D16" s="41"/>
      <c r="E16" s="41"/>
      <c r="F16" s="41" t="s">
        <v>705</v>
      </c>
      <c r="G16" s="41"/>
      <c r="H16" s="132"/>
      <c r="I16" s="132"/>
      <c r="J16" s="132"/>
      <c r="K16" s="132"/>
      <c r="L16" s="132"/>
      <c r="M16" s="132"/>
      <c r="N16" s="132"/>
      <c r="O16" s="132"/>
    </row>
    <row r="17" ht="27" customHeight="1" spans="1:15">
      <c r="A17" s="44" t="s">
        <v>707</v>
      </c>
      <c r="B17" s="44"/>
      <c r="C17" s="44"/>
      <c r="D17" s="44"/>
      <c r="E17" s="44"/>
      <c r="F17" s="44"/>
      <c r="G17" s="44"/>
      <c r="H17" s="133"/>
      <c r="I17" s="137"/>
      <c r="J17" s="132"/>
      <c r="K17" s="132"/>
      <c r="L17" s="132"/>
      <c r="M17" s="132"/>
      <c r="N17" s="132"/>
      <c r="O17" s="132"/>
    </row>
    <row r="18" ht="25.5" customHeight="1" spans="10:15">
      <c r="J18" s="132"/>
      <c r="K18" s="132"/>
      <c r="L18" s="132"/>
      <c r="M18" s="132"/>
      <c r="N18" s="132"/>
      <c r="O18" s="132"/>
    </row>
    <row r="19" ht="25.5" customHeight="1" spans="10:42">
      <c r="J19" s="132"/>
      <c r="K19" s="138" t="s">
        <v>7941</v>
      </c>
      <c r="L19" s="139"/>
      <c r="M19" s="139"/>
      <c r="N19" s="139"/>
      <c r="O19" s="139"/>
      <c r="R19" s="138" t="s">
        <v>7942</v>
      </c>
      <c r="S19" s="139"/>
      <c r="T19" s="139"/>
      <c r="U19" s="139"/>
      <c r="V19" s="139"/>
      <c r="X19" s="138" t="s">
        <v>7943</v>
      </c>
      <c r="Y19" s="139"/>
      <c r="Z19" s="139"/>
      <c r="AA19" s="139"/>
      <c r="AB19" s="139"/>
      <c r="AD19"/>
      <c r="AE19" s="138" t="s">
        <v>7944</v>
      </c>
      <c r="AF19" s="139"/>
      <c r="AG19" s="139"/>
      <c r="AH19" s="139"/>
      <c r="AI19" s="139"/>
      <c r="AJ19"/>
      <c r="AK19" s="138" t="s">
        <v>7945</v>
      </c>
      <c r="AL19" s="139"/>
      <c r="AM19" s="139"/>
      <c r="AN19" s="139"/>
      <c r="AO19" s="139"/>
      <c r="AP19"/>
    </row>
    <row r="20" ht="25.5" customHeight="1" spans="10:42">
      <c r="J20" s="132"/>
      <c r="K20" s="112" t="s">
        <v>653</v>
      </c>
      <c r="L20" s="112"/>
      <c r="M20" s="112" t="s">
        <v>654</v>
      </c>
      <c r="N20" s="112" t="s">
        <v>655</v>
      </c>
      <c r="O20" s="112" t="s">
        <v>656</v>
      </c>
      <c r="R20" s="112" t="s">
        <v>756</v>
      </c>
      <c r="S20" s="112"/>
      <c r="T20" s="112" t="s">
        <v>654</v>
      </c>
      <c r="U20" s="112" t="s">
        <v>655</v>
      </c>
      <c r="V20" s="112" t="s">
        <v>656</v>
      </c>
      <c r="X20" s="112" t="s">
        <v>685</v>
      </c>
      <c r="Y20" s="112"/>
      <c r="Z20" s="112" t="s">
        <v>654</v>
      </c>
      <c r="AA20" s="112" t="s">
        <v>655</v>
      </c>
      <c r="AB20" s="112" t="s">
        <v>656</v>
      </c>
      <c r="AD20"/>
      <c r="AE20" s="112" t="s">
        <v>689</v>
      </c>
      <c r="AF20" s="112"/>
      <c r="AG20" s="112" t="s">
        <v>654</v>
      </c>
      <c r="AH20" s="112" t="s">
        <v>655</v>
      </c>
      <c r="AI20" s="112" t="s">
        <v>656</v>
      </c>
      <c r="AJ20"/>
      <c r="AK20" s="112" t="s">
        <v>689</v>
      </c>
      <c r="AL20" s="112"/>
      <c r="AM20" s="112" t="s">
        <v>654</v>
      </c>
      <c r="AN20" s="112" t="s">
        <v>655</v>
      </c>
      <c r="AO20" s="112" t="s">
        <v>656</v>
      </c>
      <c r="AP20"/>
    </row>
    <row r="21" ht="20.1" customHeight="1" spans="3:42">
      <c r="C21" s="120"/>
      <c r="G21" s="120"/>
      <c r="H21" s="120"/>
      <c r="I21" s="120"/>
      <c r="J21" s="132"/>
      <c r="K21" s="113" t="s">
        <v>659</v>
      </c>
      <c r="L21" s="113" t="s">
        <v>660</v>
      </c>
      <c r="M21" s="113" t="s">
        <v>654</v>
      </c>
      <c r="N21" s="113" t="s">
        <v>655</v>
      </c>
      <c r="O21" s="113" t="s">
        <v>661</v>
      </c>
      <c r="R21" s="113" t="s">
        <v>659</v>
      </c>
      <c r="S21" s="113" t="s">
        <v>660</v>
      </c>
      <c r="T21" s="113" t="s">
        <v>654</v>
      </c>
      <c r="U21" s="113" t="s">
        <v>655</v>
      </c>
      <c r="V21" s="113" t="s">
        <v>661</v>
      </c>
      <c r="X21" s="113" t="s">
        <v>659</v>
      </c>
      <c r="Y21" s="113" t="s">
        <v>660</v>
      </c>
      <c r="Z21" s="113" t="s">
        <v>654</v>
      </c>
      <c r="AA21" s="113" t="s">
        <v>655</v>
      </c>
      <c r="AB21" s="113" t="s">
        <v>661</v>
      </c>
      <c r="AD21"/>
      <c r="AE21" s="113" t="s">
        <v>659</v>
      </c>
      <c r="AF21" s="113" t="s">
        <v>660</v>
      </c>
      <c r="AG21" s="113" t="s">
        <v>654</v>
      </c>
      <c r="AH21" s="113" t="s">
        <v>655</v>
      </c>
      <c r="AI21" s="113" t="s">
        <v>661</v>
      </c>
      <c r="AJ21"/>
      <c r="AK21" s="113" t="s">
        <v>659</v>
      </c>
      <c r="AL21" s="113" t="s">
        <v>660</v>
      </c>
      <c r="AM21" s="113" t="s">
        <v>654</v>
      </c>
      <c r="AN21" s="113" t="s">
        <v>655</v>
      </c>
      <c r="AO21" s="113" t="s">
        <v>661</v>
      </c>
      <c r="AP21"/>
    </row>
    <row r="22" ht="20.1" customHeight="1" spans="3:42">
      <c r="C22" s="120"/>
      <c r="G22" s="120"/>
      <c r="H22" s="120"/>
      <c r="I22" s="120"/>
      <c r="J22" s="132"/>
      <c r="K22" s="114" t="s">
        <v>729</v>
      </c>
      <c r="L22" s="114" t="s">
        <v>708</v>
      </c>
      <c r="M22" s="114" t="s">
        <v>7946</v>
      </c>
      <c r="N22" s="114" t="s">
        <v>7947</v>
      </c>
      <c r="O22" s="140">
        <v>30000</v>
      </c>
      <c r="R22" s="144" t="s">
        <v>691</v>
      </c>
      <c r="S22" s="144" t="s">
        <v>691</v>
      </c>
      <c r="T22" s="144" t="s">
        <v>3509</v>
      </c>
      <c r="U22" s="144" t="s">
        <v>7948</v>
      </c>
      <c r="V22" s="145">
        <v>20000</v>
      </c>
      <c r="X22" s="144">
        <v>1</v>
      </c>
      <c r="Y22" s="144">
        <v>18</v>
      </c>
      <c r="Z22" s="144" t="s">
        <v>6260</v>
      </c>
      <c r="AA22" s="144" t="s">
        <v>7949</v>
      </c>
      <c r="AB22" s="145">
        <v>20000</v>
      </c>
      <c r="AD22"/>
      <c r="AE22" s="144">
        <v>8</v>
      </c>
      <c r="AF22" s="144">
        <v>16</v>
      </c>
      <c r="AG22" s="144" t="s">
        <v>6521</v>
      </c>
      <c r="AH22" s="144" t="s">
        <v>7950</v>
      </c>
      <c r="AI22" s="145">
        <v>50000</v>
      </c>
      <c r="AJ22"/>
      <c r="AK22" s="890" t="s">
        <v>677</v>
      </c>
      <c r="AL22" s="890" t="s">
        <v>710</v>
      </c>
      <c r="AM22" s="144" t="s">
        <v>7951</v>
      </c>
      <c r="AN22" s="144" t="s">
        <v>7952</v>
      </c>
      <c r="AO22" s="145">
        <v>10000</v>
      </c>
      <c r="AP22"/>
    </row>
    <row r="23" ht="20.1" customHeight="1" spans="3:42">
      <c r="C23" s="120"/>
      <c r="G23" s="120"/>
      <c r="H23" s="120"/>
      <c r="I23" s="120"/>
      <c r="J23" s="132"/>
      <c r="K23" s="114" t="s">
        <v>729</v>
      </c>
      <c r="L23" s="114" t="s">
        <v>708</v>
      </c>
      <c r="M23" s="114" t="s">
        <v>7953</v>
      </c>
      <c r="N23" s="114" t="s">
        <v>7954</v>
      </c>
      <c r="O23" s="140">
        <v>20000</v>
      </c>
      <c r="R23" s="144" t="s">
        <v>691</v>
      </c>
      <c r="S23" s="144" t="s">
        <v>691</v>
      </c>
      <c r="T23" s="144" t="s">
        <v>7955</v>
      </c>
      <c r="U23" s="144" t="s">
        <v>7956</v>
      </c>
      <c r="V23" s="145">
        <v>20000</v>
      </c>
      <c r="X23" s="144">
        <v>1</v>
      </c>
      <c r="Y23" s="144">
        <v>18</v>
      </c>
      <c r="Z23" s="144" t="s">
        <v>7957</v>
      </c>
      <c r="AA23" s="144" t="s">
        <v>7958</v>
      </c>
      <c r="AB23" s="145">
        <v>20000</v>
      </c>
      <c r="AD23"/>
      <c r="AE23" s="144">
        <v>8</v>
      </c>
      <c r="AF23" s="144">
        <v>21</v>
      </c>
      <c r="AG23" s="144" t="s">
        <v>4590</v>
      </c>
      <c r="AH23" s="144" t="s">
        <v>7959</v>
      </c>
      <c r="AI23" s="145">
        <v>50000</v>
      </c>
      <c r="AJ23"/>
      <c r="AK23" s="890" t="s">
        <v>708</v>
      </c>
      <c r="AL23" s="144">
        <v>13</v>
      </c>
      <c r="AM23" s="144" t="s">
        <v>7960</v>
      </c>
      <c r="AN23" s="144" t="s">
        <v>7961</v>
      </c>
      <c r="AO23" s="145">
        <v>20000</v>
      </c>
      <c r="AP23"/>
    </row>
    <row r="24" ht="20.1" customHeight="1" spans="3:42">
      <c r="C24" s="120"/>
      <c r="G24" s="120"/>
      <c r="H24" s="120"/>
      <c r="I24" s="120"/>
      <c r="J24" s="132"/>
      <c r="K24" s="114" t="s">
        <v>729</v>
      </c>
      <c r="L24" s="115">
        <v>11</v>
      </c>
      <c r="M24" s="114" t="s">
        <v>7872</v>
      </c>
      <c r="N24" s="114" t="s">
        <v>7962</v>
      </c>
      <c r="O24" s="140">
        <v>20000</v>
      </c>
      <c r="R24" s="144" t="s">
        <v>691</v>
      </c>
      <c r="S24" s="146">
        <v>11</v>
      </c>
      <c r="T24" s="144" t="s">
        <v>7963</v>
      </c>
      <c r="U24" s="144" t="s">
        <v>7964</v>
      </c>
      <c r="V24" s="145">
        <v>40000</v>
      </c>
      <c r="X24" s="144">
        <v>1</v>
      </c>
      <c r="Y24" s="146">
        <v>18</v>
      </c>
      <c r="Z24" s="144" t="s">
        <v>7965</v>
      </c>
      <c r="AA24" s="144" t="s">
        <v>7966</v>
      </c>
      <c r="AB24" s="145">
        <v>20000</v>
      </c>
      <c r="AD24"/>
      <c r="AE24" s="144">
        <v>9</v>
      </c>
      <c r="AF24" s="146">
        <v>3</v>
      </c>
      <c r="AG24" s="144" t="s">
        <v>7967</v>
      </c>
      <c r="AH24" s="144" t="s">
        <v>7968</v>
      </c>
      <c r="AI24" s="145">
        <v>50000</v>
      </c>
      <c r="AJ24"/>
      <c r="AK24" s="890" t="s">
        <v>708</v>
      </c>
      <c r="AL24" s="144">
        <v>18</v>
      </c>
      <c r="AM24" s="144" t="s">
        <v>3483</v>
      </c>
      <c r="AN24" s="144" t="s">
        <v>7969</v>
      </c>
      <c r="AO24" s="145">
        <v>20000</v>
      </c>
      <c r="AP24"/>
    </row>
    <row r="25" ht="20.1" customHeight="1" spans="3:42">
      <c r="C25" s="120"/>
      <c r="G25" s="120"/>
      <c r="H25" s="120"/>
      <c r="I25" s="120"/>
      <c r="J25" s="132"/>
      <c r="K25" s="114" t="s">
        <v>710</v>
      </c>
      <c r="L25" s="115">
        <v>10</v>
      </c>
      <c r="M25" s="114" t="s">
        <v>7970</v>
      </c>
      <c r="N25" s="114" t="s">
        <v>7971</v>
      </c>
      <c r="O25" s="140">
        <v>20000</v>
      </c>
      <c r="R25" s="144" t="s">
        <v>691</v>
      </c>
      <c r="S25" s="146">
        <v>21</v>
      </c>
      <c r="T25" s="144" t="s">
        <v>7972</v>
      </c>
      <c r="U25" s="144" t="s">
        <v>7973</v>
      </c>
      <c r="V25" s="145">
        <v>20000</v>
      </c>
      <c r="X25" s="144">
        <v>2</v>
      </c>
      <c r="Y25" s="146">
        <v>23</v>
      </c>
      <c r="Z25" s="144" t="s">
        <v>7974</v>
      </c>
      <c r="AA25" s="144" t="s">
        <v>7975</v>
      </c>
      <c r="AB25" s="145">
        <v>20000</v>
      </c>
      <c r="AD25"/>
      <c r="AE25" s="144">
        <v>9</v>
      </c>
      <c r="AF25" s="146">
        <v>3</v>
      </c>
      <c r="AG25" s="144" t="s">
        <v>7976</v>
      </c>
      <c r="AH25" s="144" t="s">
        <v>7977</v>
      </c>
      <c r="AI25" s="145">
        <v>50000</v>
      </c>
      <c r="AJ25"/>
      <c r="AK25" s="890" t="s">
        <v>729</v>
      </c>
      <c r="AL25" s="890" t="s">
        <v>721</v>
      </c>
      <c r="AM25" s="144" t="s">
        <v>5972</v>
      </c>
      <c r="AN25" s="144" t="s">
        <v>7978</v>
      </c>
      <c r="AO25" s="145">
        <v>20000</v>
      </c>
      <c r="AP25"/>
    </row>
    <row r="26" ht="20.1" customHeight="1" spans="3:42">
      <c r="C26" s="120"/>
      <c r="G26" s="120"/>
      <c r="H26" s="120"/>
      <c r="I26" s="120"/>
      <c r="J26" s="132"/>
      <c r="K26" s="115">
        <v>11</v>
      </c>
      <c r="L26" s="114" t="s">
        <v>665</v>
      </c>
      <c r="M26" s="114" t="s">
        <v>7979</v>
      </c>
      <c r="N26" s="114" t="s">
        <v>7980</v>
      </c>
      <c r="O26" s="140">
        <v>30000</v>
      </c>
      <c r="R26" s="144" t="s">
        <v>716</v>
      </c>
      <c r="S26" s="146">
        <v>24</v>
      </c>
      <c r="T26" s="144" t="s">
        <v>2577</v>
      </c>
      <c r="U26" s="144" t="s">
        <v>7981</v>
      </c>
      <c r="V26" s="145">
        <v>20000</v>
      </c>
      <c r="X26" s="144">
        <v>4</v>
      </c>
      <c r="Y26" s="146">
        <v>12</v>
      </c>
      <c r="Z26" s="144" t="s">
        <v>5014</v>
      </c>
      <c r="AA26" s="144" t="s">
        <v>7982</v>
      </c>
      <c r="AB26" s="145">
        <v>20000</v>
      </c>
      <c r="AD26"/>
      <c r="AE26" s="144">
        <v>9</v>
      </c>
      <c r="AF26" s="144">
        <v>25</v>
      </c>
      <c r="AG26" s="144" t="s">
        <v>3574</v>
      </c>
      <c r="AH26" s="144" t="s">
        <v>7983</v>
      </c>
      <c r="AI26" s="145">
        <v>50000</v>
      </c>
      <c r="AJ26"/>
      <c r="AK26" s="890" t="s">
        <v>729</v>
      </c>
      <c r="AL26" s="890" t="s">
        <v>721</v>
      </c>
      <c r="AM26" s="144" t="s">
        <v>7357</v>
      </c>
      <c r="AN26" s="144" t="s">
        <v>7984</v>
      </c>
      <c r="AO26" s="145">
        <v>20000</v>
      </c>
      <c r="AP26"/>
    </row>
    <row r="27" ht="20.1" customHeight="1" spans="3:42">
      <c r="C27" s="120"/>
      <c r="G27" s="120"/>
      <c r="H27" s="120"/>
      <c r="I27" s="120"/>
      <c r="J27" s="132"/>
      <c r="K27" s="115">
        <v>12</v>
      </c>
      <c r="L27" s="114" t="s">
        <v>691</v>
      </c>
      <c r="M27" s="114" t="s">
        <v>2123</v>
      </c>
      <c r="N27" s="114" t="s">
        <v>7985</v>
      </c>
      <c r="O27" s="140">
        <v>35000</v>
      </c>
      <c r="R27" s="144" t="s">
        <v>721</v>
      </c>
      <c r="S27" s="144" t="s">
        <v>716</v>
      </c>
      <c r="T27" s="144" t="s">
        <v>7986</v>
      </c>
      <c r="U27" s="144" t="s">
        <v>7987</v>
      </c>
      <c r="V27" s="145">
        <v>20000</v>
      </c>
      <c r="X27" s="144">
        <v>6</v>
      </c>
      <c r="Y27" s="144">
        <v>15</v>
      </c>
      <c r="Z27" s="144" t="s">
        <v>2563</v>
      </c>
      <c r="AA27" s="144" t="s">
        <v>7988</v>
      </c>
      <c r="AB27" s="145">
        <v>20000</v>
      </c>
      <c r="AD27"/>
      <c r="AE27" s="144"/>
      <c r="AF27" s="144"/>
      <c r="AG27" s="144"/>
      <c r="AH27" s="144"/>
      <c r="AI27" s="145"/>
      <c r="AJ27"/>
      <c r="AK27" s="890" t="s">
        <v>729</v>
      </c>
      <c r="AL27" s="890" t="s">
        <v>721</v>
      </c>
      <c r="AM27" s="144" t="s">
        <v>3301</v>
      </c>
      <c r="AN27" s="144" t="s">
        <v>7989</v>
      </c>
      <c r="AO27" s="145">
        <v>20000</v>
      </c>
      <c r="AP27"/>
    </row>
    <row r="28" ht="20.1" customHeight="1" spans="3:47">
      <c r="C28" s="120"/>
      <c r="G28" s="120"/>
      <c r="H28" s="120"/>
      <c r="I28" s="120"/>
      <c r="J28" s="132"/>
      <c r="K28" s="141"/>
      <c r="L28" s="142"/>
      <c r="M28" s="141"/>
      <c r="N28" s="141" t="s">
        <v>389</v>
      </c>
      <c r="O28" s="143">
        <f>SUM(O22:O27)</f>
        <v>155000</v>
      </c>
      <c r="R28" s="144" t="s">
        <v>721</v>
      </c>
      <c r="S28" s="144" t="s">
        <v>716</v>
      </c>
      <c r="T28" s="144" t="s">
        <v>6349</v>
      </c>
      <c r="U28" s="144" t="s">
        <v>7990</v>
      </c>
      <c r="V28" s="145">
        <v>20000</v>
      </c>
      <c r="X28" s="144">
        <v>7</v>
      </c>
      <c r="Y28" s="144">
        <v>21</v>
      </c>
      <c r="Z28" s="144" t="s">
        <v>2912</v>
      </c>
      <c r="AA28" s="144" t="s">
        <v>7991</v>
      </c>
      <c r="AB28" s="145">
        <v>20000</v>
      </c>
      <c r="AD28"/>
      <c r="AE28" s="144"/>
      <c r="AF28" s="144"/>
      <c r="AG28" s="144"/>
      <c r="AH28" s="144"/>
      <c r="AI28" s="145"/>
      <c r="AJ28"/>
      <c r="AK28" s="890" t="s">
        <v>729</v>
      </c>
      <c r="AL28" s="890" t="s">
        <v>721</v>
      </c>
      <c r="AM28" s="144" t="s">
        <v>7992</v>
      </c>
      <c r="AN28" s="144" t="s">
        <v>7993</v>
      </c>
      <c r="AO28" s="145">
        <v>10000</v>
      </c>
      <c r="AP28"/>
      <c r="AR28" s="147"/>
      <c r="AU28" s="147"/>
    </row>
    <row r="29" ht="20.1" customHeight="1" spans="3:47">
      <c r="C29" s="120"/>
      <c r="G29" s="120"/>
      <c r="H29" s="120"/>
      <c r="I29" s="120"/>
      <c r="J29" s="132"/>
      <c r="K29" s="132"/>
      <c r="L29" s="132"/>
      <c r="M29" s="132"/>
      <c r="N29" s="132"/>
      <c r="O29" s="132"/>
      <c r="R29" s="144" t="s">
        <v>729</v>
      </c>
      <c r="S29" s="144" t="s">
        <v>691</v>
      </c>
      <c r="T29" s="144" t="s">
        <v>3136</v>
      </c>
      <c r="U29" s="144" t="s">
        <v>7994</v>
      </c>
      <c r="V29" s="145">
        <v>20000</v>
      </c>
      <c r="X29" s="144">
        <v>8</v>
      </c>
      <c r="Y29" s="144">
        <v>14</v>
      </c>
      <c r="Z29" s="144" t="s">
        <v>6079</v>
      </c>
      <c r="AA29" s="144" t="s">
        <v>7995</v>
      </c>
      <c r="AB29" s="145">
        <v>20000</v>
      </c>
      <c r="AD29"/>
      <c r="AE29" s="144"/>
      <c r="AF29" s="144"/>
      <c r="AG29" s="144"/>
      <c r="AH29" s="144"/>
      <c r="AI29" s="145"/>
      <c r="AJ29"/>
      <c r="AK29" s="890" t="s">
        <v>729</v>
      </c>
      <c r="AL29" s="890" t="s">
        <v>721</v>
      </c>
      <c r="AM29" s="144" t="s">
        <v>7996</v>
      </c>
      <c r="AN29" s="144" t="s">
        <v>7997</v>
      </c>
      <c r="AO29" s="145">
        <v>30000</v>
      </c>
      <c r="AP29"/>
      <c r="AR29" s="147"/>
      <c r="AU29" s="147"/>
    </row>
    <row r="30" ht="20.1" customHeight="1" spans="3:47">
      <c r="C30" s="120"/>
      <c r="G30" s="120"/>
      <c r="H30" s="120"/>
      <c r="I30" s="120"/>
      <c r="J30" s="132"/>
      <c r="K30" s="132"/>
      <c r="L30" s="132"/>
      <c r="M30" s="132"/>
      <c r="N30" s="132"/>
      <c r="O30" s="132"/>
      <c r="R30" s="144" t="s">
        <v>729</v>
      </c>
      <c r="S30" s="144" t="s">
        <v>716</v>
      </c>
      <c r="T30" s="144" t="s">
        <v>4951</v>
      </c>
      <c r="U30" s="144" t="s">
        <v>7998</v>
      </c>
      <c r="V30" s="145">
        <v>20000</v>
      </c>
      <c r="X30" s="144" t="s">
        <v>7999</v>
      </c>
      <c r="Y30" s="144" t="s">
        <v>5825</v>
      </c>
      <c r="Z30" s="144" t="s">
        <v>2172</v>
      </c>
      <c r="AA30" s="144" t="s">
        <v>8000</v>
      </c>
      <c r="AB30" s="145">
        <v>20000</v>
      </c>
      <c r="AD30"/>
      <c r="AE30" s="144"/>
      <c r="AF30" s="144"/>
      <c r="AG30" s="144"/>
      <c r="AH30" s="144"/>
      <c r="AI30" s="145"/>
      <c r="AJ30"/>
      <c r="AK30" s="890" t="s">
        <v>710</v>
      </c>
      <c r="AL30" s="144">
        <v>25</v>
      </c>
      <c r="AM30" s="144" t="s">
        <v>3097</v>
      </c>
      <c r="AN30" s="144" t="s">
        <v>8001</v>
      </c>
      <c r="AO30" s="145">
        <v>20000</v>
      </c>
      <c r="AP30"/>
      <c r="AR30" s="147"/>
      <c r="AU30" s="147"/>
    </row>
    <row r="31" ht="20.1" customHeight="1" spans="3:47">
      <c r="C31" s="120"/>
      <c r="G31" s="120"/>
      <c r="H31" s="120"/>
      <c r="I31" s="120"/>
      <c r="J31" s="132"/>
      <c r="K31" s="132"/>
      <c r="L31" s="132"/>
      <c r="M31" s="132"/>
      <c r="N31" s="132"/>
      <c r="O31" s="132"/>
      <c r="R31" s="144" t="s">
        <v>729</v>
      </c>
      <c r="S31" s="144" t="s">
        <v>710</v>
      </c>
      <c r="T31" s="144" t="s">
        <v>7906</v>
      </c>
      <c r="U31" s="144" t="s">
        <v>8002</v>
      </c>
      <c r="V31" s="145">
        <v>20000</v>
      </c>
      <c r="X31" s="144">
        <v>8</v>
      </c>
      <c r="Y31" s="144">
        <v>21</v>
      </c>
      <c r="Z31" s="144" t="s">
        <v>8003</v>
      </c>
      <c r="AA31" s="144" t="s">
        <v>8004</v>
      </c>
      <c r="AB31" s="145">
        <v>-4591.78</v>
      </c>
      <c r="AD31"/>
      <c r="AE31" s="144"/>
      <c r="AF31" s="144"/>
      <c r="AG31" s="144"/>
      <c r="AH31" s="144"/>
      <c r="AI31" s="145"/>
      <c r="AJ31"/>
      <c r="AK31" s="144">
        <v>11</v>
      </c>
      <c r="AL31" s="144">
        <v>28</v>
      </c>
      <c r="AM31" s="144" t="s">
        <v>8005</v>
      </c>
      <c r="AN31" s="144" t="s">
        <v>8006</v>
      </c>
      <c r="AO31" s="145">
        <v>20000</v>
      </c>
      <c r="AP31"/>
      <c r="AR31" s="147"/>
      <c r="AU31" s="147"/>
    </row>
    <row r="32" ht="20.1" customHeight="1" spans="3:53">
      <c r="C32" s="120"/>
      <c r="G32" s="120"/>
      <c r="H32" s="120"/>
      <c r="I32" s="120"/>
      <c r="J32" s="132"/>
      <c r="K32" s="132"/>
      <c r="L32" s="132"/>
      <c r="M32" s="132"/>
      <c r="N32" s="132"/>
      <c r="O32" s="132"/>
      <c r="R32" s="144" t="s">
        <v>729</v>
      </c>
      <c r="S32" s="146">
        <v>30</v>
      </c>
      <c r="T32" s="144" t="s">
        <v>3604</v>
      </c>
      <c r="U32" s="144" t="s">
        <v>8007</v>
      </c>
      <c r="V32" s="145">
        <v>20000</v>
      </c>
      <c r="X32" s="144" t="s">
        <v>1969</v>
      </c>
      <c r="Y32" s="144" t="s">
        <v>5838</v>
      </c>
      <c r="Z32" s="144" t="s">
        <v>8008</v>
      </c>
      <c r="AA32" s="144" t="s">
        <v>8009</v>
      </c>
      <c r="AB32" s="145">
        <v>20000</v>
      </c>
      <c r="AD32"/>
      <c r="AE32" s="144"/>
      <c r="AF32" s="144"/>
      <c r="AG32" s="144"/>
      <c r="AH32" s="144"/>
      <c r="AI32" s="145"/>
      <c r="AJ32"/>
      <c r="AK32" s="144">
        <v>11</v>
      </c>
      <c r="AL32" s="144">
        <v>28</v>
      </c>
      <c r="AM32" s="144" t="s">
        <v>8010</v>
      </c>
      <c r="AN32" s="144" t="s">
        <v>8011</v>
      </c>
      <c r="AO32" s="145">
        <v>30000</v>
      </c>
      <c r="AP32"/>
      <c r="AU32" s="147"/>
      <c r="AX32" s="147"/>
      <c r="BA32" s="147"/>
    </row>
    <row r="33" ht="20.1" customHeight="1" spans="3:53">
      <c r="C33" s="120"/>
      <c r="G33" s="120"/>
      <c r="H33" s="120"/>
      <c r="I33" s="120"/>
      <c r="J33" s="132"/>
      <c r="K33" s="132"/>
      <c r="L33" s="132"/>
      <c r="M33" s="132"/>
      <c r="N33" s="132"/>
      <c r="O33" s="132"/>
      <c r="R33" s="144" t="s">
        <v>1969</v>
      </c>
      <c r="S33" s="146">
        <v>9</v>
      </c>
      <c r="T33" s="144" t="s">
        <v>8012</v>
      </c>
      <c r="U33" s="144" t="s">
        <v>8013</v>
      </c>
      <c r="V33" s="145">
        <v>35000</v>
      </c>
      <c r="X33" s="144" t="s">
        <v>1565</v>
      </c>
      <c r="Y33" s="144" t="s">
        <v>8014</v>
      </c>
      <c r="Z33" s="144" t="s">
        <v>8015</v>
      </c>
      <c r="AA33" s="144" t="s">
        <v>8016</v>
      </c>
      <c r="AB33" s="145">
        <v>20000</v>
      </c>
      <c r="AD33"/>
      <c r="AE33" s="144"/>
      <c r="AF33" s="144"/>
      <c r="AG33" s="144"/>
      <c r="AH33" s="144"/>
      <c r="AI33" s="145"/>
      <c r="AJ33" s="148"/>
      <c r="AK33" s="149">
        <v>12</v>
      </c>
      <c r="AL33" s="149">
        <v>5</v>
      </c>
      <c r="AM33" s="149" t="s">
        <v>8017</v>
      </c>
      <c r="AN33" s="149" t="s">
        <v>8018</v>
      </c>
      <c r="AO33" s="145">
        <v>20000</v>
      </c>
      <c r="AP33"/>
      <c r="AU33" s="147"/>
      <c r="AX33" s="147"/>
      <c r="BA33" s="147"/>
    </row>
    <row r="34" ht="20.1" customHeight="1" spans="3:53">
      <c r="C34" s="120"/>
      <c r="G34" s="120"/>
      <c r="H34" s="120"/>
      <c r="I34" s="120"/>
      <c r="J34" s="132"/>
      <c r="K34" s="132"/>
      <c r="L34" s="132"/>
      <c r="M34" s="132"/>
      <c r="N34" s="132"/>
      <c r="O34" s="132"/>
      <c r="R34" s="144" t="s">
        <v>3779</v>
      </c>
      <c r="S34" s="146">
        <v>5</v>
      </c>
      <c r="T34" s="144" t="s">
        <v>8019</v>
      </c>
      <c r="U34" s="144" t="s">
        <v>8020</v>
      </c>
      <c r="V34" s="145">
        <v>20000</v>
      </c>
      <c r="X34" s="144" t="s">
        <v>3779</v>
      </c>
      <c r="Y34" s="144" t="s">
        <v>1565</v>
      </c>
      <c r="Z34" s="144" t="s">
        <v>6806</v>
      </c>
      <c r="AA34" s="144" t="s">
        <v>8021</v>
      </c>
      <c r="AB34" s="145">
        <v>20000</v>
      </c>
      <c r="AD34"/>
      <c r="AE34" s="144"/>
      <c r="AF34" s="144"/>
      <c r="AG34" s="144"/>
      <c r="AH34" s="144"/>
      <c r="AI34" s="145"/>
      <c r="AJ34" s="148"/>
      <c r="AK34" s="150" t="s">
        <v>1426</v>
      </c>
      <c r="AL34" s="151"/>
      <c r="AM34" s="151"/>
      <c r="AN34" s="152"/>
      <c r="AO34" s="145">
        <f>SUM(AO22:AO33)</f>
        <v>240000</v>
      </c>
      <c r="AP34"/>
      <c r="AR34" s="147"/>
      <c r="AU34" s="147"/>
      <c r="AX34" s="147"/>
      <c r="BA34" s="147"/>
    </row>
    <row r="35" ht="20.1" customHeight="1" spans="3:53">
      <c r="C35" s="120"/>
      <c r="G35" s="120"/>
      <c r="H35" s="120"/>
      <c r="I35" s="120"/>
      <c r="J35" s="132"/>
      <c r="K35" s="132"/>
      <c r="L35" s="132"/>
      <c r="M35" s="132"/>
      <c r="N35" s="132"/>
      <c r="O35" s="132"/>
      <c r="R35" s="144" t="s">
        <v>1425</v>
      </c>
      <c r="S35" s="144"/>
      <c r="T35" s="144"/>
      <c r="U35" s="144" t="s">
        <v>1426</v>
      </c>
      <c r="V35" s="145">
        <f>SUM(V22:V34)</f>
        <v>295000</v>
      </c>
      <c r="X35" s="144" t="s">
        <v>1425</v>
      </c>
      <c r="Y35" s="144"/>
      <c r="Z35" s="144"/>
      <c r="AA35" s="144" t="s">
        <v>1426</v>
      </c>
      <c r="AB35" s="145">
        <f>SUM(AB22:AB34)</f>
        <v>235408.22</v>
      </c>
      <c r="AE35" s="144" t="s">
        <v>1425</v>
      </c>
      <c r="AF35" s="144"/>
      <c r="AG35" s="144"/>
      <c r="AH35" s="144" t="s">
        <v>1426</v>
      </c>
      <c r="AI35" s="145">
        <f>SUM(AI22:AI34)</f>
        <v>250000</v>
      </c>
      <c r="AK35"/>
      <c r="AL35"/>
      <c r="AM35" s="148"/>
      <c r="AN35"/>
      <c r="AO35"/>
      <c r="AP35"/>
      <c r="AR35" s="147"/>
      <c r="AU35" s="147"/>
      <c r="AX35" s="147"/>
      <c r="BA35" s="147"/>
    </row>
    <row r="36" ht="20.1" customHeight="1" spans="3:53">
      <c r="C36" s="120"/>
      <c r="G36" s="120"/>
      <c r="H36" s="120"/>
      <c r="I36" s="120"/>
      <c r="J36" s="132"/>
      <c r="K36" s="132"/>
      <c r="L36" s="132"/>
      <c r="M36" s="132"/>
      <c r="N36" s="132"/>
      <c r="O36" s="132"/>
      <c r="AD36"/>
      <c r="AE36"/>
      <c r="AF36"/>
      <c r="AG36"/>
      <c r="AH36"/>
      <c r="AI36"/>
      <c r="AJ36" s="148"/>
      <c r="AK36"/>
      <c r="AL36"/>
      <c r="AM36" s="148"/>
      <c r="AN36"/>
      <c r="AO36"/>
      <c r="AP36"/>
      <c r="AU36" s="147"/>
      <c r="AX36" s="147"/>
      <c r="BA36" s="147"/>
    </row>
    <row r="37" ht="20.1" customHeight="1" spans="3:47">
      <c r="C37" s="120"/>
      <c r="G37" s="120"/>
      <c r="H37" s="120"/>
      <c r="I37" s="120"/>
      <c r="J37" s="132"/>
      <c r="K37" s="132"/>
      <c r="L37" s="132"/>
      <c r="M37" s="132"/>
      <c r="N37" s="132"/>
      <c r="O37" s="132"/>
      <c r="AD37"/>
      <c r="AE37"/>
      <c r="AF37"/>
      <c r="AG37"/>
      <c r="AH37"/>
      <c r="AI37"/>
      <c r="AJ37" s="148"/>
      <c r="AK37"/>
      <c r="AL37"/>
      <c r="AM37" s="148"/>
      <c r="AN37"/>
      <c r="AO37"/>
      <c r="AP37"/>
      <c r="AR37" s="147"/>
      <c r="AU37" s="147"/>
    </row>
    <row r="38" ht="20.1" customHeight="1" spans="3:42">
      <c r="C38" s="120"/>
      <c r="G38" s="120"/>
      <c r="H38" s="120"/>
      <c r="I38" s="120"/>
      <c r="J38" s="132"/>
      <c r="K38" s="132"/>
      <c r="L38" s="132"/>
      <c r="M38" s="132"/>
      <c r="N38" s="132"/>
      <c r="O38" s="132"/>
      <c r="Y38" s="147"/>
      <c r="AB38" s="147"/>
      <c r="AD38"/>
      <c r="AE38"/>
      <c r="AF38"/>
      <c r="AG38"/>
      <c r="AH38"/>
      <c r="AI38"/>
      <c r="AJ38" s="148"/>
      <c r="AK38"/>
      <c r="AL38"/>
      <c r="AM38" s="148"/>
      <c r="AN38"/>
      <c r="AO38"/>
      <c r="AP38"/>
    </row>
    <row r="39" ht="20.1" customHeight="1" spans="3:42">
      <c r="C39" s="120"/>
      <c r="G39" s="120"/>
      <c r="H39" s="120"/>
      <c r="I39" s="120"/>
      <c r="J39" s="132"/>
      <c r="K39" s="132"/>
      <c r="L39" s="132"/>
      <c r="M39" s="132"/>
      <c r="N39" s="132"/>
      <c r="O39" s="132"/>
      <c r="AD39"/>
      <c r="AE39"/>
      <c r="AF39"/>
      <c r="AG39"/>
      <c r="AH39"/>
      <c r="AI39"/>
      <c r="AJ39"/>
      <c r="AK39"/>
      <c r="AL39"/>
      <c r="AM39"/>
      <c r="AN39"/>
      <c r="AO39"/>
      <c r="AP39"/>
    </row>
    <row r="40" ht="20.1" customHeight="1" spans="3:42">
      <c r="C40" s="120"/>
      <c r="G40" s="120"/>
      <c r="H40" s="120"/>
      <c r="I40" s="120"/>
      <c r="J40" s="132"/>
      <c r="K40" s="132"/>
      <c r="L40" s="132"/>
      <c r="M40" s="132"/>
      <c r="N40" s="132"/>
      <c r="O40" s="132"/>
      <c r="AD40"/>
      <c r="AE40">
        <v>2024</v>
      </c>
      <c r="AF40">
        <v>2024</v>
      </c>
      <c r="AG40"/>
      <c r="AH40"/>
      <c r="AI40"/>
      <c r="AJ40"/>
      <c r="AK40"/>
      <c r="AL40"/>
      <c r="AM40"/>
      <c r="AN40"/>
      <c r="AO40"/>
      <c r="AP40"/>
    </row>
    <row r="41" ht="20.1" customHeight="1" spans="3:42">
      <c r="C41" s="120"/>
      <c r="G41" s="120"/>
      <c r="H41" s="120"/>
      <c r="I41" s="120"/>
      <c r="J41" s="132"/>
      <c r="K41" s="132"/>
      <c r="L41" s="132"/>
      <c r="M41" s="132"/>
      <c r="N41" s="132"/>
      <c r="O41" s="132"/>
      <c r="AD41"/>
      <c r="AE41" t="s">
        <v>659</v>
      </c>
      <c r="AF41" t="s">
        <v>660</v>
      </c>
      <c r="AG41" t="s">
        <v>7567</v>
      </c>
      <c r="AH41" t="s">
        <v>1953</v>
      </c>
      <c r="AI41" t="s">
        <v>654</v>
      </c>
      <c r="AJ41" t="s">
        <v>655</v>
      </c>
      <c r="AK41" t="s">
        <v>7568</v>
      </c>
      <c r="AL41" t="s">
        <v>661</v>
      </c>
      <c r="AM41" t="s">
        <v>7569</v>
      </c>
      <c r="AN41" t="s">
        <v>7570</v>
      </c>
      <c r="AO41" t="s">
        <v>7571</v>
      </c>
      <c r="AP41"/>
    </row>
    <row r="42" ht="20.1" customHeight="1" spans="3:42">
      <c r="C42" s="120"/>
      <c r="G42" s="120"/>
      <c r="H42" s="120"/>
      <c r="I42" s="120"/>
      <c r="J42" s="132"/>
      <c r="K42" s="132"/>
      <c r="L42" s="132"/>
      <c r="M42" s="132"/>
      <c r="N42" s="132"/>
      <c r="O42" s="132"/>
      <c r="AD42"/>
      <c r="AG42" t="s">
        <v>8022</v>
      </c>
      <c r="AH42" t="s">
        <v>8023</v>
      </c>
      <c r="AI42" t="s">
        <v>6521</v>
      </c>
      <c r="AJ42" t="s">
        <v>7950</v>
      </c>
      <c r="AK42" t="s">
        <v>8024</v>
      </c>
      <c r="AL42" s="148">
        <v>50000</v>
      </c>
      <c r="AM42"/>
      <c r="AN42" t="s">
        <v>7575</v>
      </c>
      <c r="AO42" s="148">
        <v>50000</v>
      </c>
      <c r="AP42"/>
    </row>
    <row r="43" ht="20.1" customHeight="1" spans="3:42">
      <c r="C43" s="120"/>
      <c r="G43" s="120"/>
      <c r="H43" s="120"/>
      <c r="I43" s="120"/>
      <c r="J43" s="132"/>
      <c r="K43" s="132"/>
      <c r="L43" s="132"/>
      <c r="M43" s="132"/>
      <c r="N43" s="132"/>
      <c r="O43" s="132"/>
      <c r="AD43"/>
      <c r="AG43" t="s">
        <v>8022</v>
      </c>
      <c r="AH43" t="s">
        <v>8023</v>
      </c>
      <c r="AI43" t="s">
        <v>4590</v>
      </c>
      <c r="AJ43" t="s">
        <v>7959</v>
      </c>
      <c r="AK43" t="s">
        <v>8024</v>
      </c>
      <c r="AL43" s="148">
        <v>50000</v>
      </c>
      <c r="AM43"/>
      <c r="AN43" t="s">
        <v>7575</v>
      </c>
      <c r="AO43" s="148">
        <v>100000</v>
      </c>
      <c r="AP43"/>
    </row>
    <row r="44" ht="20.1" customHeight="1" spans="3:41">
      <c r="C44" s="120"/>
      <c r="G44" s="120"/>
      <c r="H44" s="120"/>
      <c r="I44" s="120"/>
      <c r="J44" s="132"/>
      <c r="K44" s="132"/>
      <c r="L44" s="132"/>
      <c r="M44" s="132"/>
      <c r="N44" s="132"/>
      <c r="O44" s="132"/>
      <c r="AG44" s="120" t="s">
        <v>8022</v>
      </c>
      <c r="AH44" s="147" t="s">
        <v>8023</v>
      </c>
      <c r="AI44" s="120" t="s">
        <v>7967</v>
      </c>
      <c r="AJ44" s="120" t="s">
        <v>7968</v>
      </c>
      <c r="AK44" s="120" t="s">
        <v>8024</v>
      </c>
      <c r="AL44" s="147">
        <v>50000</v>
      </c>
      <c r="AN44" s="120" t="s">
        <v>7575</v>
      </c>
      <c r="AO44" s="147">
        <v>150000</v>
      </c>
    </row>
    <row r="45" ht="20.1" customHeight="1" spans="3:41">
      <c r="C45" s="120"/>
      <c r="G45" s="120"/>
      <c r="H45" s="120"/>
      <c r="I45" s="120"/>
      <c r="J45" s="132"/>
      <c r="K45" s="132"/>
      <c r="L45" s="132"/>
      <c r="M45" s="132"/>
      <c r="N45" s="132"/>
      <c r="O45" s="132"/>
      <c r="AG45" s="120" t="s">
        <v>8022</v>
      </c>
      <c r="AH45" s="120" t="s">
        <v>8023</v>
      </c>
      <c r="AI45" s="120" t="s">
        <v>7976</v>
      </c>
      <c r="AJ45" s="120" t="s">
        <v>7977</v>
      </c>
      <c r="AK45" s="120" t="s">
        <v>8024</v>
      </c>
      <c r="AL45" s="147">
        <v>50000</v>
      </c>
      <c r="AN45" s="120" t="s">
        <v>7575</v>
      </c>
      <c r="AO45" s="147">
        <v>200000</v>
      </c>
    </row>
    <row r="46" ht="20.1" customHeight="1" spans="3:41">
      <c r="C46" s="120"/>
      <c r="G46" s="120"/>
      <c r="H46" s="120"/>
      <c r="I46" s="120"/>
      <c r="J46" s="132"/>
      <c r="K46" s="132"/>
      <c r="L46" s="132"/>
      <c r="M46" s="132"/>
      <c r="N46" s="132"/>
      <c r="O46" s="132"/>
      <c r="AG46" s="120" t="s">
        <v>8022</v>
      </c>
      <c r="AH46" s="147" t="s">
        <v>8023</v>
      </c>
      <c r="AI46" s="120" t="s">
        <v>3574</v>
      </c>
      <c r="AJ46" s="120" t="s">
        <v>7983</v>
      </c>
      <c r="AK46" s="120" t="s">
        <v>8024</v>
      </c>
      <c r="AL46" s="147">
        <v>50000</v>
      </c>
      <c r="AN46" s="120" t="s">
        <v>7575</v>
      </c>
      <c r="AO46" s="147">
        <v>250000</v>
      </c>
    </row>
    <row r="47" ht="20.1" customHeight="1" spans="3:34">
      <c r="C47" s="120"/>
      <c r="G47" s="120"/>
      <c r="H47" s="120"/>
      <c r="I47" s="120"/>
      <c r="J47" s="132"/>
      <c r="K47" s="132"/>
      <c r="L47" s="132"/>
      <c r="M47" s="132"/>
      <c r="N47" s="132"/>
      <c r="O47" s="132"/>
      <c r="AE47" s="147"/>
      <c r="AH47" s="147"/>
    </row>
    <row r="48" ht="20.1" customHeight="1" spans="3:15">
      <c r="C48" s="120"/>
      <c r="G48" s="120"/>
      <c r="H48" s="120"/>
      <c r="I48" s="120"/>
      <c r="J48" s="132"/>
      <c r="K48" s="132"/>
      <c r="L48" s="132"/>
      <c r="M48" s="132"/>
      <c r="N48" s="132"/>
      <c r="O48" s="132"/>
    </row>
    <row r="49" ht="20.1" customHeight="1" spans="3:34">
      <c r="C49" s="120"/>
      <c r="G49" s="120"/>
      <c r="H49" s="120"/>
      <c r="I49" s="120"/>
      <c r="J49" s="132"/>
      <c r="K49" s="132"/>
      <c r="L49" s="132"/>
      <c r="M49" s="132"/>
      <c r="N49" s="132"/>
      <c r="O49" s="132"/>
      <c r="AE49" s="147"/>
      <c r="AH49" s="147"/>
    </row>
    <row r="50" ht="20.1" customHeight="1" spans="3:34">
      <c r="C50" s="120"/>
      <c r="G50" s="120"/>
      <c r="H50" s="120"/>
      <c r="I50" s="120"/>
      <c r="J50" s="132"/>
      <c r="K50" s="132"/>
      <c r="L50" s="132"/>
      <c r="M50" s="132"/>
      <c r="N50" s="132"/>
      <c r="O50" s="132"/>
      <c r="AE50" s="147"/>
      <c r="AH50" s="147"/>
    </row>
    <row r="51" ht="20.1" customHeight="1" spans="3:15">
      <c r="C51" s="120"/>
      <c r="G51" s="120"/>
      <c r="H51" s="120"/>
      <c r="I51" s="120"/>
      <c r="J51" s="132"/>
      <c r="K51" s="132"/>
      <c r="L51" s="132"/>
      <c r="M51" s="132"/>
      <c r="N51" s="132"/>
      <c r="O51" s="132"/>
    </row>
    <row r="52" ht="20.1" customHeight="1" spans="3:34">
      <c r="C52" s="120"/>
      <c r="G52" s="120"/>
      <c r="H52" s="120"/>
      <c r="I52" s="120"/>
      <c r="J52" s="132"/>
      <c r="K52" s="132"/>
      <c r="L52" s="132"/>
      <c r="M52" s="132"/>
      <c r="N52" s="132"/>
      <c r="O52" s="132"/>
      <c r="AE52" s="147"/>
      <c r="AH52" s="147"/>
    </row>
    <row r="53" ht="20.1" customHeight="1" spans="3:34">
      <c r="C53" s="120"/>
      <c r="G53" s="120"/>
      <c r="H53" s="120"/>
      <c r="I53" s="120"/>
      <c r="J53" s="132"/>
      <c r="K53" s="132"/>
      <c r="L53" s="132"/>
      <c r="M53" s="132"/>
      <c r="N53" s="132"/>
      <c r="O53" s="132"/>
      <c r="AE53" s="147"/>
      <c r="AH53" s="147"/>
    </row>
    <row r="54" ht="20.1" customHeight="1" spans="3:15">
      <c r="C54" s="120"/>
      <c r="G54" s="120"/>
      <c r="H54" s="120"/>
      <c r="I54" s="120"/>
      <c r="J54" s="132"/>
      <c r="K54" s="132"/>
      <c r="L54" s="132"/>
      <c r="M54" s="132"/>
      <c r="N54" s="132"/>
      <c r="O54" s="132"/>
    </row>
    <row r="55" ht="20.1" customHeight="1" spans="3:15">
      <c r="C55" s="120"/>
      <c r="G55" s="120"/>
      <c r="H55" s="120"/>
      <c r="I55" s="120"/>
      <c r="J55" s="132"/>
      <c r="K55" s="132"/>
      <c r="L55" s="132"/>
      <c r="M55" s="132"/>
      <c r="N55" s="132"/>
      <c r="O55" s="132"/>
    </row>
    <row r="56" ht="20.1" customHeight="1" spans="3:15">
      <c r="C56" s="120"/>
      <c r="G56" s="120"/>
      <c r="H56" s="120"/>
      <c r="I56" s="120"/>
      <c r="J56" s="132"/>
      <c r="K56" s="132"/>
      <c r="L56" s="132"/>
      <c r="M56" s="132"/>
      <c r="N56" s="132"/>
      <c r="O56" s="132"/>
    </row>
    <row r="57" ht="20.1" customHeight="1" spans="3:15">
      <c r="C57" s="120"/>
      <c r="G57" s="120"/>
      <c r="H57" s="120"/>
      <c r="I57" s="120"/>
      <c r="J57" s="132"/>
      <c r="K57" s="132"/>
      <c r="L57" s="132"/>
      <c r="M57" s="132"/>
      <c r="N57" s="132"/>
      <c r="O57" s="132"/>
    </row>
    <row r="58" ht="20.1" customHeight="1" spans="3:15">
      <c r="C58" s="120"/>
      <c r="G58" s="120"/>
      <c r="H58" s="120"/>
      <c r="I58" s="120"/>
      <c r="J58" s="132"/>
      <c r="K58" s="132"/>
      <c r="L58" s="132"/>
      <c r="M58" s="132"/>
      <c r="N58" s="132"/>
      <c r="O58" s="132"/>
    </row>
    <row r="59" ht="20.1" customHeight="1" spans="3:15">
      <c r="C59" s="120"/>
      <c r="G59" s="120"/>
      <c r="H59" s="120"/>
      <c r="I59" s="120"/>
      <c r="J59" s="132"/>
      <c r="K59" s="132"/>
      <c r="L59" s="132"/>
      <c r="M59" s="132"/>
      <c r="N59" s="132"/>
      <c r="O59" s="132"/>
    </row>
    <row r="60" ht="20.1" customHeight="1" spans="3:15">
      <c r="C60" s="120"/>
      <c r="G60" s="120"/>
      <c r="H60" s="120"/>
      <c r="I60" s="120"/>
      <c r="J60" s="132"/>
      <c r="K60" s="132"/>
      <c r="L60" s="132"/>
      <c r="M60" s="132"/>
      <c r="N60" s="132"/>
      <c r="O60" s="132"/>
    </row>
    <row r="61" ht="20.1" customHeight="1" spans="3:15">
      <c r="C61" s="120"/>
      <c r="G61" s="120"/>
      <c r="H61" s="120"/>
      <c r="I61" s="120"/>
      <c r="J61" s="132"/>
      <c r="K61" s="132"/>
      <c r="L61" s="132"/>
      <c r="M61" s="132"/>
      <c r="N61" s="132"/>
      <c r="O61" s="132"/>
    </row>
    <row r="62" ht="20.1" customHeight="1" spans="3:15">
      <c r="C62" s="120"/>
      <c r="G62" s="120"/>
      <c r="H62" s="120"/>
      <c r="I62" s="120"/>
      <c r="J62" s="132"/>
      <c r="K62" s="132"/>
      <c r="L62" s="132"/>
      <c r="M62" s="132"/>
      <c r="N62" s="132"/>
      <c r="O62" s="132"/>
    </row>
    <row r="63" ht="20.1" customHeight="1" spans="3:15">
      <c r="C63" s="120"/>
      <c r="G63" s="120"/>
      <c r="H63" s="120"/>
      <c r="I63" s="120"/>
      <c r="J63" s="132"/>
      <c r="K63" s="132"/>
      <c r="L63" s="132"/>
      <c r="M63" s="132"/>
      <c r="N63" s="132"/>
      <c r="O63" s="132"/>
    </row>
    <row r="64" ht="20.1" customHeight="1" spans="3:15">
      <c r="C64" s="120"/>
      <c r="G64" s="120"/>
      <c r="H64" s="120"/>
      <c r="I64" s="120"/>
      <c r="J64" s="132"/>
      <c r="K64" s="132"/>
      <c r="L64" s="132"/>
      <c r="M64" s="132"/>
      <c r="N64" s="132"/>
      <c r="O64" s="132"/>
    </row>
    <row r="65" ht="20.1" customHeight="1" spans="3:15">
      <c r="C65" s="120"/>
      <c r="G65" s="120"/>
      <c r="H65" s="120"/>
      <c r="I65" s="120"/>
      <c r="J65" s="132"/>
      <c r="K65" s="132"/>
      <c r="L65" s="132"/>
      <c r="M65" s="132"/>
      <c r="N65" s="132"/>
      <c r="O65" s="132"/>
    </row>
    <row r="66" ht="20.1" customHeight="1" spans="3:15">
      <c r="C66" s="120"/>
      <c r="G66" s="120"/>
      <c r="H66" s="120"/>
      <c r="I66" s="120"/>
      <c r="J66" s="132"/>
      <c r="K66" s="132"/>
      <c r="L66" s="132"/>
      <c r="M66" s="132"/>
      <c r="N66" s="132"/>
      <c r="O66" s="132"/>
    </row>
    <row r="67" ht="20.1" customHeight="1" spans="3:15">
      <c r="C67" s="120"/>
      <c r="G67" s="120"/>
      <c r="H67" s="120"/>
      <c r="I67" s="120"/>
      <c r="J67" s="132"/>
      <c r="K67" s="132"/>
      <c r="L67" s="132"/>
      <c r="M67" s="132"/>
      <c r="N67" s="132"/>
      <c r="O67" s="132"/>
    </row>
    <row r="68" ht="20.1" customHeight="1" spans="3:15">
      <c r="C68" s="120"/>
      <c r="G68" s="120"/>
      <c r="H68" s="120"/>
      <c r="I68" s="120"/>
      <c r="J68" s="132"/>
      <c r="K68" s="132"/>
      <c r="L68" s="132"/>
      <c r="M68" s="132"/>
      <c r="N68" s="132"/>
      <c r="O68" s="132"/>
    </row>
    <row r="69" ht="20.1" customHeight="1" spans="10:15">
      <c r="J69" s="132"/>
      <c r="K69" s="132"/>
      <c r="L69" s="132"/>
      <c r="M69" s="132"/>
      <c r="N69" s="132"/>
      <c r="O69" s="132"/>
    </row>
    <row r="70" ht="20.1" customHeight="1" spans="10:15">
      <c r="J70" s="132"/>
      <c r="K70" s="132"/>
      <c r="L70" s="132"/>
      <c r="M70" s="132"/>
      <c r="N70" s="132"/>
      <c r="O70" s="132"/>
    </row>
    <row r="71" ht="20.1" customHeight="1" spans="10:15">
      <c r="J71" s="132"/>
      <c r="K71" s="132"/>
      <c r="L71" s="132"/>
      <c r="M71" s="132"/>
      <c r="N71" s="132"/>
      <c r="O71" s="132"/>
    </row>
    <row r="72" ht="20.1" customHeight="1" spans="10:15">
      <c r="J72" s="132"/>
      <c r="K72" s="132"/>
      <c r="L72" s="132"/>
      <c r="M72" s="132"/>
      <c r="N72" s="132"/>
      <c r="O72" s="132"/>
    </row>
    <row r="73" ht="20.1" customHeight="1" spans="10:15">
      <c r="J73" s="132"/>
      <c r="K73" s="132"/>
      <c r="L73" s="132"/>
      <c r="M73" s="132"/>
      <c r="N73" s="132"/>
      <c r="O73" s="132"/>
    </row>
    <row r="74" ht="20.1" customHeight="1" spans="10:15">
      <c r="J74" s="132"/>
      <c r="K74" s="132"/>
      <c r="L74" s="132"/>
      <c r="M74" s="132"/>
      <c r="N74" s="132"/>
      <c r="O74" s="132"/>
    </row>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sheetData>
  <mergeCells count="36">
    <mergeCell ref="A1:H1"/>
    <mergeCell ref="B3:E3"/>
    <mergeCell ref="G3:H3"/>
    <mergeCell ref="A4:G4"/>
    <mergeCell ref="A5:C5"/>
    <mergeCell ref="E5:H5"/>
    <mergeCell ref="C14:H14"/>
    <mergeCell ref="F15:G15"/>
    <mergeCell ref="F16:G16"/>
    <mergeCell ref="A17:G17"/>
    <mergeCell ref="K19:O19"/>
    <mergeCell ref="R19:V19"/>
    <mergeCell ref="X19:AB19"/>
    <mergeCell ref="AE19:AI19"/>
    <mergeCell ref="AK19:AO19"/>
    <mergeCell ref="K20:L20"/>
    <mergeCell ref="R20:S20"/>
    <mergeCell ref="X20:Y20"/>
    <mergeCell ref="AE20:AF20"/>
    <mergeCell ref="AK20:AL20"/>
    <mergeCell ref="AK34:AN34"/>
    <mergeCell ref="M20:M21"/>
    <mergeCell ref="N20:N21"/>
    <mergeCell ref="O20:O21"/>
    <mergeCell ref="T20:T21"/>
    <mergeCell ref="U20:U21"/>
    <mergeCell ref="V20:V21"/>
    <mergeCell ref="Z20:Z21"/>
    <mergeCell ref="AA20:AA21"/>
    <mergeCell ref="AB20:AB21"/>
    <mergeCell ref="AG20:AG21"/>
    <mergeCell ref="AH20:AH21"/>
    <mergeCell ref="AI20:AI21"/>
    <mergeCell ref="AM20:AM21"/>
    <mergeCell ref="AN20:AN21"/>
    <mergeCell ref="AO20:AO21"/>
  </mergeCells>
  <pageMargins left="0.699305555555556" right="0.699305555555556" top="0.75" bottom="0.75" header="0.3" footer="0.3"/>
  <pageSetup paperSize="9" scale="75" fitToHeight="0" orientation="landscape"/>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25"/>
  <sheetViews>
    <sheetView topLeftCell="A5" workbookViewId="0">
      <selection activeCell="G27" sqref="G27"/>
    </sheetView>
  </sheetViews>
  <sheetFormatPr defaultColWidth="9" defaultRowHeight="13.5"/>
  <cols>
    <col min="1" max="1" width="18.625" style="52" customWidth="1"/>
    <col min="2" max="2" width="38.5" style="52" customWidth="1"/>
    <col min="3" max="3" width="18.625" style="53" customWidth="1"/>
    <col min="4" max="5" width="18.625" style="52" customWidth="1"/>
    <col min="6" max="6" width="38.1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8025</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8026</v>
      </c>
      <c r="C3" s="58"/>
      <c r="D3" s="58"/>
      <c r="E3" s="58"/>
      <c r="F3" s="59" t="s">
        <v>650</v>
      </c>
      <c r="G3" s="58" t="s">
        <v>277</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30" customHeight="1" spans="1:11">
      <c r="A7" s="61">
        <v>44455</v>
      </c>
      <c r="B7" s="62" t="s">
        <v>8027</v>
      </c>
      <c r="C7" s="63">
        <v>1000000</v>
      </c>
      <c r="D7" s="64"/>
      <c r="E7" s="61" t="s">
        <v>8028</v>
      </c>
      <c r="F7" s="73" t="s">
        <v>8029</v>
      </c>
      <c r="G7" s="71">
        <v>53500</v>
      </c>
      <c r="H7" s="66"/>
      <c r="J7" s="46" t="s">
        <v>14</v>
      </c>
      <c r="K7" s="47">
        <f>B20</f>
        <v>2000000</v>
      </c>
    </row>
    <row r="8" ht="30" customHeight="1" spans="1:11">
      <c r="A8" s="61">
        <v>45489</v>
      </c>
      <c r="B8" s="62" t="s">
        <v>8027</v>
      </c>
      <c r="C8" s="63">
        <v>1000000</v>
      </c>
      <c r="D8" s="67"/>
      <c r="E8" s="61" t="s">
        <v>8030</v>
      </c>
      <c r="F8" s="73" t="s">
        <v>8031</v>
      </c>
      <c r="G8" s="71">
        <f>63000+237000</f>
        <v>300000</v>
      </c>
      <c r="H8" s="66"/>
      <c r="J8" s="46" t="s">
        <v>669</v>
      </c>
      <c r="K8" s="47">
        <f>SUM(G16:G19)</f>
        <v>479776</v>
      </c>
    </row>
    <row r="9" ht="30" customHeight="1" spans="1:11">
      <c r="A9" s="61"/>
      <c r="B9" s="62"/>
      <c r="C9" s="63"/>
      <c r="D9" s="67"/>
      <c r="E9" s="61" t="s">
        <v>8032</v>
      </c>
      <c r="F9" s="73" t="s">
        <v>8033</v>
      </c>
      <c r="G9" s="71">
        <f>14000+236000</f>
        <v>250000</v>
      </c>
      <c r="H9" s="66"/>
      <c r="J9" s="46" t="s">
        <v>16</v>
      </c>
      <c r="K9" s="47">
        <f>B21</f>
        <v>1779441</v>
      </c>
    </row>
    <row r="10" ht="30" customHeight="1" spans="1:11">
      <c r="A10" s="61"/>
      <c r="B10" s="62"/>
      <c r="C10" s="63"/>
      <c r="D10" s="67"/>
      <c r="E10" s="61" t="s">
        <v>8034</v>
      </c>
      <c r="F10" s="73" t="s">
        <v>8035</v>
      </c>
      <c r="G10" s="71">
        <f>60000+24000+210000+12000+9000+54000</f>
        <v>369000</v>
      </c>
      <c r="H10" s="66"/>
      <c r="J10" s="46" t="s">
        <v>17</v>
      </c>
      <c r="K10" s="47">
        <f>B22</f>
        <v>220559</v>
      </c>
    </row>
    <row r="11" ht="30" customHeight="1" spans="1:11">
      <c r="A11" s="61"/>
      <c r="B11" s="62"/>
      <c r="C11" s="63"/>
      <c r="D11" s="67"/>
      <c r="E11" s="61">
        <v>45413</v>
      </c>
      <c r="F11" s="73" t="s">
        <v>8036</v>
      </c>
      <c r="G11" s="71">
        <f>6000+2700+9000</f>
        <v>17700</v>
      </c>
      <c r="H11" s="66"/>
      <c r="J11" s="46"/>
      <c r="K11" s="47"/>
    </row>
    <row r="12" ht="30" customHeight="1" spans="1:11">
      <c r="A12" s="61"/>
      <c r="B12" s="62"/>
      <c r="C12" s="63"/>
      <c r="D12" s="67"/>
      <c r="E12" s="61">
        <v>45505</v>
      </c>
      <c r="F12" s="73" t="s">
        <v>8037</v>
      </c>
      <c r="G12" s="71">
        <f>62500+10000+12000</f>
        <v>84500</v>
      </c>
      <c r="H12" s="66"/>
      <c r="J12" s="46"/>
      <c r="K12" s="47"/>
    </row>
    <row r="13" ht="30" customHeight="1" spans="1:11">
      <c r="A13" s="61"/>
      <c r="B13" s="62"/>
      <c r="C13" s="63"/>
      <c r="D13" s="67"/>
      <c r="E13" s="61">
        <v>45505</v>
      </c>
      <c r="F13" s="73" t="s">
        <v>8038</v>
      </c>
      <c r="G13" s="71">
        <f>197500+6500+12000</f>
        <v>216000</v>
      </c>
      <c r="H13" s="66"/>
      <c r="J13" s="46"/>
      <c r="K13" s="47"/>
    </row>
    <row r="14" ht="30" customHeight="1" spans="1:11">
      <c r="A14" s="61"/>
      <c r="B14" s="62"/>
      <c r="C14" s="63"/>
      <c r="D14" s="67"/>
      <c r="E14" s="61">
        <v>45505</v>
      </c>
      <c r="F14" s="73" t="s">
        <v>8039</v>
      </c>
      <c r="G14" s="71">
        <v>965</v>
      </c>
      <c r="H14" s="66"/>
      <c r="J14" s="46"/>
      <c r="K14" s="47"/>
    </row>
    <row r="15" ht="30" customHeight="1" spans="1:11">
      <c r="A15" s="61"/>
      <c r="B15" s="62"/>
      <c r="C15" s="63"/>
      <c r="D15" s="67"/>
      <c r="E15" s="61">
        <v>45536</v>
      </c>
      <c r="F15" s="73" t="s">
        <v>8040</v>
      </c>
      <c r="G15" s="71">
        <v>8000</v>
      </c>
      <c r="H15" s="66"/>
      <c r="J15" s="46"/>
      <c r="K15" s="47"/>
    </row>
    <row r="16" ht="30" customHeight="1" spans="1:11">
      <c r="A16" s="61"/>
      <c r="B16" s="62"/>
      <c r="C16" s="63"/>
      <c r="D16" s="67"/>
      <c r="E16" s="61">
        <v>45748</v>
      </c>
      <c r="F16" s="73" t="s">
        <v>8041</v>
      </c>
      <c r="G16" s="71">
        <v>248500</v>
      </c>
      <c r="H16" s="66"/>
      <c r="J16" s="46"/>
      <c r="K16" s="47"/>
    </row>
    <row r="17" ht="30" customHeight="1" spans="1:11">
      <c r="A17" s="61"/>
      <c r="B17" s="62"/>
      <c r="C17" s="63"/>
      <c r="D17" s="67"/>
      <c r="E17" s="61">
        <v>45748</v>
      </c>
      <c r="F17" s="73" t="s">
        <v>8031</v>
      </c>
      <c r="G17" s="71">
        <v>165000</v>
      </c>
      <c r="H17" s="66"/>
      <c r="J17" s="46"/>
      <c r="K17" s="47"/>
    </row>
    <row r="18" ht="30" customHeight="1" spans="1:11">
      <c r="A18" s="61"/>
      <c r="B18" s="62"/>
      <c r="C18" s="63"/>
      <c r="D18" s="67"/>
      <c r="E18" s="61">
        <v>45778</v>
      </c>
      <c r="F18" s="73" t="s">
        <v>8042</v>
      </c>
      <c r="G18" s="71">
        <v>66000</v>
      </c>
      <c r="H18" s="66"/>
      <c r="J18" s="46"/>
      <c r="K18" s="47"/>
    </row>
    <row r="19" ht="30" customHeight="1" spans="1:11">
      <c r="A19" s="61"/>
      <c r="B19" s="62"/>
      <c r="C19" s="63"/>
      <c r="D19" s="67"/>
      <c r="E19" s="61">
        <v>45992</v>
      </c>
      <c r="F19" s="73" t="s">
        <v>8043</v>
      </c>
      <c r="G19" s="71">
        <v>276</v>
      </c>
      <c r="H19" s="66"/>
      <c r="J19" s="46"/>
      <c r="K19" s="47"/>
    </row>
    <row r="20" ht="30" customHeight="1" spans="1:11">
      <c r="A20" s="74" t="s">
        <v>697</v>
      </c>
      <c r="B20" s="75">
        <f>SUM(C7:C9)</f>
        <v>2000000</v>
      </c>
      <c r="C20" s="76"/>
      <c r="D20" s="77"/>
      <c r="E20" s="77"/>
      <c r="F20" s="77"/>
      <c r="G20" s="77"/>
      <c r="H20" s="78"/>
      <c r="J20" s="46"/>
      <c r="K20" s="47"/>
    </row>
    <row r="21" ht="30" customHeight="1" spans="1:8">
      <c r="A21" s="74" t="s">
        <v>699</v>
      </c>
      <c r="B21" s="75">
        <f>SUM(G7:G19)</f>
        <v>1779441</v>
      </c>
      <c r="C21" s="76"/>
      <c r="D21" s="77"/>
      <c r="E21" s="77"/>
      <c r="F21" s="77"/>
      <c r="G21" s="77"/>
      <c r="H21" s="78"/>
    </row>
    <row r="22" ht="30" customHeight="1" spans="1:8">
      <c r="A22" s="74" t="s">
        <v>701</v>
      </c>
      <c r="B22" s="75">
        <f>B20-B21</f>
        <v>220559</v>
      </c>
      <c r="C22" s="76"/>
      <c r="D22" s="77"/>
      <c r="E22" s="77"/>
      <c r="F22" s="77"/>
      <c r="G22" s="77"/>
      <c r="H22" s="78"/>
    </row>
    <row r="23" ht="27.95" customHeight="1" spans="1:8">
      <c r="A23" s="79"/>
      <c r="B23" s="79"/>
      <c r="C23" s="80"/>
      <c r="D23" s="79"/>
      <c r="E23" s="79"/>
      <c r="F23" s="6" t="s">
        <v>703</v>
      </c>
      <c r="G23" s="6"/>
      <c r="H23" s="55"/>
    </row>
    <row r="24" ht="27.95" customHeight="1" spans="1:8">
      <c r="A24" s="79"/>
      <c r="B24" s="80"/>
      <c r="C24" s="80"/>
      <c r="D24" s="79"/>
      <c r="E24" s="79"/>
      <c r="F24" s="41" t="s">
        <v>705</v>
      </c>
      <c r="G24" s="41"/>
      <c r="H24" s="79"/>
    </row>
    <row r="25" ht="27.95" customHeight="1" spans="1:8">
      <c r="A25" s="82" t="s">
        <v>707</v>
      </c>
      <c r="B25" s="82"/>
      <c r="C25" s="82"/>
      <c r="D25" s="82"/>
      <c r="E25" s="82"/>
      <c r="F25" s="82"/>
      <c r="G25" s="82"/>
      <c r="H25" s="82"/>
    </row>
  </sheetData>
  <mergeCells count="11">
    <mergeCell ref="A1:H1"/>
    <mergeCell ref="B3:E3"/>
    <mergeCell ref="G3:H3"/>
    <mergeCell ref="A4:H4"/>
    <mergeCell ref="A5:D5"/>
    <mergeCell ref="E5:H5"/>
    <mergeCell ref="C20:H20"/>
    <mergeCell ref="C22:H22"/>
    <mergeCell ref="F23:G23"/>
    <mergeCell ref="F24:G24"/>
    <mergeCell ref="A25:G25"/>
  </mergeCells>
  <pageMargins left="0.699305555555556" right="0.699305555555556" top="0.75" bottom="0.75" header="0.3" footer="0.3"/>
  <pageSetup paperSize="9" scale="65" orientation="landscape"/>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8.7"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8044</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285</v>
      </c>
      <c r="C3" s="58"/>
      <c r="D3" s="58"/>
      <c r="E3" s="58"/>
      <c r="F3" s="59" t="s">
        <v>650</v>
      </c>
      <c r="G3" s="58" t="s">
        <v>282</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44517</v>
      </c>
      <c r="B7" s="62" t="s">
        <v>8045</v>
      </c>
      <c r="C7" s="63">
        <v>1110000</v>
      </c>
      <c r="D7" s="64"/>
      <c r="E7" s="61"/>
      <c r="F7" s="65"/>
      <c r="G7" s="68"/>
      <c r="H7" s="66"/>
      <c r="J7" s="46" t="s">
        <v>14</v>
      </c>
      <c r="K7" s="47">
        <f>B11</f>
        <v>1110000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1110000</v>
      </c>
    </row>
    <row r="11" ht="27.95" customHeight="1" spans="1:8">
      <c r="A11" s="74" t="s">
        <v>697</v>
      </c>
      <c r="B11" s="75">
        <f>SUM(C7:C10)</f>
        <v>1110000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B15+B11-B12</f>
        <v>1110000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8046</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8047</v>
      </c>
      <c r="C3" s="58"/>
      <c r="D3" s="58"/>
      <c r="E3" s="58"/>
      <c r="F3" s="59" t="s">
        <v>650</v>
      </c>
      <c r="G3" s="58" t="s">
        <v>286</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44651</v>
      </c>
      <c r="B7" s="62" t="s">
        <v>8048</v>
      </c>
      <c r="C7" s="63">
        <v>2500000</v>
      </c>
      <c r="D7" s="64"/>
      <c r="E7" s="61"/>
      <c r="F7" s="65"/>
      <c r="G7" s="68"/>
      <c r="H7" s="66"/>
      <c r="J7" s="46" t="s">
        <v>14</v>
      </c>
      <c r="K7" s="47">
        <f>B11</f>
        <v>2500000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2500000</v>
      </c>
    </row>
    <row r="11" ht="27.95" customHeight="1" spans="1:8">
      <c r="A11" s="74" t="s">
        <v>697</v>
      </c>
      <c r="B11" s="75">
        <f>SUM(C7:C10)</f>
        <v>2500000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B11-B12</f>
        <v>2500000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9.9" style="52"/>
    <col min="12" max="16378" width="9" style="52"/>
    <col min="16379" max="16384" width="9" style="107"/>
  </cols>
  <sheetData>
    <row r="1" ht="42" customHeight="1" spans="1:8">
      <c r="A1" s="54" t="s">
        <v>8049</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292</v>
      </c>
      <c r="C3" s="58"/>
      <c r="D3" s="58"/>
      <c r="E3" s="58"/>
      <c r="F3" s="59" t="s">
        <v>650</v>
      </c>
      <c r="G3" s="58" t="s">
        <v>291</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44651</v>
      </c>
      <c r="B7" s="62" t="s">
        <v>8050</v>
      </c>
      <c r="C7" s="63">
        <v>100000</v>
      </c>
      <c r="D7" s="64"/>
      <c r="E7" s="61"/>
      <c r="F7" s="65"/>
      <c r="G7" s="68"/>
      <c r="H7" s="66"/>
      <c r="J7" s="46" t="s">
        <v>14</v>
      </c>
      <c r="K7" s="47">
        <f>B11</f>
        <v>100000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100000</v>
      </c>
    </row>
    <row r="11" ht="27.95" customHeight="1" spans="1:8">
      <c r="A11" s="74" t="s">
        <v>697</v>
      </c>
      <c r="B11" s="75">
        <f>SUM(C7:C10)</f>
        <v>100000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B11-B12</f>
        <v>100000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30"/>
  <sheetViews>
    <sheetView showGridLines="0" zoomScale="70" zoomScaleNormal="70" workbookViewId="0">
      <selection activeCell="C27" sqref="C27:H27"/>
    </sheetView>
  </sheetViews>
  <sheetFormatPr defaultColWidth="9" defaultRowHeight="13.5"/>
  <cols>
    <col min="1" max="1" width="18.625" style="120" customWidth="1"/>
    <col min="2" max="2" width="39" style="120" customWidth="1"/>
    <col min="3" max="3" width="18.625" style="121" customWidth="1"/>
    <col min="4" max="5" width="18.625" style="120" customWidth="1"/>
    <col min="6" max="6" width="28.625" style="120" customWidth="1"/>
    <col min="7" max="7" width="18.625" style="121" customWidth="1"/>
    <col min="8" max="8" width="39.125" style="120" customWidth="1"/>
    <col min="9" max="9" width="16.125" style="120" customWidth="1"/>
    <col min="10" max="10" width="10.5" style="120"/>
    <col min="11" max="11" width="12.8" style="120"/>
    <col min="12" max="16384" width="9" style="120"/>
  </cols>
  <sheetData>
    <row r="1" ht="42" customHeight="1" spans="1:8">
      <c r="A1" s="5" t="s">
        <v>946</v>
      </c>
      <c r="B1" s="5"/>
      <c r="C1" s="5"/>
      <c r="D1" s="5"/>
      <c r="E1" s="5"/>
      <c r="F1" s="5"/>
      <c r="G1" s="5"/>
      <c r="H1" s="5"/>
    </row>
    <row r="2" ht="23.25" customHeight="1" spans="1:8">
      <c r="A2" s="6" t="s">
        <v>647</v>
      </c>
      <c r="B2" s="6"/>
      <c r="C2" s="7"/>
      <c r="D2" s="6"/>
      <c r="E2" s="6"/>
      <c r="F2" s="6"/>
      <c r="G2" s="7"/>
      <c r="H2" s="6"/>
    </row>
    <row r="3" ht="27.95" customHeight="1" spans="1:8">
      <c r="A3" s="124" t="s">
        <v>648</v>
      </c>
      <c r="B3" s="11" t="s">
        <v>22</v>
      </c>
      <c r="C3" s="11"/>
      <c r="D3" s="11"/>
      <c r="E3" s="11"/>
      <c r="F3" s="12" t="s">
        <v>650</v>
      </c>
      <c r="G3" s="11" t="s">
        <v>19</v>
      </c>
      <c r="H3" s="11"/>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11">
      <c r="A6" s="22" t="s">
        <v>6</v>
      </c>
      <c r="B6" s="22" t="s">
        <v>5</v>
      </c>
      <c r="C6" s="23" t="s">
        <v>662</v>
      </c>
      <c r="D6" s="22" t="s">
        <v>13</v>
      </c>
      <c r="E6" s="22" t="s">
        <v>663</v>
      </c>
      <c r="F6" s="22" t="s">
        <v>7</v>
      </c>
      <c r="G6" s="23" t="s">
        <v>664</v>
      </c>
      <c r="H6" s="22" t="s">
        <v>13</v>
      </c>
      <c r="J6" s="46" t="s">
        <v>14</v>
      </c>
      <c r="K6" s="47">
        <f>B25</f>
        <v>1329433.56</v>
      </c>
    </row>
    <row r="7" ht="33" customHeight="1" spans="1:11">
      <c r="A7" s="25" t="s">
        <v>947</v>
      </c>
      <c r="B7" s="127" t="s">
        <v>948</v>
      </c>
      <c r="C7" s="27">
        <v>1249433.56</v>
      </c>
      <c r="D7" s="28"/>
      <c r="E7" s="108" t="s">
        <v>947</v>
      </c>
      <c r="F7" s="155" t="s">
        <v>949</v>
      </c>
      <c r="G7" s="27">
        <v>1133123.43</v>
      </c>
      <c r="H7" s="28"/>
      <c r="J7" s="46" t="s">
        <v>669</v>
      </c>
      <c r="K7" s="47">
        <f>G24</f>
        <v>-18353.51</v>
      </c>
    </row>
    <row r="8" ht="35" customHeight="1" spans="1:11">
      <c r="A8" s="25">
        <v>42892</v>
      </c>
      <c r="B8" s="127" t="s">
        <v>948</v>
      </c>
      <c r="C8" s="27">
        <v>40000</v>
      </c>
      <c r="D8" s="28"/>
      <c r="E8" s="108">
        <v>42803</v>
      </c>
      <c r="F8" s="155" t="s">
        <v>950</v>
      </c>
      <c r="G8" s="27">
        <v>10000</v>
      </c>
      <c r="H8" s="154"/>
      <c r="J8" s="46" t="s">
        <v>16</v>
      </c>
      <c r="K8" s="47">
        <f>B26</f>
        <v>1311080.05</v>
      </c>
    </row>
    <row r="9" ht="35" customHeight="1" spans="1:11">
      <c r="A9" s="25">
        <v>44256</v>
      </c>
      <c r="B9" s="127" t="s">
        <v>948</v>
      </c>
      <c r="C9" s="27">
        <v>40000</v>
      </c>
      <c r="D9" s="28"/>
      <c r="E9" s="108">
        <v>42998</v>
      </c>
      <c r="F9" s="155" t="s">
        <v>951</v>
      </c>
      <c r="G9" s="27">
        <v>-384.32</v>
      </c>
      <c r="H9" s="154"/>
      <c r="J9" s="46" t="s">
        <v>17</v>
      </c>
      <c r="K9" s="47">
        <f>B27</f>
        <v>18353.5100000002</v>
      </c>
    </row>
    <row r="10" ht="27.95" customHeight="1" spans="1:8">
      <c r="A10" s="25"/>
      <c r="B10" s="127"/>
      <c r="C10" s="27"/>
      <c r="D10" s="25"/>
      <c r="E10" s="108">
        <v>43101</v>
      </c>
      <c r="F10" s="155" t="s">
        <v>952</v>
      </c>
      <c r="G10" s="27">
        <v>10000</v>
      </c>
      <c r="H10" s="154"/>
    </row>
    <row r="11" ht="27.95" customHeight="1" spans="1:8">
      <c r="A11" s="25"/>
      <c r="B11" s="127"/>
      <c r="C11" s="27"/>
      <c r="D11" s="25"/>
      <c r="E11" s="108">
        <v>43143</v>
      </c>
      <c r="F11" s="155" t="s">
        <v>953</v>
      </c>
      <c r="G11" s="27">
        <v>-3118.16</v>
      </c>
      <c r="H11" s="154"/>
    </row>
    <row r="12" ht="27.95" customHeight="1" spans="1:9">
      <c r="A12" s="25"/>
      <c r="B12" s="127"/>
      <c r="C12" s="27"/>
      <c r="D12" s="25"/>
      <c r="E12" s="108">
        <v>43186</v>
      </c>
      <c r="F12" s="155" t="s">
        <v>954</v>
      </c>
      <c r="G12" s="27">
        <v>30000</v>
      </c>
      <c r="H12" s="154"/>
      <c r="I12" s="556"/>
    </row>
    <row r="13" ht="27.95" customHeight="1" spans="1:8">
      <c r="A13" s="25"/>
      <c r="B13" s="127"/>
      <c r="C13" s="27"/>
      <c r="D13" s="25"/>
      <c r="E13" s="108">
        <v>43312</v>
      </c>
      <c r="F13" s="155" t="s">
        <v>955</v>
      </c>
      <c r="G13" s="27">
        <v>10000</v>
      </c>
      <c r="H13" s="154"/>
    </row>
    <row r="14" ht="27.95" customHeight="1" spans="1:8">
      <c r="A14" s="25"/>
      <c r="B14" s="127"/>
      <c r="C14" s="27"/>
      <c r="D14" s="25"/>
      <c r="E14" s="108">
        <v>43435</v>
      </c>
      <c r="F14" s="155" t="s">
        <v>956</v>
      </c>
      <c r="G14" s="27">
        <v>10000</v>
      </c>
      <c r="H14" s="154"/>
    </row>
    <row r="15" ht="27.95" customHeight="1" spans="1:8">
      <c r="A15" s="25"/>
      <c r="B15" s="127"/>
      <c r="C15" s="27"/>
      <c r="D15" s="25"/>
      <c r="E15" s="108">
        <v>43466</v>
      </c>
      <c r="F15" s="155" t="s">
        <v>957</v>
      </c>
      <c r="G15" s="27">
        <v>-2549.24</v>
      </c>
      <c r="H15" s="154"/>
    </row>
    <row r="16" ht="30" customHeight="1" spans="1:8">
      <c r="A16" s="25"/>
      <c r="B16" s="127"/>
      <c r="C16" s="27"/>
      <c r="D16" s="25"/>
      <c r="E16" s="108">
        <v>43466</v>
      </c>
      <c r="F16" s="155" t="s">
        <v>958</v>
      </c>
      <c r="G16" s="27">
        <v>-3296.54</v>
      </c>
      <c r="H16" s="154"/>
    </row>
    <row r="17" ht="30" customHeight="1" spans="1:8">
      <c r="A17" s="25"/>
      <c r="B17" s="127"/>
      <c r="C17" s="27"/>
      <c r="D17" s="25"/>
      <c r="E17" s="108">
        <v>43556</v>
      </c>
      <c r="F17" s="155" t="s">
        <v>959</v>
      </c>
      <c r="G17" s="27">
        <v>30000</v>
      </c>
      <c r="H17" s="154"/>
    </row>
    <row r="18" ht="30" customHeight="1" spans="1:8">
      <c r="A18" s="25"/>
      <c r="B18" s="127"/>
      <c r="C18" s="27"/>
      <c r="D18" s="127"/>
      <c r="E18" s="108">
        <v>43556</v>
      </c>
      <c r="F18" s="155" t="s">
        <v>960</v>
      </c>
      <c r="G18" s="27">
        <v>30000</v>
      </c>
      <c r="H18" s="154"/>
    </row>
    <row r="19" ht="30" customHeight="1" spans="1:8">
      <c r="A19" s="25"/>
      <c r="B19" s="127"/>
      <c r="C19" s="27"/>
      <c r="D19" s="127"/>
      <c r="E19" s="108">
        <v>43556</v>
      </c>
      <c r="F19" s="155" t="s">
        <v>961</v>
      </c>
      <c r="G19" s="27">
        <v>10000</v>
      </c>
      <c r="H19" s="154"/>
    </row>
    <row r="20" ht="30" customHeight="1" spans="1:8">
      <c r="A20" s="25"/>
      <c r="B20" s="127"/>
      <c r="C20" s="27"/>
      <c r="D20" s="127"/>
      <c r="E20" s="108">
        <v>43678</v>
      </c>
      <c r="F20" s="155" t="s">
        <v>962</v>
      </c>
      <c r="G20" s="27">
        <v>20000</v>
      </c>
      <c r="H20" s="154"/>
    </row>
    <row r="21" ht="30" customHeight="1" spans="1:8">
      <c r="A21" s="25"/>
      <c r="B21" s="127"/>
      <c r="C21" s="27"/>
      <c r="D21" s="127"/>
      <c r="E21" s="108">
        <v>45061</v>
      </c>
      <c r="F21" s="155" t="s">
        <v>963</v>
      </c>
      <c r="G21" s="27">
        <v>20000</v>
      </c>
      <c r="H21" s="154"/>
    </row>
    <row r="22" ht="30" customHeight="1" spans="1:8">
      <c r="A22" s="25"/>
      <c r="B22" s="127"/>
      <c r="C22" s="27"/>
      <c r="D22" s="127"/>
      <c r="E22" s="108">
        <v>45427</v>
      </c>
      <c r="F22" s="155" t="s">
        <v>964</v>
      </c>
      <c r="G22" s="27">
        <f>10000-2695.12</f>
        <v>7304.88</v>
      </c>
      <c r="H22" s="154"/>
    </row>
    <row r="23" ht="30" customHeight="1" spans="1:8">
      <c r="A23" s="25"/>
      <c r="B23" s="127"/>
      <c r="C23" s="27"/>
      <c r="D23" s="127"/>
      <c r="E23" s="108">
        <v>45587</v>
      </c>
      <c r="F23" s="155" t="s">
        <v>965</v>
      </c>
      <c r="G23" s="27">
        <v>18353.51</v>
      </c>
      <c r="H23" s="154"/>
    </row>
    <row r="24" ht="30" customHeight="1" spans="1:8">
      <c r="A24" s="25"/>
      <c r="B24" s="127"/>
      <c r="C24" s="27"/>
      <c r="D24" s="127"/>
      <c r="E24" s="108">
        <v>45658</v>
      </c>
      <c r="F24" s="155" t="s">
        <v>958</v>
      </c>
      <c r="G24" s="27">
        <v>-18353.51</v>
      </c>
      <c r="H24" s="720"/>
    </row>
    <row r="25" ht="27.95" customHeight="1" spans="1:8">
      <c r="A25" s="31" t="s">
        <v>697</v>
      </c>
      <c r="B25" s="32">
        <f>SUM(C7:C20)</f>
        <v>1329433.56</v>
      </c>
      <c r="C25" s="716"/>
      <c r="D25" s="717"/>
      <c r="E25" s="717"/>
      <c r="F25" s="717"/>
      <c r="G25" s="717"/>
      <c r="H25" s="718"/>
    </row>
    <row r="26" ht="27.95" customHeight="1" spans="1:8">
      <c r="A26" s="36" t="s">
        <v>699</v>
      </c>
      <c r="B26" s="37">
        <f>SUM(G7:G24)</f>
        <v>1311080.05</v>
      </c>
      <c r="C26" s="716"/>
      <c r="D26" s="717"/>
      <c r="E26" s="717"/>
      <c r="F26" s="717"/>
      <c r="G26" s="717"/>
      <c r="H26" s="718"/>
    </row>
    <row r="27" ht="27.95" customHeight="1" spans="1:8">
      <c r="A27" s="36" t="s">
        <v>701</v>
      </c>
      <c r="B27" s="618">
        <f>B25-B26</f>
        <v>18353.5100000002</v>
      </c>
      <c r="C27" s="716"/>
      <c r="D27" s="717"/>
      <c r="E27" s="717"/>
      <c r="F27" s="717"/>
      <c r="G27" s="717"/>
      <c r="H27" s="718"/>
    </row>
    <row r="28" ht="22.5" customHeight="1" spans="1:8">
      <c r="A28" s="41"/>
      <c r="B28" s="41"/>
      <c r="C28" s="42"/>
      <c r="D28" s="41"/>
      <c r="E28" s="41"/>
      <c r="F28" s="6" t="s">
        <v>703</v>
      </c>
      <c r="G28" s="6"/>
      <c r="H28" s="6"/>
    </row>
    <row r="29" spans="1:8">
      <c r="A29" s="41"/>
      <c r="B29" s="42"/>
      <c r="C29" s="42"/>
      <c r="D29" s="41"/>
      <c r="E29" s="41"/>
      <c r="F29" s="41" t="s">
        <v>705</v>
      </c>
      <c r="G29" s="41"/>
      <c r="H29" s="41"/>
    </row>
    <row r="30" spans="1:8">
      <c r="A30" s="44" t="s">
        <v>707</v>
      </c>
      <c r="B30" s="44"/>
      <c r="C30" s="44"/>
      <c r="D30" s="44"/>
      <c r="E30" s="44"/>
      <c r="F30" s="44"/>
      <c r="G30" s="44"/>
      <c r="H30" s="44"/>
    </row>
  </sheetData>
  <mergeCells count="12">
    <mergeCell ref="A1:H1"/>
    <mergeCell ref="B3:E3"/>
    <mergeCell ref="G3:H3"/>
    <mergeCell ref="A4:H4"/>
    <mergeCell ref="A5:D5"/>
    <mergeCell ref="E5:H5"/>
    <mergeCell ref="C25:H25"/>
    <mergeCell ref="C26:H26"/>
    <mergeCell ref="C27:H27"/>
    <mergeCell ref="F28:G28"/>
    <mergeCell ref="F29:G29"/>
    <mergeCell ref="A30:G30"/>
  </mergeCells>
  <printOptions horizontalCentered="1" verticalCentered="1"/>
  <pageMargins left="0.707638888888889" right="0.313888888888889" top="0.747916666666667" bottom="0.747916666666667" header="0.313888888888889" footer="0.313888888888889"/>
  <pageSetup paperSize="9" scale="57"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8051</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8052</v>
      </c>
      <c r="C3" s="58"/>
      <c r="D3" s="58"/>
      <c r="E3" s="58"/>
      <c r="F3" s="59" t="s">
        <v>650</v>
      </c>
      <c r="G3" s="58" t="s">
        <v>294</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44712</v>
      </c>
      <c r="B7" s="65" t="s">
        <v>8053</v>
      </c>
      <c r="C7" s="63">
        <v>5000000</v>
      </c>
      <c r="D7" s="64"/>
      <c r="E7" s="61"/>
      <c r="F7" s="65"/>
      <c r="G7" s="68"/>
      <c r="H7" s="66"/>
      <c r="J7" s="46" t="s">
        <v>14</v>
      </c>
      <c r="K7" s="47">
        <f>B11</f>
        <v>5000000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5000000</v>
      </c>
    </row>
    <row r="11" ht="27.95" customHeight="1" spans="1:8">
      <c r="A11" s="74" t="s">
        <v>697</v>
      </c>
      <c r="B11" s="75">
        <f>SUM(C7:C10)</f>
        <v>5000000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B11-B12</f>
        <v>5000000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31.7"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8054</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8055</v>
      </c>
      <c r="C3" s="58"/>
      <c r="D3" s="58"/>
      <c r="E3" s="58"/>
      <c r="F3" s="59" t="s">
        <v>650</v>
      </c>
      <c r="G3" s="58" t="s">
        <v>298</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50" customHeight="1" spans="1:11">
      <c r="A7" s="61">
        <v>44712</v>
      </c>
      <c r="B7" s="65" t="s">
        <v>8056</v>
      </c>
      <c r="C7" s="63">
        <v>2000000</v>
      </c>
      <c r="D7" s="64"/>
      <c r="E7" s="61"/>
      <c r="F7" s="65"/>
      <c r="G7" s="68"/>
      <c r="H7" s="66"/>
      <c r="J7" s="46" t="s">
        <v>14</v>
      </c>
      <c r="K7" s="47">
        <f>B11</f>
        <v>5000000</v>
      </c>
    </row>
    <row r="8" ht="50" customHeight="1" spans="1:11">
      <c r="A8" s="61">
        <v>45504</v>
      </c>
      <c r="B8" s="65" t="s">
        <v>8056</v>
      </c>
      <c r="C8" s="63">
        <v>3000000</v>
      </c>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5000000</v>
      </c>
    </row>
    <row r="11" ht="27.95" customHeight="1" spans="1:8">
      <c r="A11" s="74" t="s">
        <v>697</v>
      </c>
      <c r="B11" s="75">
        <f>SUM(C7:C10)</f>
        <v>5000000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B11-B12</f>
        <v>5000000</v>
      </c>
      <c r="C13" s="76"/>
      <c r="D13" s="77"/>
      <c r="E13" s="77"/>
      <c r="F13" s="77"/>
      <c r="G13" s="77"/>
      <c r="H13" s="78"/>
    </row>
    <row r="14" ht="27.95" customHeight="1" spans="1:8">
      <c r="A14" s="79"/>
      <c r="B14" s="79"/>
      <c r="C14" s="80"/>
      <c r="D14" s="11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6" orientation="landscape"/>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8057</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303</v>
      </c>
      <c r="C3" s="58"/>
      <c r="D3" s="58"/>
      <c r="E3" s="58"/>
      <c r="F3" s="59" t="s">
        <v>650</v>
      </c>
      <c r="G3" s="58" t="s">
        <v>302</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44788</v>
      </c>
      <c r="B7" s="62" t="s">
        <v>304</v>
      </c>
      <c r="C7" s="63">
        <v>5000000</v>
      </c>
      <c r="D7" s="64"/>
      <c r="E7" s="61">
        <v>44991</v>
      </c>
      <c r="F7" s="66" t="s">
        <v>8058</v>
      </c>
      <c r="G7" s="68">
        <v>38400</v>
      </c>
      <c r="H7" s="66"/>
      <c r="J7" s="46" t="s">
        <v>14</v>
      </c>
      <c r="K7" s="47">
        <f>B11</f>
        <v>5000000</v>
      </c>
    </row>
    <row r="8" ht="27.95" customHeight="1" spans="1:11">
      <c r="A8" s="61"/>
      <c r="B8" s="62"/>
      <c r="C8" s="63"/>
      <c r="D8" s="67"/>
      <c r="E8" s="61"/>
      <c r="F8" s="73"/>
      <c r="G8" s="71"/>
      <c r="H8" s="66"/>
      <c r="J8" s="46" t="s">
        <v>669</v>
      </c>
      <c r="K8" s="47">
        <f>SUM(G8)</f>
        <v>0</v>
      </c>
    </row>
    <row r="9" ht="27.95" customHeight="1" spans="1:11">
      <c r="A9" s="61"/>
      <c r="B9" s="62"/>
      <c r="C9" s="63"/>
      <c r="D9" s="67"/>
      <c r="E9" s="61"/>
      <c r="F9" s="73"/>
      <c r="G9" s="71"/>
      <c r="H9" s="66"/>
      <c r="J9" s="46" t="s">
        <v>16</v>
      </c>
      <c r="K9" s="47">
        <f>B12</f>
        <v>38400</v>
      </c>
    </row>
    <row r="10" ht="27.95" customHeight="1" spans="1:11">
      <c r="A10" s="69"/>
      <c r="B10" s="70"/>
      <c r="C10" s="71"/>
      <c r="D10" s="72"/>
      <c r="E10" s="61"/>
      <c r="F10" s="73"/>
      <c r="G10" s="71"/>
      <c r="H10" s="66"/>
      <c r="J10" s="46" t="s">
        <v>17</v>
      </c>
      <c r="K10" s="47">
        <f>B13</f>
        <v>4961600</v>
      </c>
    </row>
    <row r="11" ht="27.95" customHeight="1" spans="1:8">
      <c r="A11" s="74" t="s">
        <v>697</v>
      </c>
      <c r="B11" s="75">
        <f>SUM(C7:C10)</f>
        <v>5000000</v>
      </c>
      <c r="C11" s="76"/>
      <c r="D11" s="77"/>
      <c r="E11" s="77"/>
      <c r="F11" s="77"/>
      <c r="G11" s="77"/>
      <c r="H11" s="78"/>
    </row>
    <row r="12" ht="27.95" customHeight="1" spans="1:8">
      <c r="A12" s="74" t="s">
        <v>699</v>
      </c>
      <c r="B12" s="75">
        <f>SUM(G7:G10)</f>
        <v>38400</v>
      </c>
      <c r="C12" s="76"/>
      <c r="D12" s="77"/>
      <c r="E12" s="77"/>
      <c r="F12" s="77"/>
      <c r="G12" s="77"/>
      <c r="H12" s="78"/>
    </row>
    <row r="13" ht="27.95" customHeight="1" spans="1:8">
      <c r="A13" s="74" t="s">
        <v>701</v>
      </c>
      <c r="B13" s="75">
        <f>B11-B12</f>
        <v>4961600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W37"/>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5" width="9" style="52"/>
    <col min="16" max="16" width="25" style="52" customWidth="1"/>
    <col min="17" max="17" width="11.5" style="52"/>
    <col min="18" max="16378" width="9" style="52"/>
    <col min="16379" max="16384" width="9" style="107"/>
  </cols>
  <sheetData>
    <row r="1" ht="42" customHeight="1" spans="1:8">
      <c r="A1" s="54" t="s">
        <v>8059</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307</v>
      </c>
      <c r="C3" s="58"/>
      <c r="D3" s="58"/>
      <c r="E3" s="58"/>
      <c r="F3" s="59" t="s">
        <v>650</v>
      </c>
      <c r="G3" s="58" t="s">
        <v>306</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44910</v>
      </c>
      <c r="B7" s="65" t="s">
        <v>308</v>
      </c>
      <c r="C7" s="63">
        <v>1000000</v>
      </c>
      <c r="D7" s="64"/>
      <c r="E7" s="61" t="s">
        <v>689</v>
      </c>
      <c r="F7" s="65" t="s">
        <v>8060</v>
      </c>
      <c r="G7" s="68">
        <f>Q28</f>
        <v>924618.45</v>
      </c>
      <c r="H7" s="66"/>
      <c r="J7" s="46" t="s">
        <v>14</v>
      </c>
      <c r="K7" s="47">
        <f>B11</f>
        <v>1000000</v>
      </c>
    </row>
    <row r="8" ht="27.95" customHeight="1" spans="1:11">
      <c r="A8" s="61"/>
      <c r="B8" s="62"/>
      <c r="C8" s="63"/>
      <c r="D8" s="67"/>
      <c r="E8" s="61"/>
      <c r="F8" s="73"/>
      <c r="G8" s="71"/>
      <c r="H8" s="66"/>
      <c r="J8" s="46" t="s">
        <v>669</v>
      </c>
      <c r="K8" s="47">
        <v>0</v>
      </c>
    </row>
    <row r="9" ht="27.95" customHeight="1" spans="1:11">
      <c r="A9" s="61"/>
      <c r="B9" s="62"/>
      <c r="C9" s="63"/>
      <c r="D9" s="67"/>
      <c r="E9" s="61"/>
      <c r="F9" s="73"/>
      <c r="G9" s="71"/>
      <c r="H9" s="66"/>
      <c r="J9" s="46" t="s">
        <v>16</v>
      </c>
      <c r="K9" s="47">
        <f>B12</f>
        <v>924618.45</v>
      </c>
    </row>
    <row r="10" ht="27.95" customHeight="1" spans="1:11">
      <c r="A10" s="69"/>
      <c r="B10" s="70"/>
      <c r="C10" s="71"/>
      <c r="D10" s="72"/>
      <c r="E10" s="61"/>
      <c r="F10" s="73"/>
      <c r="G10" s="71"/>
      <c r="H10" s="66"/>
      <c r="J10" s="46" t="s">
        <v>17</v>
      </c>
      <c r="K10" s="47">
        <f>B13</f>
        <v>75381.55</v>
      </c>
    </row>
    <row r="11" ht="27.95" customHeight="1" spans="1:8">
      <c r="A11" s="74" t="s">
        <v>697</v>
      </c>
      <c r="B11" s="75">
        <f>SUM(C7:C10)</f>
        <v>1000000</v>
      </c>
      <c r="C11" s="76"/>
      <c r="D11" s="77"/>
      <c r="E11" s="77"/>
      <c r="F11" s="77"/>
      <c r="G11" s="77"/>
      <c r="H11" s="78"/>
    </row>
    <row r="12" ht="27.95" customHeight="1" spans="1:8">
      <c r="A12" s="74" t="s">
        <v>699</v>
      </c>
      <c r="B12" s="75">
        <f>SUM(G7:G10)</f>
        <v>924618.45</v>
      </c>
      <c r="C12" s="76"/>
      <c r="D12" s="77"/>
      <c r="E12" s="77"/>
      <c r="F12" s="77"/>
      <c r="G12" s="77"/>
      <c r="H12" s="78"/>
    </row>
    <row r="13" ht="27.95" customHeight="1" spans="1:8">
      <c r="A13" s="74" t="s">
        <v>701</v>
      </c>
      <c r="B13" s="75">
        <f>B11-B12</f>
        <v>75381.55</v>
      </c>
      <c r="C13" s="76"/>
      <c r="D13" s="77"/>
      <c r="E13" s="77"/>
      <c r="F13" s="77"/>
      <c r="G13" s="77"/>
      <c r="H13" s="78"/>
    </row>
    <row r="14" ht="27.95" customHeight="1" spans="1:8">
      <c r="A14" s="79"/>
      <c r="B14" s="79"/>
      <c r="C14" s="80"/>
      <c r="D14" s="79"/>
      <c r="E14" s="79"/>
      <c r="F14" s="6" t="s">
        <v>703</v>
      </c>
      <c r="G14" s="6"/>
      <c r="H14" s="55"/>
    </row>
    <row r="15" ht="27.95" customHeight="1" spans="1:17">
      <c r="A15" s="79"/>
      <c r="B15" s="80"/>
      <c r="C15" s="80"/>
      <c r="D15" s="79"/>
      <c r="E15" s="79"/>
      <c r="F15" s="41" t="s">
        <v>705</v>
      </c>
      <c r="G15" s="41"/>
      <c r="H15" s="79"/>
      <c r="M15" s="110" t="s">
        <v>8061</v>
      </c>
      <c r="N15" s="111"/>
      <c r="O15" s="111"/>
      <c r="P15" s="111"/>
      <c r="Q15" s="111"/>
    </row>
    <row r="16" spans="1:17">
      <c r="A16" s="82" t="s">
        <v>707</v>
      </c>
      <c r="B16" s="82"/>
      <c r="C16" s="82"/>
      <c r="D16" s="82"/>
      <c r="E16" s="82"/>
      <c r="F16" s="82"/>
      <c r="G16" s="82"/>
      <c r="H16" s="82"/>
      <c r="M16" s="112" t="s">
        <v>689</v>
      </c>
      <c r="N16" s="112"/>
      <c r="O16" s="112" t="s">
        <v>654</v>
      </c>
      <c r="P16" s="112" t="s">
        <v>655</v>
      </c>
      <c r="Q16" s="112" t="s">
        <v>656</v>
      </c>
    </row>
    <row r="17" spans="13:17">
      <c r="M17" s="113" t="s">
        <v>659</v>
      </c>
      <c r="N17" s="113" t="s">
        <v>660</v>
      </c>
      <c r="O17" s="113" t="s">
        <v>654</v>
      </c>
      <c r="P17" s="113" t="s">
        <v>655</v>
      </c>
      <c r="Q17" s="113" t="s">
        <v>661</v>
      </c>
    </row>
    <row r="18" spans="13:17">
      <c r="M18" s="114">
        <v>2</v>
      </c>
      <c r="N18" s="114">
        <v>5</v>
      </c>
      <c r="O18" s="114" t="s">
        <v>8062</v>
      </c>
      <c r="P18" s="114" t="s">
        <v>8063</v>
      </c>
      <c r="Q18" s="114">
        <v>184610</v>
      </c>
    </row>
    <row r="19" spans="13:17">
      <c r="M19" s="114">
        <v>3</v>
      </c>
      <c r="N19" s="114">
        <v>13</v>
      </c>
      <c r="O19" s="114" t="s">
        <v>3249</v>
      </c>
      <c r="P19" s="114" t="s">
        <v>8063</v>
      </c>
      <c r="Q19" s="114">
        <v>207700</v>
      </c>
    </row>
    <row r="20" spans="13:17">
      <c r="M20" s="114">
        <v>4</v>
      </c>
      <c r="N20" s="115">
        <v>25</v>
      </c>
      <c r="O20" s="114" t="s">
        <v>8064</v>
      </c>
      <c r="P20" s="114" t="s">
        <v>8065</v>
      </c>
      <c r="Q20" s="114">
        <v>800</v>
      </c>
    </row>
    <row r="21" spans="13:17">
      <c r="M21" s="114">
        <v>5</v>
      </c>
      <c r="N21" s="887" t="s">
        <v>708</v>
      </c>
      <c r="O21" s="114" t="s">
        <v>4933</v>
      </c>
      <c r="P21" s="114" t="s">
        <v>8066</v>
      </c>
      <c r="Q21" s="114">
        <v>113800</v>
      </c>
    </row>
    <row r="22" spans="13:17">
      <c r="M22" s="114">
        <v>8</v>
      </c>
      <c r="N22" s="114">
        <v>19</v>
      </c>
      <c r="O22" s="114" t="s">
        <v>4180</v>
      </c>
      <c r="P22" s="114" t="s">
        <v>8066</v>
      </c>
      <c r="Q22" s="114">
        <v>150000</v>
      </c>
    </row>
    <row r="23" spans="13:17">
      <c r="M23" s="114">
        <v>8</v>
      </c>
      <c r="N23" s="115">
        <v>27</v>
      </c>
      <c r="O23" s="114" t="s">
        <v>8067</v>
      </c>
      <c r="P23" s="114" t="s">
        <v>8068</v>
      </c>
      <c r="Q23" s="114">
        <v>146000</v>
      </c>
    </row>
    <row r="24" spans="13:17">
      <c r="M24" s="114">
        <v>10</v>
      </c>
      <c r="N24" s="114">
        <v>22</v>
      </c>
      <c r="O24" s="114" t="s">
        <v>1700</v>
      </c>
      <c r="P24" s="114" t="s">
        <v>8069</v>
      </c>
      <c r="Q24" s="114">
        <v>47812</v>
      </c>
    </row>
    <row r="25" spans="13:17">
      <c r="M25" s="114">
        <v>11</v>
      </c>
      <c r="N25" s="114">
        <v>12</v>
      </c>
      <c r="O25" s="114" t="s">
        <v>724</v>
      </c>
      <c r="P25" s="114" t="s">
        <v>8070</v>
      </c>
      <c r="Q25" s="114">
        <v>10000</v>
      </c>
    </row>
    <row r="26" spans="13:17">
      <c r="M26" s="114">
        <v>11</v>
      </c>
      <c r="N26" s="115">
        <v>12</v>
      </c>
      <c r="O26" s="114" t="s">
        <v>897</v>
      </c>
      <c r="P26" s="114" t="s">
        <v>8071</v>
      </c>
      <c r="Q26" s="114">
        <v>29750</v>
      </c>
    </row>
    <row r="27" spans="13:17">
      <c r="M27" s="114">
        <v>12</v>
      </c>
      <c r="N27" s="887" t="s">
        <v>708</v>
      </c>
      <c r="O27" s="114" t="s">
        <v>7013</v>
      </c>
      <c r="P27" s="114" t="s">
        <v>8072</v>
      </c>
      <c r="Q27" s="114">
        <v>34146.45</v>
      </c>
    </row>
    <row r="28" spans="13:23">
      <c r="M28" s="116" t="s">
        <v>389</v>
      </c>
      <c r="N28" s="117"/>
      <c r="O28" s="117"/>
      <c r="P28" s="118"/>
      <c r="Q28" s="114">
        <f>SUM(Q18:Q27)</f>
        <v>924618.45</v>
      </c>
      <c r="W28" s="95"/>
    </row>
    <row r="29" spans="23:23">
      <c r="W29" s="95"/>
    </row>
    <row r="30" spans="23:23">
      <c r="W30" s="95"/>
    </row>
    <row r="31" spans="23:23">
      <c r="W31" s="95"/>
    </row>
    <row r="32" spans="23:23">
      <c r="W32" s="95"/>
    </row>
    <row r="33" spans="23:23">
      <c r="W33" s="95"/>
    </row>
    <row r="34" spans="23:23">
      <c r="W34" s="95"/>
    </row>
    <row r="35" spans="23:23">
      <c r="W35" s="95"/>
    </row>
    <row r="36" spans="23:23">
      <c r="W36" s="95"/>
    </row>
    <row r="37" spans="23:23">
      <c r="W37" s="95"/>
    </row>
  </sheetData>
  <mergeCells count="17">
    <mergeCell ref="A1:H1"/>
    <mergeCell ref="B3:E3"/>
    <mergeCell ref="G3:H3"/>
    <mergeCell ref="A4:H4"/>
    <mergeCell ref="A5:D5"/>
    <mergeCell ref="E5:H5"/>
    <mergeCell ref="C11:H11"/>
    <mergeCell ref="C13:H13"/>
    <mergeCell ref="F14:G14"/>
    <mergeCell ref="F15:G15"/>
    <mergeCell ref="M15:Q15"/>
    <mergeCell ref="A16:G16"/>
    <mergeCell ref="M16:N16"/>
    <mergeCell ref="M28:P28"/>
    <mergeCell ref="O16:O17"/>
    <mergeCell ref="P16:P17"/>
    <mergeCell ref="Q16:Q17"/>
  </mergeCells>
  <pageMargins left="0.699305555555556" right="0.699305555555556" top="0.75" bottom="0.75" header="0.3" footer="0.3"/>
  <pageSetup paperSize="9" scale="77" orientation="landscape"/>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8073</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307</v>
      </c>
      <c r="C3" s="58"/>
      <c r="D3" s="58"/>
      <c r="E3" s="58"/>
      <c r="F3" s="59" t="s">
        <v>650</v>
      </c>
      <c r="G3" s="58" t="s">
        <v>311</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45127</v>
      </c>
      <c r="B7" s="65" t="s">
        <v>312</v>
      </c>
      <c r="C7" s="63">
        <v>1000000</v>
      </c>
      <c r="D7" s="109"/>
      <c r="E7" s="61"/>
      <c r="F7" s="65"/>
      <c r="G7" s="68"/>
      <c r="H7" s="66"/>
      <c r="J7" s="46" t="s">
        <v>14</v>
      </c>
      <c r="K7" s="47">
        <f>B11</f>
        <v>1000000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1000000</v>
      </c>
    </row>
    <row r="11" ht="27.95" customHeight="1" spans="1:8">
      <c r="A11" s="74" t="s">
        <v>697</v>
      </c>
      <c r="B11" s="75">
        <f>SUM(C7:C10)</f>
        <v>1000000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B15+B11-B12</f>
        <v>1000000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2.4" style="52"/>
    <col min="12" max="16378" width="9" style="52"/>
    <col min="16379" max="16384" width="9" style="107"/>
  </cols>
  <sheetData>
    <row r="1" ht="42" customHeight="1" spans="1:8">
      <c r="A1" s="54" t="s">
        <v>8074</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315</v>
      </c>
      <c r="C3" s="58"/>
      <c r="D3" s="58"/>
      <c r="E3" s="58"/>
      <c r="F3" s="59" t="s">
        <v>650</v>
      </c>
      <c r="G3" s="58" t="s">
        <v>314</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61">
        <v>44900</v>
      </c>
      <c r="B7" s="65" t="s">
        <v>316</v>
      </c>
      <c r="C7" s="63">
        <v>10000000</v>
      </c>
      <c r="D7" s="64"/>
      <c r="E7" s="61"/>
      <c r="F7" s="65"/>
      <c r="G7" s="68"/>
      <c r="H7" s="66"/>
      <c r="J7" s="46" t="s">
        <v>14</v>
      </c>
      <c r="K7" s="47">
        <f>B11</f>
        <v>10000000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10000000</v>
      </c>
    </row>
    <row r="11" ht="27.95" customHeight="1" spans="1:8">
      <c r="A11" s="74" t="s">
        <v>697</v>
      </c>
      <c r="B11" s="75">
        <f>SUM(C7:C10)</f>
        <v>10000000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B11-B12</f>
        <v>10000000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8075</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319</v>
      </c>
      <c r="C3" s="58"/>
      <c r="D3" s="58"/>
      <c r="E3" s="58"/>
      <c r="F3" s="59" t="s">
        <v>650</v>
      </c>
      <c r="G3" s="58" t="s">
        <v>318</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108">
        <v>44900</v>
      </c>
      <c r="B7" s="26" t="s">
        <v>320</v>
      </c>
      <c r="C7" s="48">
        <v>1000000</v>
      </c>
      <c r="D7" s="28"/>
      <c r="E7" s="61"/>
      <c r="F7" s="65"/>
      <c r="G7" s="68"/>
      <c r="H7" s="66"/>
      <c r="J7" s="46" t="s">
        <v>14</v>
      </c>
      <c r="K7" s="47">
        <f>B11</f>
        <v>1000000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1000000</v>
      </c>
    </row>
    <row r="11" ht="27.95" customHeight="1" spans="1:8">
      <c r="A11" s="74" t="s">
        <v>697</v>
      </c>
      <c r="B11" s="75">
        <f>SUM(C7:C10)</f>
        <v>1000000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B15+B11-B12</f>
        <v>1000000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workbookViewId="0">
      <selection activeCell="G27" sqref="G27"/>
    </sheetView>
  </sheetViews>
  <sheetFormatPr defaultColWidth="9" defaultRowHeight="13.5"/>
  <cols>
    <col min="1" max="1" width="18.625" style="52" customWidth="1"/>
    <col min="2" max="2" width="29.75" style="52" customWidth="1"/>
    <col min="3" max="3" width="18.625" style="53" customWidth="1"/>
    <col min="4" max="6" width="18.625" style="52" customWidth="1"/>
    <col min="7" max="7" width="18.625" style="53" customWidth="1"/>
    <col min="8" max="8" width="18.625" style="52" customWidth="1"/>
    <col min="9" max="10" width="9" style="52"/>
    <col min="11" max="11" width="11.4" style="52"/>
    <col min="12" max="16378" width="9" style="52"/>
    <col min="16379" max="16384" width="9" style="107"/>
  </cols>
  <sheetData>
    <row r="1" ht="42" customHeight="1" spans="1:8">
      <c r="A1" s="54" t="s">
        <v>8076</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323</v>
      </c>
      <c r="C3" s="58"/>
      <c r="D3" s="58"/>
      <c r="E3" s="58"/>
      <c r="F3" s="59" t="s">
        <v>650</v>
      </c>
      <c r="G3" s="58" t="s">
        <v>322</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47" customHeight="1" spans="1:11">
      <c r="A7" s="108">
        <v>44921</v>
      </c>
      <c r="B7" s="26" t="s">
        <v>8077</v>
      </c>
      <c r="C7" s="48">
        <v>5000000</v>
      </c>
      <c r="D7" s="28"/>
      <c r="E7" s="61"/>
      <c r="F7" s="65"/>
      <c r="G7" s="68"/>
      <c r="H7" s="66"/>
      <c r="J7" s="46" t="s">
        <v>14</v>
      </c>
      <c r="K7" s="47">
        <f>B11</f>
        <v>5000000</v>
      </c>
    </row>
    <row r="8" ht="27.95" customHeight="1" spans="1:11">
      <c r="A8" s="61"/>
      <c r="B8" s="62"/>
      <c r="C8" s="63"/>
      <c r="D8" s="67"/>
      <c r="E8" s="61"/>
      <c r="F8" s="73"/>
      <c r="G8" s="71"/>
      <c r="H8" s="66"/>
      <c r="J8" s="46" t="s">
        <v>669</v>
      </c>
      <c r="K8" s="47">
        <f>SUM(G7)</f>
        <v>0</v>
      </c>
    </row>
    <row r="9" ht="27.95" customHeight="1" spans="1:11">
      <c r="A9" s="61"/>
      <c r="B9" s="62"/>
      <c r="C9" s="63"/>
      <c r="D9" s="67"/>
      <c r="E9" s="61"/>
      <c r="F9" s="73"/>
      <c r="G9" s="71"/>
      <c r="H9" s="66"/>
      <c r="J9" s="46" t="s">
        <v>16</v>
      </c>
      <c r="K9" s="47">
        <f>B12</f>
        <v>0</v>
      </c>
    </row>
    <row r="10" ht="27.95" customHeight="1" spans="1:11">
      <c r="A10" s="69"/>
      <c r="B10" s="70"/>
      <c r="C10" s="71"/>
      <c r="D10" s="72"/>
      <c r="E10" s="61"/>
      <c r="F10" s="73"/>
      <c r="G10" s="71"/>
      <c r="H10" s="66"/>
      <c r="J10" s="46" t="s">
        <v>17</v>
      </c>
      <c r="K10" s="47">
        <f>B13</f>
        <v>5000000</v>
      </c>
    </row>
    <row r="11" ht="27.95" customHeight="1" spans="1:8">
      <c r="A11" s="74" t="s">
        <v>697</v>
      </c>
      <c r="B11" s="75">
        <f>SUM(C7:C10)</f>
        <v>5000000</v>
      </c>
      <c r="C11" s="76"/>
      <c r="D11" s="77"/>
      <c r="E11" s="77"/>
      <c r="F11" s="77"/>
      <c r="G11" s="77"/>
      <c r="H11" s="78"/>
    </row>
    <row r="12" ht="27.95" customHeight="1" spans="1:8">
      <c r="A12" s="74" t="s">
        <v>699</v>
      </c>
      <c r="B12" s="75">
        <f>SUM(G7:G10)</f>
        <v>0</v>
      </c>
      <c r="C12" s="76"/>
      <c r="D12" s="77"/>
      <c r="E12" s="77"/>
      <c r="F12" s="77"/>
      <c r="G12" s="77"/>
      <c r="H12" s="78"/>
    </row>
    <row r="13" ht="27.95" customHeight="1" spans="1:8">
      <c r="A13" s="74" t="s">
        <v>701</v>
      </c>
      <c r="B13" s="75">
        <f>B15+B11-B12</f>
        <v>5000000</v>
      </c>
      <c r="C13" s="76"/>
      <c r="D13" s="77"/>
      <c r="E13" s="77"/>
      <c r="F13" s="77"/>
      <c r="G13" s="77"/>
      <c r="H13" s="78"/>
    </row>
    <row r="14" ht="27.95" customHeight="1" spans="1:8">
      <c r="A14" s="79"/>
      <c r="B14" s="79"/>
      <c r="C14" s="80"/>
      <c r="D14" s="79"/>
      <c r="E14" s="79"/>
      <c r="F14" s="6" t="s">
        <v>703</v>
      </c>
      <c r="G14" s="6"/>
      <c r="H14" s="55"/>
    </row>
    <row r="15" ht="27.95" customHeight="1" spans="1:8">
      <c r="A15" s="79"/>
      <c r="B15" s="80"/>
      <c r="C15" s="80"/>
      <c r="D15" s="79"/>
      <c r="E15" s="79"/>
      <c r="F15" s="41" t="s">
        <v>705</v>
      </c>
      <c r="G15" s="41"/>
      <c r="H15" s="79"/>
    </row>
    <row r="16" ht="27.95" customHeight="1" spans="1:8">
      <c r="A16" s="82" t="s">
        <v>707</v>
      </c>
      <c r="B16" s="82"/>
      <c r="C16" s="82"/>
      <c r="D16" s="82"/>
      <c r="E16" s="82"/>
      <c r="F16" s="82"/>
      <c r="G16" s="82"/>
      <c r="H16" s="82"/>
    </row>
  </sheetData>
  <mergeCells count="11">
    <mergeCell ref="A1:H1"/>
    <mergeCell ref="B3:E3"/>
    <mergeCell ref="G3:H3"/>
    <mergeCell ref="A4:H4"/>
    <mergeCell ref="A5:D5"/>
    <mergeCell ref="E5:H5"/>
    <mergeCell ref="C11:H11"/>
    <mergeCell ref="C13:H13"/>
    <mergeCell ref="F14:G14"/>
    <mergeCell ref="F15:G15"/>
    <mergeCell ref="A16:G16"/>
  </mergeCells>
  <pageMargins left="0.699305555555556" right="0.699305555555556" top="0.75" bottom="0.75" header="0.3" footer="0.3"/>
  <pageSetup paperSize="9" scale="77" orientation="landscape"/>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Q2293"/>
  <sheetViews>
    <sheetView workbookViewId="0">
      <selection activeCell="G27" sqref="G27"/>
    </sheetView>
  </sheetViews>
  <sheetFormatPr defaultColWidth="8.1" defaultRowHeight="13.5"/>
  <cols>
    <col min="1" max="1" width="16.7666666666667" style="52" customWidth="1"/>
    <col min="2" max="2" width="25" style="52" customWidth="1"/>
    <col min="3" max="3" width="16.7666666666667" style="53" customWidth="1"/>
    <col min="4" max="5" width="16.7666666666667" style="52" customWidth="1"/>
    <col min="6" max="6" width="30.825" style="52" customWidth="1"/>
    <col min="7" max="7" width="16.7666666666667" style="53" customWidth="1"/>
    <col min="8" max="8" width="18" style="52" customWidth="1"/>
    <col min="9" max="9" width="8.1" style="52"/>
    <col min="10" max="10" width="9.34166666666667" style="52"/>
    <col min="11" max="11" width="11.4" style="52"/>
    <col min="12" max="15" width="8.1" style="52"/>
    <col min="16" max="16" width="16.8" style="52" customWidth="1"/>
    <col min="17" max="17" width="10.6" style="52"/>
    <col min="18" max="23" width="8.1" style="52"/>
    <col min="24" max="24" width="14.875" style="52"/>
    <col min="25" max="30" width="8.1" style="52"/>
    <col min="31" max="31" width="14" style="52"/>
    <col min="32" max="32" width="8.1" style="52"/>
    <col min="33" max="33" width="11.5" style="52"/>
    <col min="34" max="39" width="8.1" style="52"/>
    <col min="40" max="40" width="13.75" style="52"/>
    <col min="41" max="16384" width="8.1" style="52"/>
  </cols>
  <sheetData>
    <row r="1" ht="42" customHeight="1" spans="1:8">
      <c r="A1" s="54" t="s">
        <v>8078</v>
      </c>
      <c r="B1" s="54"/>
      <c r="C1" s="54"/>
      <c r="D1" s="54"/>
      <c r="E1" s="54"/>
      <c r="F1" s="54"/>
      <c r="G1" s="54"/>
      <c r="H1" s="54"/>
    </row>
    <row r="2" ht="23.25" customHeight="1" spans="1:8">
      <c r="A2" s="55" t="s">
        <v>647</v>
      </c>
      <c r="B2" s="55"/>
      <c r="C2" s="56"/>
      <c r="D2" s="55"/>
      <c r="E2" s="55"/>
      <c r="F2" s="55"/>
      <c r="G2" s="56"/>
      <c r="H2" s="55"/>
    </row>
    <row r="3" ht="27.95" customHeight="1" spans="1:8">
      <c r="A3" s="57" t="s">
        <v>648</v>
      </c>
      <c r="B3" s="58" t="s">
        <v>8079</v>
      </c>
      <c r="C3" s="58"/>
      <c r="D3" s="58"/>
      <c r="E3" s="58"/>
      <c r="F3" s="59" t="s">
        <v>650</v>
      </c>
      <c r="G3" s="58" t="s">
        <v>97</v>
      </c>
      <c r="H3" s="58"/>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60" t="s">
        <v>13</v>
      </c>
    </row>
    <row r="7" ht="30" customHeight="1" spans="1:11">
      <c r="A7" s="61">
        <v>44957</v>
      </c>
      <c r="B7" s="62" t="s">
        <v>99</v>
      </c>
      <c r="C7" s="63">
        <v>3000000</v>
      </c>
      <c r="D7" s="64"/>
      <c r="E7" s="61" t="s">
        <v>7791</v>
      </c>
      <c r="F7" s="65" t="s">
        <v>8080</v>
      </c>
      <c r="G7" s="27">
        <f>Q612</f>
        <v>2607817.7</v>
      </c>
      <c r="H7" s="66"/>
      <c r="J7" s="46" t="s">
        <v>14</v>
      </c>
      <c r="K7" s="47">
        <f>B13</f>
        <v>9000000</v>
      </c>
    </row>
    <row r="8" ht="30" customHeight="1" spans="1:11">
      <c r="A8" s="61">
        <v>45322</v>
      </c>
      <c r="B8" s="62" t="s">
        <v>99</v>
      </c>
      <c r="C8" s="63">
        <v>3000000</v>
      </c>
      <c r="D8" s="67"/>
      <c r="E8" s="61" t="s">
        <v>7792</v>
      </c>
      <c r="F8" s="65" t="s">
        <v>8080</v>
      </c>
      <c r="G8" s="68">
        <f>X519</f>
        <v>2696299.78</v>
      </c>
      <c r="H8" s="66"/>
      <c r="J8" s="46" t="s">
        <v>669</v>
      </c>
      <c r="K8" s="47">
        <f>G9</f>
        <v>1506064.78</v>
      </c>
    </row>
    <row r="9" ht="30" customHeight="1" spans="1:11">
      <c r="A9" s="61">
        <v>45688</v>
      </c>
      <c r="B9" s="62" t="s">
        <v>99</v>
      </c>
      <c r="C9" s="63">
        <v>3000000</v>
      </c>
      <c r="D9" s="67"/>
      <c r="E9" s="61" t="s">
        <v>8081</v>
      </c>
      <c r="F9" s="65" t="s">
        <v>8080</v>
      </c>
      <c r="G9" s="27">
        <f>AE341</f>
        <v>1506064.78</v>
      </c>
      <c r="H9" s="66"/>
      <c r="J9" s="46" t="s">
        <v>16</v>
      </c>
      <c r="K9" s="47">
        <f>B14</f>
        <v>6810182.26</v>
      </c>
    </row>
    <row r="10" ht="30" customHeight="1" spans="1:11">
      <c r="A10" s="61"/>
      <c r="B10" s="62"/>
      <c r="C10" s="63"/>
      <c r="D10" s="67"/>
      <c r="E10" s="61"/>
      <c r="F10" s="65"/>
      <c r="G10" s="27"/>
      <c r="H10" s="66"/>
      <c r="J10" s="46" t="s">
        <v>17</v>
      </c>
      <c r="K10" s="47">
        <f>B15</f>
        <v>2189817.74</v>
      </c>
    </row>
    <row r="11" ht="30" customHeight="1" spans="1:8">
      <c r="A11" s="61"/>
      <c r="B11" s="62"/>
      <c r="C11" s="62"/>
      <c r="D11" s="62"/>
      <c r="E11" s="62"/>
      <c r="F11" s="62"/>
      <c r="G11" s="62"/>
      <c r="H11" s="62"/>
    </row>
    <row r="12" ht="30" customHeight="1" spans="1:8">
      <c r="A12" s="69"/>
      <c r="B12" s="70"/>
      <c r="C12" s="71"/>
      <c r="D12" s="72"/>
      <c r="E12" s="61"/>
      <c r="F12" s="73"/>
      <c r="G12" s="71"/>
      <c r="H12" s="66"/>
    </row>
    <row r="13" ht="27.95" customHeight="1" spans="1:8">
      <c r="A13" s="74" t="s">
        <v>697</v>
      </c>
      <c r="B13" s="75">
        <f>SUM(C7:C12)</f>
        <v>9000000</v>
      </c>
      <c r="C13" s="76"/>
      <c r="D13" s="77"/>
      <c r="E13" s="77"/>
      <c r="F13" s="77"/>
      <c r="G13" s="77"/>
      <c r="H13" s="78"/>
    </row>
    <row r="14" ht="27.95" customHeight="1" spans="1:8">
      <c r="A14" s="74" t="s">
        <v>699</v>
      </c>
      <c r="B14" s="75">
        <f>SUM(G7:G12)</f>
        <v>6810182.26</v>
      </c>
      <c r="C14" s="76"/>
      <c r="D14" s="77"/>
      <c r="E14" s="77"/>
      <c r="F14" s="77"/>
      <c r="G14" s="77"/>
      <c r="H14" s="78"/>
    </row>
    <row r="15" ht="27.95" customHeight="1" spans="1:8">
      <c r="A15" s="74" t="s">
        <v>701</v>
      </c>
      <c r="B15" s="75">
        <f>B13-B14</f>
        <v>2189817.74</v>
      </c>
      <c r="C15" s="76"/>
      <c r="D15" s="77"/>
      <c r="E15" s="77"/>
      <c r="F15" s="77"/>
      <c r="G15" s="77"/>
      <c r="H15" s="78"/>
    </row>
    <row r="16" ht="27.95" customHeight="1" spans="1:8">
      <c r="A16" s="79"/>
      <c r="B16" s="79"/>
      <c r="C16" s="80"/>
      <c r="D16" s="79"/>
      <c r="E16" s="79"/>
      <c r="F16" s="81" t="s">
        <v>703</v>
      </c>
      <c r="G16" s="81"/>
      <c r="H16" s="55"/>
    </row>
    <row r="17" ht="27.95" customHeight="1" spans="1:8">
      <c r="A17" s="79"/>
      <c r="B17" s="80"/>
      <c r="C17" s="80"/>
      <c r="D17" s="79"/>
      <c r="E17" s="79"/>
      <c r="F17" s="41" t="s">
        <v>8082</v>
      </c>
      <c r="G17" s="41"/>
      <c r="H17" s="79"/>
    </row>
    <row r="18" ht="27.95" customHeight="1" spans="1:8">
      <c r="A18" s="82" t="s">
        <v>707</v>
      </c>
      <c r="B18" s="82"/>
      <c r="C18" s="82"/>
      <c r="D18" s="82"/>
      <c r="E18" s="82"/>
      <c r="F18" s="82"/>
      <c r="G18" s="82"/>
      <c r="H18" s="82"/>
    </row>
    <row r="20" ht="18.75" spans="12:31">
      <c r="L20" s="83" t="s">
        <v>8083</v>
      </c>
      <c r="M20" s="84"/>
      <c r="N20" s="84"/>
      <c r="O20" s="84"/>
      <c r="P20" s="84"/>
      <c r="Q20" s="84"/>
      <c r="S20" s="83" t="s">
        <v>8084</v>
      </c>
      <c r="T20" s="84"/>
      <c r="U20" s="84"/>
      <c r="V20" s="84"/>
      <c r="W20" s="84"/>
      <c r="X20" s="84"/>
      <c r="Z20" s="83" t="s">
        <v>8085</v>
      </c>
      <c r="AA20" s="84"/>
      <c r="AB20" s="84"/>
      <c r="AC20" s="84"/>
      <c r="AD20" s="84"/>
      <c r="AE20" s="84"/>
    </row>
    <row r="21" spans="12:31">
      <c r="L21" s="85" t="s">
        <v>685</v>
      </c>
      <c r="M21" s="85"/>
      <c r="N21" s="85" t="s">
        <v>1953</v>
      </c>
      <c r="O21" s="85" t="s">
        <v>654</v>
      </c>
      <c r="P21" s="85" t="s">
        <v>655</v>
      </c>
      <c r="Q21" s="85" t="s">
        <v>656</v>
      </c>
      <c r="S21" s="85" t="s">
        <v>689</v>
      </c>
      <c r="T21" s="85"/>
      <c r="U21" s="85" t="s">
        <v>1953</v>
      </c>
      <c r="V21" s="85" t="s">
        <v>654</v>
      </c>
      <c r="W21" s="85" t="s">
        <v>655</v>
      </c>
      <c r="X21" s="85" t="s">
        <v>656</v>
      </c>
      <c r="Z21" s="85" t="s">
        <v>669</v>
      </c>
      <c r="AA21" s="85"/>
      <c r="AB21" s="85" t="s">
        <v>1953</v>
      </c>
      <c r="AC21" s="85" t="s">
        <v>654</v>
      </c>
      <c r="AD21" s="85" t="s">
        <v>655</v>
      </c>
      <c r="AE21" s="85" t="s">
        <v>656</v>
      </c>
    </row>
    <row r="22" spans="12:31">
      <c r="L22" s="85" t="s">
        <v>659</v>
      </c>
      <c r="M22" s="85" t="s">
        <v>660</v>
      </c>
      <c r="N22" s="85" t="s">
        <v>1953</v>
      </c>
      <c r="O22" s="85" t="s">
        <v>654</v>
      </c>
      <c r="P22" s="85" t="s">
        <v>655</v>
      </c>
      <c r="Q22" s="85" t="s">
        <v>661</v>
      </c>
      <c r="S22" s="85" t="s">
        <v>659</v>
      </c>
      <c r="T22" s="85" t="s">
        <v>660</v>
      </c>
      <c r="U22" s="85" t="s">
        <v>1953</v>
      </c>
      <c r="V22" s="85" t="s">
        <v>654</v>
      </c>
      <c r="W22" s="85" t="s">
        <v>655</v>
      </c>
      <c r="X22" s="85" t="s">
        <v>661</v>
      </c>
      <c r="Z22" s="85" t="s">
        <v>659</v>
      </c>
      <c r="AA22" s="85" t="s">
        <v>660</v>
      </c>
      <c r="AB22" s="85" t="s">
        <v>1953</v>
      </c>
      <c r="AC22" s="85" t="s">
        <v>654</v>
      </c>
      <c r="AD22" s="85" t="s">
        <v>655</v>
      </c>
      <c r="AE22" s="85" t="s">
        <v>661</v>
      </c>
    </row>
    <row r="23" ht="31.5" spans="12:31">
      <c r="L23" s="86" t="s">
        <v>665</v>
      </c>
      <c r="M23" s="87">
        <v>10</v>
      </c>
      <c r="N23" s="86" t="s">
        <v>4310</v>
      </c>
      <c r="O23" s="86" t="s">
        <v>8086</v>
      </c>
      <c r="P23" s="86" t="s">
        <v>3281</v>
      </c>
      <c r="Q23" s="88">
        <v>11370</v>
      </c>
      <c r="S23" s="893" t="s">
        <v>665</v>
      </c>
      <c r="T23" s="893" t="s">
        <v>716</v>
      </c>
      <c r="U23" s="89" t="s">
        <v>3985</v>
      </c>
      <c r="V23" s="89" t="s">
        <v>937</v>
      </c>
      <c r="W23" s="89" t="s">
        <v>8087</v>
      </c>
      <c r="X23" s="90">
        <v>5000</v>
      </c>
      <c r="Z23" s="894" t="s">
        <v>665</v>
      </c>
      <c r="AA23" s="895" t="s">
        <v>729</v>
      </c>
      <c r="AB23" s="86" t="s">
        <v>6326</v>
      </c>
      <c r="AC23" s="86" t="s">
        <v>8088</v>
      </c>
      <c r="AD23" s="86" t="s">
        <v>8089</v>
      </c>
      <c r="AE23" s="88">
        <v>18950</v>
      </c>
    </row>
    <row r="24" ht="42" spans="12:31">
      <c r="L24" s="86" t="s">
        <v>665</v>
      </c>
      <c r="M24" s="87">
        <v>10</v>
      </c>
      <c r="N24" s="86" t="s">
        <v>4310</v>
      </c>
      <c r="O24" s="86" t="s">
        <v>8086</v>
      </c>
      <c r="P24" s="86" t="s">
        <v>3281</v>
      </c>
      <c r="Q24" s="88">
        <v>2500</v>
      </c>
      <c r="S24" s="896" t="s">
        <v>665</v>
      </c>
      <c r="T24" s="896" t="s">
        <v>729</v>
      </c>
      <c r="U24" s="91" t="s">
        <v>3985</v>
      </c>
      <c r="V24" s="91" t="s">
        <v>8090</v>
      </c>
      <c r="W24" s="91" t="s">
        <v>8091</v>
      </c>
      <c r="X24" s="92">
        <v>13000</v>
      </c>
      <c r="Z24" s="894" t="s">
        <v>665</v>
      </c>
      <c r="AA24" s="895" t="s">
        <v>729</v>
      </c>
      <c r="AB24" s="86" t="s">
        <v>4310</v>
      </c>
      <c r="AC24" s="86" t="s">
        <v>2349</v>
      </c>
      <c r="AD24" s="86" t="s">
        <v>3281</v>
      </c>
      <c r="AE24" s="88">
        <v>140</v>
      </c>
    </row>
    <row r="25" ht="42" spans="12:31">
      <c r="L25" s="86" t="s">
        <v>665</v>
      </c>
      <c r="M25" s="87">
        <v>10</v>
      </c>
      <c r="N25" s="86" t="s">
        <v>4310</v>
      </c>
      <c r="O25" s="86" t="s">
        <v>8086</v>
      </c>
      <c r="P25" s="86" t="s">
        <v>3281</v>
      </c>
      <c r="Q25" s="93">
        <v>501</v>
      </c>
      <c r="S25" s="896" t="s">
        <v>665</v>
      </c>
      <c r="T25" s="896" t="s">
        <v>710</v>
      </c>
      <c r="U25" s="91" t="s">
        <v>3985</v>
      </c>
      <c r="V25" s="91" t="s">
        <v>6812</v>
      </c>
      <c r="W25" s="91" t="s">
        <v>8092</v>
      </c>
      <c r="X25" s="92">
        <v>2500</v>
      </c>
      <c r="Z25" s="894" t="s">
        <v>665</v>
      </c>
      <c r="AA25" s="895" t="s">
        <v>710</v>
      </c>
      <c r="AB25" s="86" t="s">
        <v>5818</v>
      </c>
      <c r="AC25" s="86" t="s">
        <v>8093</v>
      </c>
      <c r="AD25" s="86" t="s">
        <v>8094</v>
      </c>
      <c r="AE25" s="88">
        <v>3570</v>
      </c>
    </row>
    <row r="26" ht="42" spans="12:31">
      <c r="L26" s="86" t="s">
        <v>665</v>
      </c>
      <c r="M26" s="87">
        <v>10</v>
      </c>
      <c r="N26" s="86" t="s">
        <v>4310</v>
      </c>
      <c r="O26" s="86" t="s">
        <v>8086</v>
      </c>
      <c r="P26" s="86" t="s">
        <v>3281</v>
      </c>
      <c r="Q26" s="88">
        <v>1937</v>
      </c>
      <c r="S26" s="896" t="s">
        <v>665</v>
      </c>
      <c r="T26" s="91">
        <v>15</v>
      </c>
      <c r="U26" s="91" t="s">
        <v>4236</v>
      </c>
      <c r="V26" s="91" t="s">
        <v>8095</v>
      </c>
      <c r="W26" s="91" t="s">
        <v>4237</v>
      </c>
      <c r="X26" s="92">
        <v>1280</v>
      </c>
      <c r="Z26" s="894" t="s">
        <v>665</v>
      </c>
      <c r="AA26" s="87">
        <v>10</v>
      </c>
      <c r="AB26" s="86" t="s">
        <v>4452</v>
      </c>
      <c r="AC26" s="86" t="s">
        <v>8096</v>
      </c>
      <c r="AD26" s="86" t="s">
        <v>8097</v>
      </c>
      <c r="AE26" s="88">
        <v>19045.95</v>
      </c>
    </row>
    <row r="27" ht="31.5" spans="12:31">
      <c r="L27" s="86" t="s">
        <v>665</v>
      </c>
      <c r="M27" s="87">
        <v>10</v>
      </c>
      <c r="N27" s="86" t="s">
        <v>4310</v>
      </c>
      <c r="O27" s="86" t="s">
        <v>8086</v>
      </c>
      <c r="P27" s="86" t="s">
        <v>3281</v>
      </c>
      <c r="Q27" s="88">
        <v>1920</v>
      </c>
      <c r="S27" s="896" t="s">
        <v>665</v>
      </c>
      <c r="T27" s="91">
        <v>16</v>
      </c>
      <c r="U27" s="91" t="s">
        <v>4922</v>
      </c>
      <c r="V27" s="91" t="s">
        <v>6512</v>
      </c>
      <c r="W27" s="91" t="s">
        <v>8098</v>
      </c>
      <c r="X27" s="92">
        <v>13758.53</v>
      </c>
      <c r="Z27" s="894" t="s">
        <v>665</v>
      </c>
      <c r="AA27" s="87">
        <v>13</v>
      </c>
      <c r="AB27" s="86" t="s">
        <v>8099</v>
      </c>
      <c r="AC27" s="86" t="s">
        <v>8100</v>
      </c>
      <c r="AD27" s="86" t="s">
        <v>8101</v>
      </c>
      <c r="AE27" s="88">
        <v>3252.1</v>
      </c>
    </row>
    <row r="28" ht="31.5" spans="12:31">
      <c r="L28" s="86" t="s">
        <v>665</v>
      </c>
      <c r="M28" s="87">
        <v>10</v>
      </c>
      <c r="N28" s="86" t="s">
        <v>4310</v>
      </c>
      <c r="O28" s="86" t="s">
        <v>8086</v>
      </c>
      <c r="P28" s="86" t="s">
        <v>3281</v>
      </c>
      <c r="Q28" s="88">
        <v>1900</v>
      </c>
      <c r="S28" s="896" t="s">
        <v>665</v>
      </c>
      <c r="T28" s="91">
        <v>16</v>
      </c>
      <c r="U28" s="91" t="s">
        <v>5241</v>
      </c>
      <c r="V28" s="91" t="s">
        <v>8102</v>
      </c>
      <c r="W28" s="91" t="s">
        <v>8103</v>
      </c>
      <c r="X28" s="92">
        <v>1705</v>
      </c>
      <c r="Z28" s="894" t="s">
        <v>665</v>
      </c>
      <c r="AA28" s="87">
        <v>13</v>
      </c>
      <c r="AB28" s="86" t="s">
        <v>8099</v>
      </c>
      <c r="AC28" s="86" t="s">
        <v>936</v>
      </c>
      <c r="AD28" s="86" t="s">
        <v>8101</v>
      </c>
      <c r="AE28" s="88">
        <v>2015</v>
      </c>
    </row>
    <row r="29" ht="31.5" spans="12:31">
      <c r="L29" s="86" t="s">
        <v>665</v>
      </c>
      <c r="M29" s="87">
        <v>10</v>
      </c>
      <c r="N29" s="86" t="s">
        <v>4310</v>
      </c>
      <c r="O29" s="86" t="s">
        <v>8086</v>
      </c>
      <c r="P29" s="86" t="s">
        <v>3281</v>
      </c>
      <c r="Q29" s="88">
        <v>3055</v>
      </c>
      <c r="S29" s="896" t="s">
        <v>665</v>
      </c>
      <c r="T29" s="91">
        <v>16</v>
      </c>
      <c r="U29" s="91" t="s">
        <v>5241</v>
      </c>
      <c r="V29" s="91" t="s">
        <v>880</v>
      </c>
      <c r="W29" s="91" t="s">
        <v>5243</v>
      </c>
      <c r="X29" s="92">
        <v>1530</v>
      </c>
      <c r="Z29" s="894" t="s">
        <v>665</v>
      </c>
      <c r="AA29" s="87">
        <v>13</v>
      </c>
      <c r="AB29" s="86" t="s">
        <v>8099</v>
      </c>
      <c r="AC29" s="86" t="s">
        <v>936</v>
      </c>
      <c r="AD29" s="86" t="s">
        <v>8101</v>
      </c>
      <c r="AE29" s="88">
        <v>1275</v>
      </c>
    </row>
    <row r="30" ht="31.5" spans="12:31">
      <c r="L30" s="86" t="s">
        <v>665</v>
      </c>
      <c r="M30" s="87">
        <v>11</v>
      </c>
      <c r="N30" s="86" t="s">
        <v>4922</v>
      </c>
      <c r="O30" s="86" t="s">
        <v>8104</v>
      </c>
      <c r="P30" s="86" t="s">
        <v>4924</v>
      </c>
      <c r="Q30" s="88">
        <v>2500</v>
      </c>
      <c r="S30" s="896" t="s">
        <v>665</v>
      </c>
      <c r="T30" s="91">
        <v>16</v>
      </c>
      <c r="U30" s="91" t="s">
        <v>5241</v>
      </c>
      <c r="V30" s="91" t="s">
        <v>880</v>
      </c>
      <c r="W30" s="91" t="s">
        <v>5243</v>
      </c>
      <c r="X30" s="91">
        <v>599</v>
      </c>
      <c r="Z30" s="894" t="s">
        <v>665</v>
      </c>
      <c r="AA30" s="87">
        <v>13</v>
      </c>
      <c r="AB30" s="86" t="s">
        <v>8099</v>
      </c>
      <c r="AC30" s="86" t="s">
        <v>936</v>
      </c>
      <c r="AD30" s="86" t="s">
        <v>8101</v>
      </c>
      <c r="AE30" s="88">
        <v>2460.9</v>
      </c>
    </row>
    <row r="31" ht="52.5" spans="12:31">
      <c r="L31" s="86" t="s">
        <v>665</v>
      </c>
      <c r="M31" s="87">
        <v>11</v>
      </c>
      <c r="N31" s="86" t="s">
        <v>4922</v>
      </c>
      <c r="O31" s="86" t="s">
        <v>3285</v>
      </c>
      <c r="P31" s="86" t="s">
        <v>4924</v>
      </c>
      <c r="Q31" s="93">
        <v>970</v>
      </c>
      <c r="S31" s="896" t="s">
        <v>665</v>
      </c>
      <c r="T31" s="91">
        <v>16</v>
      </c>
      <c r="U31" s="91" t="s">
        <v>5241</v>
      </c>
      <c r="V31" s="91" t="s">
        <v>880</v>
      </c>
      <c r="W31" s="91" t="s">
        <v>5243</v>
      </c>
      <c r="X31" s="91">
        <v>160</v>
      </c>
      <c r="Z31" s="894" t="s">
        <v>665</v>
      </c>
      <c r="AA31" s="87">
        <v>14</v>
      </c>
      <c r="AB31" s="86" t="s">
        <v>5162</v>
      </c>
      <c r="AC31" s="86" t="s">
        <v>7913</v>
      </c>
      <c r="AD31" s="86" t="s">
        <v>8105</v>
      </c>
      <c r="AE31" s="88">
        <v>6413.81</v>
      </c>
    </row>
    <row r="32" ht="31.5" spans="12:31">
      <c r="L32" s="86" t="s">
        <v>665</v>
      </c>
      <c r="M32" s="87">
        <v>11</v>
      </c>
      <c r="N32" s="86" t="s">
        <v>4922</v>
      </c>
      <c r="O32" s="86" t="s">
        <v>3035</v>
      </c>
      <c r="P32" s="86" t="s">
        <v>4924</v>
      </c>
      <c r="Q32" s="93">
        <v>254.1</v>
      </c>
      <c r="S32" s="896" t="s">
        <v>665</v>
      </c>
      <c r="T32" s="91">
        <v>16</v>
      </c>
      <c r="U32" s="91" t="s">
        <v>5241</v>
      </c>
      <c r="V32" s="91" t="s">
        <v>881</v>
      </c>
      <c r="W32" s="91" t="s">
        <v>8103</v>
      </c>
      <c r="X32" s="91">
        <v>3385</v>
      </c>
      <c r="Z32" s="894" t="s">
        <v>665</v>
      </c>
      <c r="AA32" s="87">
        <v>15</v>
      </c>
      <c r="AB32" s="86" t="s">
        <v>4193</v>
      </c>
      <c r="AC32" s="86" t="s">
        <v>8106</v>
      </c>
      <c r="AD32" s="86" t="s">
        <v>4637</v>
      </c>
      <c r="AE32" s="88">
        <v>798</v>
      </c>
    </row>
    <row r="33" ht="42" spans="12:31">
      <c r="L33" s="86" t="s">
        <v>665</v>
      </c>
      <c r="M33" s="87">
        <v>11</v>
      </c>
      <c r="N33" s="86" t="s">
        <v>4922</v>
      </c>
      <c r="O33" s="86" t="s">
        <v>3040</v>
      </c>
      <c r="P33" s="86" t="s">
        <v>4924</v>
      </c>
      <c r="Q33" s="93">
        <v>800</v>
      </c>
      <c r="S33" s="896" t="s">
        <v>665</v>
      </c>
      <c r="T33" s="91">
        <v>16</v>
      </c>
      <c r="U33" s="91" t="s">
        <v>4862</v>
      </c>
      <c r="V33" s="91" t="s">
        <v>8107</v>
      </c>
      <c r="W33" s="91" t="s">
        <v>4864</v>
      </c>
      <c r="X33" s="92">
        <v>258.46</v>
      </c>
      <c r="Z33" s="894" t="s">
        <v>665</v>
      </c>
      <c r="AA33" s="87">
        <v>15</v>
      </c>
      <c r="AB33" s="86" t="s">
        <v>8108</v>
      </c>
      <c r="AC33" s="86" t="s">
        <v>3062</v>
      </c>
      <c r="AD33" s="86" t="s">
        <v>8109</v>
      </c>
      <c r="AE33" s="88">
        <v>2000</v>
      </c>
    </row>
    <row r="34" ht="31.5" spans="12:31">
      <c r="L34" s="86" t="s">
        <v>665</v>
      </c>
      <c r="M34" s="87">
        <v>12</v>
      </c>
      <c r="N34" s="86" t="s">
        <v>4179</v>
      </c>
      <c r="O34" s="86" t="s">
        <v>7013</v>
      </c>
      <c r="P34" s="86" t="s">
        <v>4181</v>
      </c>
      <c r="Q34" s="88">
        <v>2385.6</v>
      </c>
      <c r="S34" s="896" t="s">
        <v>665</v>
      </c>
      <c r="T34" s="91">
        <v>16</v>
      </c>
      <c r="U34" s="91" t="s">
        <v>4862</v>
      </c>
      <c r="V34" s="91" t="s">
        <v>8107</v>
      </c>
      <c r="W34" s="91" t="s">
        <v>4864</v>
      </c>
      <c r="X34" s="92">
        <v>480</v>
      </c>
      <c r="Z34" s="894" t="s">
        <v>665</v>
      </c>
      <c r="AA34" s="87">
        <v>20</v>
      </c>
      <c r="AB34" s="86" t="s">
        <v>4072</v>
      </c>
      <c r="AC34" s="86" t="s">
        <v>1745</v>
      </c>
      <c r="AD34" s="86" t="s">
        <v>8110</v>
      </c>
      <c r="AE34" s="88">
        <v>1750</v>
      </c>
    </row>
    <row r="35" ht="42" spans="12:31">
      <c r="L35" s="86" t="s">
        <v>665</v>
      </c>
      <c r="M35" s="87">
        <v>12</v>
      </c>
      <c r="N35" s="86" t="s">
        <v>4179</v>
      </c>
      <c r="O35" s="86" t="s">
        <v>8111</v>
      </c>
      <c r="P35" s="86" t="s">
        <v>4181</v>
      </c>
      <c r="Q35" s="88">
        <v>5505</v>
      </c>
      <c r="S35" s="896" t="s">
        <v>665</v>
      </c>
      <c r="T35" s="91">
        <v>16</v>
      </c>
      <c r="U35" s="91" t="s">
        <v>4862</v>
      </c>
      <c r="V35" s="91" t="s">
        <v>8107</v>
      </c>
      <c r="W35" s="91" t="s">
        <v>4864</v>
      </c>
      <c r="X35" s="91">
        <v>300.01</v>
      </c>
      <c r="Z35" s="894" t="s">
        <v>665</v>
      </c>
      <c r="AA35" s="87">
        <v>21</v>
      </c>
      <c r="AB35" s="86" t="s">
        <v>8112</v>
      </c>
      <c r="AC35" s="86" t="s">
        <v>2775</v>
      </c>
      <c r="AD35" s="86" t="s">
        <v>8113</v>
      </c>
      <c r="AE35" s="88">
        <v>14760</v>
      </c>
    </row>
    <row r="36" ht="31.5" spans="12:31">
      <c r="L36" s="86" t="s">
        <v>665</v>
      </c>
      <c r="M36" s="87">
        <v>17</v>
      </c>
      <c r="N36" s="86" t="s">
        <v>4054</v>
      </c>
      <c r="O36" s="86" t="s">
        <v>8114</v>
      </c>
      <c r="P36" s="86" t="s">
        <v>4531</v>
      </c>
      <c r="Q36" s="88">
        <v>9000</v>
      </c>
      <c r="S36" s="896" t="s">
        <v>665</v>
      </c>
      <c r="T36" s="91">
        <v>16</v>
      </c>
      <c r="U36" s="91" t="s">
        <v>4862</v>
      </c>
      <c r="V36" s="91" t="s">
        <v>8107</v>
      </c>
      <c r="W36" s="91" t="s">
        <v>4864</v>
      </c>
      <c r="X36" s="91">
        <v>448</v>
      </c>
      <c r="Z36" s="894" t="s">
        <v>665</v>
      </c>
      <c r="AA36" s="87">
        <v>21</v>
      </c>
      <c r="AB36" s="86" t="s">
        <v>8112</v>
      </c>
      <c r="AC36" s="86" t="s">
        <v>1855</v>
      </c>
      <c r="AD36" s="86" t="s">
        <v>8115</v>
      </c>
      <c r="AE36" s="88">
        <v>1200</v>
      </c>
    </row>
    <row r="37" ht="31.5" spans="12:31">
      <c r="L37" s="86" t="s">
        <v>665</v>
      </c>
      <c r="M37" s="87">
        <v>17</v>
      </c>
      <c r="N37" s="86" t="s">
        <v>4146</v>
      </c>
      <c r="O37" s="86" t="s">
        <v>8116</v>
      </c>
      <c r="P37" s="86" t="s">
        <v>4891</v>
      </c>
      <c r="Q37" s="88">
        <v>4000</v>
      </c>
      <c r="S37" s="896" t="s">
        <v>665</v>
      </c>
      <c r="T37" s="91">
        <v>16</v>
      </c>
      <c r="U37" s="91" t="s">
        <v>4862</v>
      </c>
      <c r="V37" s="91" t="s">
        <v>8107</v>
      </c>
      <c r="W37" s="91" t="s">
        <v>4864</v>
      </c>
      <c r="X37" s="92">
        <v>121</v>
      </c>
      <c r="Z37" s="894" t="s">
        <v>665</v>
      </c>
      <c r="AA37" s="87">
        <v>22</v>
      </c>
      <c r="AB37" s="86" t="s">
        <v>8112</v>
      </c>
      <c r="AC37" s="86" t="s">
        <v>8117</v>
      </c>
      <c r="AD37" s="86" t="s">
        <v>8118</v>
      </c>
      <c r="AE37" s="88">
        <v>6000</v>
      </c>
    </row>
    <row r="38" ht="42" spans="12:31">
      <c r="L38" s="86" t="s">
        <v>665</v>
      </c>
      <c r="M38" s="87">
        <v>18</v>
      </c>
      <c r="N38" s="86" t="s">
        <v>4452</v>
      </c>
      <c r="O38" s="86" t="s">
        <v>8119</v>
      </c>
      <c r="P38" s="86" t="s">
        <v>4768</v>
      </c>
      <c r="Q38" s="88">
        <v>20000</v>
      </c>
      <c r="S38" s="896" t="s">
        <v>665</v>
      </c>
      <c r="T38" s="91">
        <v>16</v>
      </c>
      <c r="U38" s="91" t="s">
        <v>4862</v>
      </c>
      <c r="V38" s="91" t="s">
        <v>8107</v>
      </c>
      <c r="W38" s="91" t="s">
        <v>4864</v>
      </c>
      <c r="X38" s="92">
        <v>94</v>
      </c>
      <c r="Z38" s="894" t="s">
        <v>676</v>
      </c>
      <c r="AA38" s="87">
        <v>10</v>
      </c>
      <c r="AB38" s="86" t="s">
        <v>8108</v>
      </c>
      <c r="AC38" s="86" t="s">
        <v>8120</v>
      </c>
      <c r="AD38" s="86" t="s">
        <v>8109</v>
      </c>
      <c r="AE38" s="88">
        <v>1500</v>
      </c>
    </row>
    <row r="39" ht="31.5" spans="12:31">
      <c r="L39" s="86" t="s">
        <v>665</v>
      </c>
      <c r="M39" s="87">
        <v>18</v>
      </c>
      <c r="N39" s="86" t="s">
        <v>5162</v>
      </c>
      <c r="O39" s="86" t="s">
        <v>3135</v>
      </c>
      <c r="P39" s="86" t="s">
        <v>8121</v>
      </c>
      <c r="Q39" s="88">
        <v>2400</v>
      </c>
      <c r="S39" s="896" t="s">
        <v>665</v>
      </c>
      <c r="T39" s="91">
        <v>17</v>
      </c>
      <c r="U39" s="91" t="s">
        <v>4054</v>
      </c>
      <c r="V39" s="91" t="s">
        <v>8122</v>
      </c>
      <c r="W39" s="91" t="s">
        <v>8123</v>
      </c>
      <c r="X39" s="91">
        <v>2922</v>
      </c>
      <c r="Z39" s="894" t="s">
        <v>676</v>
      </c>
      <c r="AA39" s="87">
        <v>12</v>
      </c>
      <c r="AB39" s="86" t="s">
        <v>4153</v>
      </c>
      <c r="AC39" s="86" t="s">
        <v>931</v>
      </c>
      <c r="AD39" s="86" t="s">
        <v>4154</v>
      </c>
      <c r="AE39" s="88">
        <v>4400</v>
      </c>
    </row>
    <row r="40" ht="31.5" spans="12:31">
      <c r="L40" s="86" t="s">
        <v>665</v>
      </c>
      <c r="M40" s="87">
        <v>29</v>
      </c>
      <c r="N40" s="86" t="s">
        <v>4452</v>
      </c>
      <c r="O40" s="86" t="s">
        <v>8124</v>
      </c>
      <c r="P40" s="86" t="s">
        <v>4453</v>
      </c>
      <c r="Q40" s="88">
        <v>2548</v>
      </c>
      <c r="S40" s="896" t="s">
        <v>665</v>
      </c>
      <c r="T40" s="91">
        <v>19</v>
      </c>
      <c r="U40" s="91" t="s">
        <v>5162</v>
      </c>
      <c r="V40" s="91" t="s">
        <v>8125</v>
      </c>
      <c r="W40" s="91" t="s">
        <v>8121</v>
      </c>
      <c r="X40" s="92">
        <v>4100</v>
      </c>
      <c r="Z40" s="894" t="s">
        <v>676</v>
      </c>
      <c r="AA40" s="87">
        <v>17</v>
      </c>
      <c r="AB40" s="86" t="s">
        <v>8126</v>
      </c>
      <c r="AC40" s="86" t="s">
        <v>3331</v>
      </c>
      <c r="AD40" s="86" t="s">
        <v>8127</v>
      </c>
      <c r="AE40" s="88">
        <v>3840</v>
      </c>
    </row>
    <row r="41" ht="31.5" spans="12:31">
      <c r="L41" s="86" t="s">
        <v>665</v>
      </c>
      <c r="M41" s="87">
        <v>29</v>
      </c>
      <c r="N41" s="86" t="s">
        <v>4452</v>
      </c>
      <c r="O41" s="86" t="s">
        <v>8128</v>
      </c>
      <c r="P41" s="86" t="s">
        <v>4453</v>
      </c>
      <c r="Q41" s="88">
        <v>1200</v>
      </c>
      <c r="S41" s="896" t="s">
        <v>665</v>
      </c>
      <c r="T41" s="91">
        <v>19</v>
      </c>
      <c r="U41" s="91" t="s">
        <v>6326</v>
      </c>
      <c r="V41" s="91" t="s">
        <v>8129</v>
      </c>
      <c r="W41" s="91" t="s">
        <v>8089</v>
      </c>
      <c r="X41" s="92">
        <v>794</v>
      </c>
      <c r="Z41" s="894" t="s">
        <v>676</v>
      </c>
      <c r="AA41" s="87">
        <v>17</v>
      </c>
      <c r="AB41" s="86" t="s">
        <v>8126</v>
      </c>
      <c r="AC41" s="86" t="s">
        <v>3331</v>
      </c>
      <c r="AD41" s="86" t="s">
        <v>8127</v>
      </c>
      <c r="AE41" s="88">
        <v>3319.02</v>
      </c>
    </row>
    <row r="42" ht="31.5" spans="12:31">
      <c r="L42" s="86" t="s">
        <v>665</v>
      </c>
      <c r="M42" s="87">
        <v>29</v>
      </c>
      <c r="N42" s="86" t="s">
        <v>4452</v>
      </c>
      <c r="O42" s="86" t="s">
        <v>8130</v>
      </c>
      <c r="P42" s="86" t="s">
        <v>4453</v>
      </c>
      <c r="Q42" s="88">
        <v>2085</v>
      </c>
      <c r="S42" s="896" t="s">
        <v>665</v>
      </c>
      <c r="T42" s="91">
        <v>19</v>
      </c>
      <c r="U42" s="91" t="s">
        <v>6326</v>
      </c>
      <c r="V42" s="91" t="s">
        <v>8129</v>
      </c>
      <c r="W42" s="91" t="s">
        <v>8089</v>
      </c>
      <c r="X42" s="92">
        <v>300</v>
      </c>
      <c r="Z42" s="894" t="s">
        <v>676</v>
      </c>
      <c r="AA42" s="87">
        <v>17</v>
      </c>
      <c r="AB42" s="86" t="s">
        <v>8126</v>
      </c>
      <c r="AC42" s="86" t="s">
        <v>3331</v>
      </c>
      <c r="AD42" s="86" t="s">
        <v>8127</v>
      </c>
      <c r="AE42" s="88">
        <v>3500</v>
      </c>
    </row>
    <row r="43" ht="31.5" spans="12:31">
      <c r="L43" s="86" t="s">
        <v>665</v>
      </c>
      <c r="M43" s="87">
        <v>29</v>
      </c>
      <c r="N43" s="86" t="s">
        <v>4452</v>
      </c>
      <c r="O43" s="86" t="s">
        <v>788</v>
      </c>
      <c r="P43" s="86" t="s">
        <v>4453</v>
      </c>
      <c r="Q43" s="93">
        <v>430</v>
      </c>
      <c r="S43" s="896" t="s">
        <v>665</v>
      </c>
      <c r="T43" s="91">
        <v>19</v>
      </c>
      <c r="U43" s="91" t="s">
        <v>6326</v>
      </c>
      <c r="V43" s="91" t="s">
        <v>8129</v>
      </c>
      <c r="W43" s="91" t="s">
        <v>8089</v>
      </c>
      <c r="X43" s="92">
        <v>6112</v>
      </c>
      <c r="Z43" s="894" t="s">
        <v>676</v>
      </c>
      <c r="AA43" s="87">
        <v>17</v>
      </c>
      <c r="AB43" s="86" t="s">
        <v>8126</v>
      </c>
      <c r="AC43" s="86" t="s">
        <v>3331</v>
      </c>
      <c r="AD43" s="86" t="s">
        <v>8127</v>
      </c>
      <c r="AE43" s="88">
        <v>1800</v>
      </c>
    </row>
    <row r="44" ht="31.5" spans="12:31">
      <c r="L44" s="86" t="s">
        <v>665</v>
      </c>
      <c r="M44" s="87">
        <v>30</v>
      </c>
      <c r="N44" s="86" t="s">
        <v>4922</v>
      </c>
      <c r="O44" s="86" t="s">
        <v>8131</v>
      </c>
      <c r="P44" s="86" t="s">
        <v>8132</v>
      </c>
      <c r="Q44" s="88">
        <v>6200</v>
      </c>
      <c r="S44" s="896" t="s">
        <v>665</v>
      </c>
      <c r="T44" s="91">
        <v>19</v>
      </c>
      <c r="U44" s="91" t="s">
        <v>6326</v>
      </c>
      <c r="V44" s="91" t="s">
        <v>8133</v>
      </c>
      <c r="W44" s="91" t="s">
        <v>8134</v>
      </c>
      <c r="X44" s="92">
        <v>5600</v>
      </c>
      <c r="Z44" s="894" t="s">
        <v>676</v>
      </c>
      <c r="AA44" s="87">
        <v>17</v>
      </c>
      <c r="AB44" s="86" t="s">
        <v>8126</v>
      </c>
      <c r="AC44" s="86" t="s">
        <v>2571</v>
      </c>
      <c r="AD44" s="86" t="s">
        <v>8127</v>
      </c>
      <c r="AE44" s="88">
        <v>1215</v>
      </c>
    </row>
    <row r="45" ht="31.5" spans="12:31">
      <c r="L45" s="86" t="s">
        <v>665</v>
      </c>
      <c r="M45" s="87">
        <v>30</v>
      </c>
      <c r="N45" s="86" t="s">
        <v>4922</v>
      </c>
      <c r="O45" s="86" t="s">
        <v>7492</v>
      </c>
      <c r="P45" s="86" t="s">
        <v>4924</v>
      </c>
      <c r="Q45" s="88">
        <v>4566</v>
      </c>
      <c r="S45" s="896" t="s">
        <v>665</v>
      </c>
      <c r="T45" s="91">
        <v>19</v>
      </c>
      <c r="U45" s="91" t="s">
        <v>6326</v>
      </c>
      <c r="V45" s="91" t="s">
        <v>2979</v>
      </c>
      <c r="W45" s="91" t="s">
        <v>8135</v>
      </c>
      <c r="X45" s="92">
        <v>10000.04</v>
      </c>
      <c r="Z45" s="894" t="s">
        <v>676</v>
      </c>
      <c r="AA45" s="87">
        <v>17</v>
      </c>
      <c r="AB45" s="86" t="s">
        <v>8126</v>
      </c>
      <c r="AC45" s="86" t="s">
        <v>2571</v>
      </c>
      <c r="AD45" s="86" t="s">
        <v>8127</v>
      </c>
      <c r="AE45" s="88">
        <v>2878</v>
      </c>
    </row>
    <row r="46" ht="31.5" spans="12:31">
      <c r="L46" s="86" t="s">
        <v>665</v>
      </c>
      <c r="M46" s="87">
        <v>30</v>
      </c>
      <c r="N46" s="86" t="s">
        <v>4922</v>
      </c>
      <c r="O46" s="86" t="s">
        <v>3993</v>
      </c>
      <c r="P46" s="86" t="s">
        <v>4924</v>
      </c>
      <c r="Q46" s="88">
        <v>8982</v>
      </c>
      <c r="S46" s="896" t="s">
        <v>665</v>
      </c>
      <c r="T46" s="91">
        <v>23</v>
      </c>
      <c r="U46" s="91" t="s">
        <v>5980</v>
      </c>
      <c r="V46" s="91" t="s">
        <v>8136</v>
      </c>
      <c r="W46" s="91" t="s">
        <v>8137</v>
      </c>
      <c r="X46" s="91">
        <v>383</v>
      </c>
      <c r="Z46" s="894" t="s">
        <v>676</v>
      </c>
      <c r="AA46" s="87">
        <v>17</v>
      </c>
      <c r="AB46" s="86" t="s">
        <v>8126</v>
      </c>
      <c r="AC46" s="86" t="s">
        <v>2571</v>
      </c>
      <c r="AD46" s="86" t="s">
        <v>8127</v>
      </c>
      <c r="AE46" s="88">
        <v>1345</v>
      </c>
    </row>
    <row r="47" ht="31.5" spans="12:31">
      <c r="L47" s="86" t="s">
        <v>665</v>
      </c>
      <c r="M47" s="87">
        <v>30</v>
      </c>
      <c r="N47" s="86" t="s">
        <v>4922</v>
      </c>
      <c r="O47" s="86" t="s">
        <v>917</v>
      </c>
      <c r="P47" s="86" t="s">
        <v>4924</v>
      </c>
      <c r="Q47" s="88">
        <v>2970</v>
      </c>
      <c r="S47" s="896" t="s">
        <v>665</v>
      </c>
      <c r="T47" s="91">
        <v>23</v>
      </c>
      <c r="U47" s="91" t="s">
        <v>5980</v>
      </c>
      <c r="V47" s="91" t="s">
        <v>8136</v>
      </c>
      <c r="W47" s="91" t="s">
        <v>8137</v>
      </c>
      <c r="X47" s="92">
        <v>580</v>
      </c>
      <c r="Z47" s="894" t="s">
        <v>676</v>
      </c>
      <c r="AA47" s="87">
        <v>17</v>
      </c>
      <c r="AB47" s="86" t="s">
        <v>8126</v>
      </c>
      <c r="AC47" s="86" t="s">
        <v>2571</v>
      </c>
      <c r="AD47" s="86" t="s">
        <v>8127</v>
      </c>
      <c r="AE47" s="88">
        <v>1340</v>
      </c>
    </row>
    <row r="48" ht="31.5" spans="12:31">
      <c r="L48" s="86" t="s">
        <v>665</v>
      </c>
      <c r="M48" s="87">
        <v>31</v>
      </c>
      <c r="N48" s="86" t="s">
        <v>3985</v>
      </c>
      <c r="O48" s="86" t="s">
        <v>8138</v>
      </c>
      <c r="P48" s="86" t="s">
        <v>3987</v>
      </c>
      <c r="Q48" s="88">
        <v>79000</v>
      </c>
      <c r="S48" s="896" t="s">
        <v>665</v>
      </c>
      <c r="T48" s="91">
        <v>23</v>
      </c>
      <c r="U48" s="91" t="s">
        <v>5980</v>
      </c>
      <c r="V48" s="91" t="s">
        <v>8136</v>
      </c>
      <c r="W48" s="91" t="s">
        <v>8137</v>
      </c>
      <c r="X48" s="92">
        <v>1499</v>
      </c>
      <c r="Z48" s="894" t="s">
        <v>676</v>
      </c>
      <c r="AA48" s="87">
        <v>17</v>
      </c>
      <c r="AB48" s="86" t="s">
        <v>8126</v>
      </c>
      <c r="AC48" s="86" t="s">
        <v>2571</v>
      </c>
      <c r="AD48" s="86" t="s">
        <v>8127</v>
      </c>
      <c r="AE48" s="88">
        <v>937.5</v>
      </c>
    </row>
    <row r="49" ht="31.5" spans="12:31">
      <c r="L49" s="86" t="s">
        <v>665</v>
      </c>
      <c r="M49" s="87">
        <v>31</v>
      </c>
      <c r="N49" s="86" t="s">
        <v>4563</v>
      </c>
      <c r="O49" s="86" t="s">
        <v>8139</v>
      </c>
      <c r="P49" s="86" t="s">
        <v>8140</v>
      </c>
      <c r="Q49" s="88">
        <v>3600</v>
      </c>
      <c r="S49" s="896" t="s">
        <v>665</v>
      </c>
      <c r="T49" s="91">
        <v>24</v>
      </c>
      <c r="U49" s="91" t="s">
        <v>8141</v>
      </c>
      <c r="V49" s="91" t="s">
        <v>2256</v>
      </c>
      <c r="W49" s="91" t="s">
        <v>8142</v>
      </c>
      <c r="X49" s="92">
        <v>13950</v>
      </c>
      <c r="Z49" s="894" t="s">
        <v>676</v>
      </c>
      <c r="AA49" s="87">
        <v>20</v>
      </c>
      <c r="AB49" s="86" t="s">
        <v>8099</v>
      </c>
      <c r="AC49" s="86" t="s">
        <v>3352</v>
      </c>
      <c r="AD49" s="86" t="s">
        <v>8101</v>
      </c>
      <c r="AE49" s="88">
        <v>3372.5</v>
      </c>
    </row>
    <row r="50" ht="31.5" spans="12:31">
      <c r="L50" s="86" t="s">
        <v>665</v>
      </c>
      <c r="M50" s="87">
        <v>31</v>
      </c>
      <c r="N50" s="86" t="s">
        <v>4548</v>
      </c>
      <c r="O50" s="86" t="s">
        <v>3169</v>
      </c>
      <c r="P50" s="86" t="s">
        <v>8143</v>
      </c>
      <c r="Q50" s="93">
        <v>919.98</v>
      </c>
      <c r="S50" s="896" t="s">
        <v>665</v>
      </c>
      <c r="T50" s="91">
        <v>24</v>
      </c>
      <c r="U50" s="91" t="s">
        <v>8141</v>
      </c>
      <c r="V50" s="91" t="s">
        <v>2256</v>
      </c>
      <c r="W50" s="91" t="s">
        <v>8142</v>
      </c>
      <c r="X50" s="91">
        <v>2470</v>
      </c>
      <c r="Z50" s="894" t="s">
        <v>676</v>
      </c>
      <c r="AA50" s="87">
        <v>21</v>
      </c>
      <c r="AB50" s="86" t="s">
        <v>8112</v>
      </c>
      <c r="AC50" s="86" t="s">
        <v>8144</v>
      </c>
      <c r="AD50" s="86" t="s">
        <v>8118</v>
      </c>
      <c r="AE50" s="88">
        <v>4000</v>
      </c>
    </row>
    <row r="51" ht="31.5" spans="12:31">
      <c r="L51" s="86" t="s">
        <v>665</v>
      </c>
      <c r="M51" s="87">
        <v>31</v>
      </c>
      <c r="N51" s="86" t="s">
        <v>4548</v>
      </c>
      <c r="O51" s="86" t="s">
        <v>3346</v>
      </c>
      <c r="P51" s="86" t="s">
        <v>8143</v>
      </c>
      <c r="Q51" s="88">
        <v>4024.16</v>
      </c>
      <c r="S51" s="896" t="s">
        <v>665</v>
      </c>
      <c r="T51" s="91">
        <v>24</v>
      </c>
      <c r="U51" s="91" t="s">
        <v>8141</v>
      </c>
      <c r="V51" s="91" t="s">
        <v>2684</v>
      </c>
      <c r="W51" s="91" t="s">
        <v>3307</v>
      </c>
      <c r="X51" s="91">
        <v>2700</v>
      </c>
      <c r="Z51" s="894" t="s">
        <v>676</v>
      </c>
      <c r="AA51" s="87">
        <v>26</v>
      </c>
      <c r="AB51" s="86" t="s">
        <v>4072</v>
      </c>
      <c r="AC51" s="86" t="s">
        <v>8145</v>
      </c>
      <c r="AD51" s="86" t="s">
        <v>8110</v>
      </c>
      <c r="AE51" s="88">
        <v>5025</v>
      </c>
    </row>
    <row r="52" ht="31.5" spans="12:31">
      <c r="L52" s="86" t="s">
        <v>665</v>
      </c>
      <c r="M52" s="87">
        <v>31</v>
      </c>
      <c r="N52" s="86" t="s">
        <v>4548</v>
      </c>
      <c r="O52" s="86" t="s">
        <v>783</v>
      </c>
      <c r="P52" s="86" t="s">
        <v>8143</v>
      </c>
      <c r="Q52" s="88">
        <v>4900</v>
      </c>
      <c r="S52" s="896" t="s">
        <v>665</v>
      </c>
      <c r="T52" s="91">
        <v>24</v>
      </c>
      <c r="U52" s="91" t="s">
        <v>8141</v>
      </c>
      <c r="V52" s="91" t="s">
        <v>2684</v>
      </c>
      <c r="W52" s="91" t="s">
        <v>3307</v>
      </c>
      <c r="X52" s="91">
        <v>15480</v>
      </c>
      <c r="Z52" s="894" t="s">
        <v>676</v>
      </c>
      <c r="AA52" s="87">
        <v>26</v>
      </c>
      <c r="AB52" s="86" t="s">
        <v>4072</v>
      </c>
      <c r="AC52" s="86" t="s">
        <v>2622</v>
      </c>
      <c r="AD52" s="86" t="s">
        <v>8110</v>
      </c>
      <c r="AE52" s="88">
        <v>280</v>
      </c>
    </row>
    <row r="53" ht="31.5" spans="12:31">
      <c r="L53" s="86" t="s">
        <v>665</v>
      </c>
      <c r="M53" s="87">
        <v>31</v>
      </c>
      <c r="N53" s="86" t="s">
        <v>4548</v>
      </c>
      <c r="O53" s="86" t="s">
        <v>3356</v>
      </c>
      <c r="P53" s="86" t="s">
        <v>8143</v>
      </c>
      <c r="Q53" s="88">
        <v>3306</v>
      </c>
      <c r="S53" s="896" t="s">
        <v>665</v>
      </c>
      <c r="T53" s="91">
        <v>24</v>
      </c>
      <c r="U53" s="91" t="s">
        <v>8141</v>
      </c>
      <c r="V53" s="91" t="s">
        <v>2684</v>
      </c>
      <c r="W53" s="91" t="s">
        <v>3307</v>
      </c>
      <c r="X53" s="91">
        <v>9995</v>
      </c>
      <c r="Z53" s="894" t="s">
        <v>676</v>
      </c>
      <c r="AA53" s="87">
        <v>26</v>
      </c>
      <c r="AB53" s="86" t="s">
        <v>4072</v>
      </c>
      <c r="AC53" s="86" t="s">
        <v>2639</v>
      </c>
      <c r="AD53" s="86" t="s">
        <v>8110</v>
      </c>
      <c r="AE53" s="88">
        <v>7884</v>
      </c>
    </row>
    <row r="54" ht="31.5" spans="12:31">
      <c r="L54" s="86" t="s">
        <v>665</v>
      </c>
      <c r="M54" s="87">
        <v>31</v>
      </c>
      <c r="N54" s="86" t="s">
        <v>4548</v>
      </c>
      <c r="O54" s="86" t="s">
        <v>3360</v>
      </c>
      <c r="P54" s="86" t="s">
        <v>8143</v>
      </c>
      <c r="Q54" s="88">
        <v>1292</v>
      </c>
      <c r="S54" s="896" t="s">
        <v>665</v>
      </c>
      <c r="T54" s="91">
        <v>24</v>
      </c>
      <c r="U54" s="91" t="s">
        <v>8141</v>
      </c>
      <c r="V54" s="91" t="s">
        <v>2684</v>
      </c>
      <c r="W54" s="91" t="s">
        <v>3307</v>
      </c>
      <c r="X54" s="91">
        <v>945</v>
      </c>
      <c r="Z54" s="894" t="s">
        <v>676</v>
      </c>
      <c r="AA54" s="87">
        <v>26</v>
      </c>
      <c r="AB54" s="86" t="s">
        <v>4072</v>
      </c>
      <c r="AC54" s="86" t="s">
        <v>2640</v>
      </c>
      <c r="AD54" s="86" t="s">
        <v>8110</v>
      </c>
      <c r="AE54" s="88">
        <v>292</v>
      </c>
    </row>
    <row r="55" ht="31.5" spans="12:31">
      <c r="L55" s="86" t="s">
        <v>665</v>
      </c>
      <c r="M55" s="87">
        <v>31</v>
      </c>
      <c r="N55" s="86" t="s">
        <v>4548</v>
      </c>
      <c r="O55" s="86" t="s">
        <v>4311</v>
      </c>
      <c r="P55" s="86" t="s">
        <v>8143</v>
      </c>
      <c r="Q55" s="93">
        <v>500</v>
      </c>
      <c r="S55" s="896" t="s">
        <v>665</v>
      </c>
      <c r="T55" s="91">
        <v>24</v>
      </c>
      <c r="U55" s="91" t="s">
        <v>8141</v>
      </c>
      <c r="V55" s="91" t="s">
        <v>2684</v>
      </c>
      <c r="W55" s="91" t="s">
        <v>3307</v>
      </c>
      <c r="X55" s="91">
        <v>10110.1</v>
      </c>
      <c r="Z55" s="894" t="s">
        <v>676</v>
      </c>
      <c r="AA55" s="87">
        <v>26</v>
      </c>
      <c r="AB55" s="86" t="s">
        <v>4072</v>
      </c>
      <c r="AC55" s="86" t="s">
        <v>2643</v>
      </c>
      <c r="AD55" s="86" t="s">
        <v>8110</v>
      </c>
      <c r="AE55" s="88">
        <v>49956</v>
      </c>
    </row>
    <row r="56" ht="31.5" spans="12:31">
      <c r="L56" s="86" t="s">
        <v>665</v>
      </c>
      <c r="M56" s="87">
        <v>31</v>
      </c>
      <c r="N56" s="86" t="s">
        <v>4548</v>
      </c>
      <c r="O56" s="86" t="s">
        <v>8146</v>
      </c>
      <c r="P56" s="86" t="s">
        <v>8143</v>
      </c>
      <c r="Q56" s="88">
        <v>2204</v>
      </c>
      <c r="S56" s="896" t="s">
        <v>665</v>
      </c>
      <c r="T56" s="91">
        <v>24</v>
      </c>
      <c r="U56" s="91" t="s">
        <v>8141</v>
      </c>
      <c r="V56" s="91" t="s">
        <v>2684</v>
      </c>
      <c r="W56" s="91" t="s">
        <v>3307</v>
      </c>
      <c r="X56" s="92">
        <v>1481</v>
      </c>
      <c r="Z56" s="894" t="s">
        <v>676</v>
      </c>
      <c r="AA56" s="87">
        <v>26</v>
      </c>
      <c r="AB56" s="86" t="s">
        <v>4072</v>
      </c>
      <c r="AC56" s="86" t="s">
        <v>1865</v>
      </c>
      <c r="AD56" s="86" t="s">
        <v>8110</v>
      </c>
      <c r="AE56" s="88">
        <v>674.4</v>
      </c>
    </row>
    <row r="57" ht="31.5" spans="12:31">
      <c r="L57" s="86" t="s">
        <v>665</v>
      </c>
      <c r="M57" s="87">
        <v>31</v>
      </c>
      <c r="N57" s="86" t="s">
        <v>5592</v>
      </c>
      <c r="O57" s="86" t="s">
        <v>1610</v>
      </c>
      <c r="P57" s="86" t="s">
        <v>5593</v>
      </c>
      <c r="Q57" s="94">
        <v>500</v>
      </c>
      <c r="S57" s="896" t="s">
        <v>665</v>
      </c>
      <c r="T57" s="91">
        <v>24</v>
      </c>
      <c r="U57" s="91" t="s">
        <v>8141</v>
      </c>
      <c r="V57" s="91" t="s">
        <v>2684</v>
      </c>
      <c r="W57" s="91" t="s">
        <v>3307</v>
      </c>
      <c r="X57" s="91">
        <v>1270</v>
      </c>
      <c r="Z57" s="894" t="s">
        <v>676</v>
      </c>
      <c r="AA57" s="87">
        <v>26</v>
      </c>
      <c r="AB57" s="86" t="s">
        <v>4072</v>
      </c>
      <c r="AC57" s="86" t="s">
        <v>8147</v>
      </c>
      <c r="AD57" s="86" t="s">
        <v>8110</v>
      </c>
      <c r="AE57" s="88">
        <v>5099</v>
      </c>
    </row>
    <row r="58" ht="31.5" spans="12:31">
      <c r="L58" s="86" t="s">
        <v>665</v>
      </c>
      <c r="M58" s="87">
        <v>31</v>
      </c>
      <c r="N58" s="86" t="s">
        <v>5570</v>
      </c>
      <c r="O58" s="86" t="s">
        <v>1610</v>
      </c>
      <c r="P58" s="86" t="s">
        <v>5571</v>
      </c>
      <c r="Q58" s="94">
        <v>500</v>
      </c>
      <c r="S58" s="896" t="s">
        <v>665</v>
      </c>
      <c r="T58" s="91">
        <v>24</v>
      </c>
      <c r="U58" s="91" t="s">
        <v>8141</v>
      </c>
      <c r="V58" s="91" t="s">
        <v>7562</v>
      </c>
      <c r="W58" s="91" t="s">
        <v>3307</v>
      </c>
      <c r="X58" s="92">
        <v>3948</v>
      </c>
      <c r="Z58" s="894" t="s">
        <v>676</v>
      </c>
      <c r="AA58" s="87">
        <v>26</v>
      </c>
      <c r="AB58" s="86" t="s">
        <v>4072</v>
      </c>
      <c r="AC58" s="86" t="s">
        <v>4003</v>
      </c>
      <c r="AD58" s="86" t="s">
        <v>8110</v>
      </c>
      <c r="AE58" s="88">
        <v>42000</v>
      </c>
    </row>
    <row r="59" ht="31.5" spans="12:31">
      <c r="L59" s="86" t="s">
        <v>676</v>
      </c>
      <c r="M59" s="86" t="s">
        <v>676</v>
      </c>
      <c r="N59" s="86" t="s">
        <v>4072</v>
      </c>
      <c r="O59" s="86" t="s">
        <v>8148</v>
      </c>
      <c r="P59" s="86" t="s">
        <v>8149</v>
      </c>
      <c r="Q59" s="88">
        <v>9030</v>
      </c>
      <c r="S59" s="896" t="s">
        <v>665</v>
      </c>
      <c r="T59" s="91">
        <v>24</v>
      </c>
      <c r="U59" s="91" t="s">
        <v>8141</v>
      </c>
      <c r="V59" s="91" t="s">
        <v>7006</v>
      </c>
      <c r="W59" s="91" t="s">
        <v>8142</v>
      </c>
      <c r="X59" s="91">
        <v>3090</v>
      </c>
      <c r="Z59" s="894" t="s">
        <v>676</v>
      </c>
      <c r="AA59" s="87">
        <v>26</v>
      </c>
      <c r="AB59" s="86" t="s">
        <v>4072</v>
      </c>
      <c r="AC59" s="86" t="s">
        <v>1874</v>
      </c>
      <c r="AD59" s="86" t="s">
        <v>8110</v>
      </c>
      <c r="AE59" s="88">
        <v>4400</v>
      </c>
    </row>
    <row r="60" ht="31.5" spans="12:31">
      <c r="L60" s="86" t="s">
        <v>676</v>
      </c>
      <c r="M60" s="86" t="s">
        <v>676</v>
      </c>
      <c r="N60" s="86" t="s">
        <v>4626</v>
      </c>
      <c r="O60" s="86" t="s">
        <v>6965</v>
      </c>
      <c r="P60" s="86" t="s">
        <v>4993</v>
      </c>
      <c r="Q60" s="88">
        <v>4890</v>
      </c>
      <c r="S60" s="896" t="s">
        <v>665</v>
      </c>
      <c r="T60" s="91">
        <v>26</v>
      </c>
      <c r="U60" s="91" t="s">
        <v>4626</v>
      </c>
      <c r="V60" s="91" t="s">
        <v>8150</v>
      </c>
      <c r="W60" s="91" t="s">
        <v>4627</v>
      </c>
      <c r="X60" s="92">
        <v>3500</v>
      </c>
      <c r="Z60" s="894" t="s">
        <v>676</v>
      </c>
      <c r="AA60" s="87">
        <v>26</v>
      </c>
      <c r="AB60" s="86" t="s">
        <v>4072</v>
      </c>
      <c r="AC60" s="86" t="s">
        <v>8151</v>
      </c>
      <c r="AD60" s="86" t="s">
        <v>8110</v>
      </c>
      <c r="AE60" s="88">
        <v>7340</v>
      </c>
    </row>
    <row r="61" ht="31.5" spans="12:31">
      <c r="L61" s="86" t="s">
        <v>676</v>
      </c>
      <c r="M61" s="86" t="s">
        <v>676</v>
      </c>
      <c r="N61" s="86" t="s">
        <v>4626</v>
      </c>
      <c r="O61" s="86" t="s">
        <v>7986</v>
      </c>
      <c r="P61" s="86" t="s">
        <v>4993</v>
      </c>
      <c r="Q61" s="88">
        <v>9800</v>
      </c>
      <c r="S61" s="896" t="s">
        <v>665</v>
      </c>
      <c r="T61" s="91">
        <v>30</v>
      </c>
      <c r="U61" s="91" t="s">
        <v>6326</v>
      </c>
      <c r="V61" s="91" t="s">
        <v>2883</v>
      </c>
      <c r="W61" s="91" t="s">
        <v>6328</v>
      </c>
      <c r="X61" s="91">
        <v>3900</v>
      </c>
      <c r="Z61" s="894" t="s">
        <v>676</v>
      </c>
      <c r="AA61" s="87">
        <v>26</v>
      </c>
      <c r="AB61" s="86" t="s">
        <v>4072</v>
      </c>
      <c r="AC61" s="86" t="s">
        <v>7561</v>
      </c>
      <c r="AD61" s="86" t="s">
        <v>8110</v>
      </c>
      <c r="AE61" s="88">
        <v>1680</v>
      </c>
    </row>
    <row r="62" ht="31.5" spans="12:31">
      <c r="L62" s="86" t="s">
        <v>676</v>
      </c>
      <c r="M62" s="86" t="s">
        <v>676</v>
      </c>
      <c r="N62" s="86" t="s">
        <v>4626</v>
      </c>
      <c r="O62" s="86" t="s">
        <v>7855</v>
      </c>
      <c r="P62" s="86" t="s">
        <v>3144</v>
      </c>
      <c r="Q62" s="88">
        <v>20000</v>
      </c>
      <c r="S62" s="896" t="s">
        <v>665</v>
      </c>
      <c r="T62" s="91">
        <v>31</v>
      </c>
      <c r="U62" s="91" t="s">
        <v>4193</v>
      </c>
      <c r="V62" s="91" t="s">
        <v>8152</v>
      </c>
      <c r="W62" s="91" t="s">
        <v>4195</v>
      </c>
      <c r="X62" s="91">
        <v>5000</v>
      </c>
      <c r="Z62" s="894" t="s">
        <v>676</v>
      </c>
      <c r="AA62" s="87">
        <v>26</v>
      </c>
      <c r="AB62" s="86" t="s">
        <v>4072</v>
      </c>
      <c r="AC62" s="86" t="s">
        <v>776</v>
      </c>
      <c r="AD62" s="86" t="s">
        <v>8110</v>
      </c>
      <c r="AE62" s="88">
        <v>2720</v>
      </c>
    </row>
    <row r="63" ht="31.5" spans="12:31">
      <c r="L63" s="86" t="s">
        <v>676</v>
      </c>
      <c r="M63" s="86" t="s">
        <v>676</v>
      </c>
      <c r="N63" s="86" t="s">
        <v>4626</v>
      </c>
      <c r="O63" s="86" t="s">
        <v>6344</v>
      </c>
      <c r="P63" s="86" t="s">
        <v>4993</v>
      </c>
      <c r="Q63" s="88">
        <v>1284.85</v>
      </c>
      <c r="S63" s="896" t="s">
        <v>665</v>
      </c>
      <c r="T63" s="91">
        <v>31</v>
      </c>
      <c r="U63" s="91" t="s">
        <v>6336</v>
      </c>
      <c r="V63" s="91" t="s">
        <v>5144</v>
      </c>
      <c r="W63" s="91" t="s">
        <v>8153</v>
      </c>
      <c r="X63" s="91">
        <v>20680</v>
      </c>
      <c r="Z63" s="894" t="s">
        <v>691</v>
      </c>
      <c r="AA63" s="895" t="s">
        <v>677</v>
      </c>
      <c r="AB63" s="86" t="s">
        <v>5241</v>
      </c>
      <c r="AC63" s="86" t="s">
        <v>7986</v>
      </c>
      <c r="AD63" s="86" t="s">
        <v>8154</v>
      </c>
      <c r="AE63" s="88">
        <v>2520</v>
      </c>
    </row>
    <row r="64" ht="31.5" spans="12:31">
      <c r="L64" s="86" t="s">
        <v>676</v>
      </c>
      <c r="M64" s="86" t="s">
        <v>691</v>
      </c>
      <c r="N64" s="86" t="s">
        <v>4035</v>
      </c>
      <c r="O64" s="86" t="s">
        <v>2748</v>
      </c>
      <c r="P64" s="86" t="s">
        <v>5814</v>
      </c>
      <c r="Q64" s="93">
        <v>920</v>
      </c>
      <c r="S64" s="896" t="s">
        <v>665</v>
      </c>
      <c r="T64" s="91">
        <v>31</v>
      </c>
      <c r="U64" s="91" t="s">
        <v>5570</v>
      </c>
      <c r="V64" s="91" t="s">
        <v>3991</v>
      </c>
      <c r="W64" s="91" t="s">
        <v>5571</v>
      </c>
      <c r="X64" s="91">
        <v>500</v>
      </c>
      <c r="Z64" s="894" t="s">
        <v>691</v>
      </c>
      <c r="AA64" s="895" t="s">
        <v>708</v>
      </c>
      <c r="AB64" s="86" t="s">
        <v>8155</v>
      </c>
      <c r="AC64" s="86" t="s">
        <v>8156</v>
      </c>
      <c r="AD64" s="86" t="s">
        <v>8157</v>
      </c>
      <c r="AE64" s="88">
        <v>5700</v>
      </c>
    </row>
    <row r="65" ht="31.5" spans="12:31">
      <c r="L65" s="86" t="s">
        <v>676</v>
      </c>
      <c r="M65" s="86" t="s">
        <v>691</v>
      </c>
      <c r="N65" s="86" t="s">
        <v>4035</v>
      </c>
      <c r="O65" s="86" t="s">
        <v>8158</v>
      </c>
      <c r="P65" s="86" t="s">
        <v>5814</v>
      </c>
      <c r="Q65" s="88">
        <v>3600</v>
      </c>
      <c r="S65" s="896" t="s">
        <v>676</v>
      </c>
      <c r="T65" s="896" t="s">
        <v>665</v>
      </c>
      <c r="U65" s="91" t="s">
        <v>8159</v>
      </c>
      <c r="V65" s="91" t="s">
        <v>8160</v>
      </c>
      <c r="W65" s="91" t="s">
        <v>8161</v>
      </c>
      <c r="X65" s="92">
        <v>16000</v>
      </c>
      <c r="Z65" s="894" t="s">
        <v>691</v>
      </c>
      <c r="AA65" s="895" t="s">
        <v>708</v>
      </c>
      <c r="AB65" s="86" t="s">
        <v>8155</v>
      </c>
      <c r="AC65" s="86" t="s">
        <v>1843</v>
      </c>
      <c r="AD65" s="86" t="s">
        <v>8157</v>
      </c>
      <c r="AE65" s="88">
        <v>5800</v>
      </c>
    </row>
    <row r="66" ht="42" spans="12:31">
      <c r="L66" s="86" t="s">
        <v>676</v>
      </c>
      <c r="M66" s="86" t="s">
        <v>691</v>
      </c>
      <c r="N66" s="86" t="s">
        <v>4035</v>
      </c>
      <c r="O66" s="86" t="s">
        <v>8162</v>
      </c>
      <c r="P66" s="86" t="s">
        <v>8163</v>
      </c>
      <c r="Q66" s="88">
        <v>11675</v>
      </c>
      <c r="S66" s="896" t="s">
        <v>676</v>
      </c>
      <c r="T66" s="896" t="s">
        <v>665</v>
      </c>
      <c r="U66" s="91" t="s">
        <v>5818</v>
      </c>
      <c r="V66" s="91" t="s">
        <v>4249</v>
      </c>
      <c r="W66" s="91" t="s">
        <v>6220</v>
      </c>
      <c r="X66" s="92">
        <v>16500</v>
      </c>
      <c r="Z66" s="894" t="s">
        <v>691</v>
      </c>
      <c r="AA66" s="87">
        <v>13</v>
      </c>
      <c r="AB66" s="86" t="s">
        <v>8164</v>
      </c>
      <c r="AC66" s="86" t="s">
        <v>8165</v>
      </c>
      <c r="AD66" s="86" t="s">
        <v>8166</v>
      </c>
      <c r="AE66" s="88">
        <v>10000</v>
      </c>
    </row>
    <row r="67" ht="31.5" spans="12:31">
      <c r="L67" s="86" t="s">
        <v>676</v>
      </c>
      <c r="M67" s="86" t="s">
        <v>691</v>
      </c>
      <c r="N67" s="86" t="s">
        <v>4035</v>
      </c>
      <c r="O67" s="86" t="s">
        <v>8167</v>
      </c>
      <c r="P67" s="86" t="s">
        <v>5814</v>
      </c>
      <c r="Q67" s="88">
        <v>2925</v>
      </c>
      <c r="S67" s="896" t="s">
        <v>676</v>
      </c>
      <c r="T67" s="896" t="s">
        <v>716</v>
      </c>
      <c r="U67" s="91" t="s">
        <v>4922</v>
      </c>
      <c r="V67" s="91" t="s">
        <v>7550</v>
      </c>
      <c r="W67" s="91" t="s">
        <v>8098</v>
      </c>
      <c r="X67" s="92">
        <v>4815.89</v>
      </c>
      <c r="Z67" s="894" t="s">
        <v>691</v>
      </c>
      <c r="AA67" s="87">
        <v>13</v>
      </c>
      <c r="AB67" s="86" t="s">
        <v>5818</v>
      </c>
      <c r="AC67" s="86" t="s">
        <v>3187</v>
      </c>
      <c r="AD67" s="86" t="s">
        <v>5819</v>
      </c>
      <c r="AE67" s="88">
        <v>675</v>
      </c>
    </row>
    <row r="68" ht="31.5" spans="12:31">
      <c r="L68" s="86" t="s">
        <v>676</v>
      </c>
      <c r="M68" s="86" t="s">
        <v>691</v>
      </c>
      <c r="N68" s="86" t="s">
        <v>4035</v>
      </c>
      <c r="O68" s="86" t="s">
        <v>8167</v>
      </c>
      <c r="P68" s="86" t="s">
        <v>5814</v>
      </c>
      <c r="Q68" s="93">
        <v>450</v>
      </c>
      <c r="S68" s="896" t="s">
        <v>676</v>
      </c>
      <c r="T68" s="896" t="s">
        <v>716</v>
      </c>
      <c r="U68" s="91" t="s">
        <v>4862</v>
      </c>
      <c r="V68" s="91" t="s">
        <v>8168</v>
      </c>
      <c r="W68" s="91" t="s">
        <v>4864</v>
      </c>
      <c r="X68" s="92">
        <v>208</v>
      </c>
      <c r="Z68" s="894" t="s">
        <v>691</v>
      </c>
      <c r="AA68" s="87">
        <v>14</v>
      </c>
      <c r="AB68" s="86" t="s">
        <v>4153</v>
      </c>
      <c r="AC68" s="86" t="s">
        <v>8169</v>
      </c>
      <c r="AD68" s="86" t="s">
        <v>4154</v>
      </c>
      <c r="AE68" s="88">
        <v>1000</v>
      </c>
    </row>
    <row r="69" ht="31.5" spans="12:31">
      <c r="L69" s="86" t="s">
        <v>676</v>
      </c>
      <c r="M69" s="86" t="s">
        <v>691</v>
      </c>
      <c r="N69" s="86" t="s">
        <v>4035</v>
      </c>
      <c r="O69" s="86" t="s">
        <v>8167</v>
      </c>
      <c r="P69" s="86" t="s">
        <v>5814</v>
      </c>
      <c r="Q69" s="93">
        <v>338</v>
      </c>
      <c r="S69" s="896" t="s">
        <v>676</v>
      </c>
      <c r="T69" s="896" t="s">
        <v>716</v>
      </c>
      <c r="U69" s="91" t="s">
        <v>4862</v>
      </c>
      <c r="V69" s="91" t="s">
        <v>8168</v>
      </c>
      <c r="W69" s="91" t="s">
        <v>4864</v>
      </c>
      <c r="X69" s="92">
        <v>35</v>
      </c>
      <c r="Z69" s="894" t="s">
        <v>691</v>
      </c>
      <c r="AA69" s="87">
        <v>14</v>
      </c>
      <c r="AB69" s="86" t="s">
        <v>3985</v>
      </c>
      <c r="AC69" s="86" t="s">
        <v>8170</v>
      </c>
      <c r="AD69" s="86" t="s">
        <v>8091</v>
      </c>
      <c r="AE69" s="88">
        <v>3000</v>
      </c>
    </row>
    <row r="70" ht="42" spans="12:31">
      <c r="L70" s="86" t="s">
        <v>676</v>
      </c>
      <c r="M70" s="86" t="s">
        <v>691</v>
      </c>
      <c r="N70" s="86" t="s">
        <v>4035</v>
      </c>
      <c r="O70" s="86" t="s">
        <v>8167</v>
      </c>
      <c r="P70" s="86" t="s">
        <v>5814</v>
      </c>
      <c r="Q70" s="93">
        <v>990</v>
      </c>
      <c r="S70" s="896" t="s">
        <v>676</v>
      </c>
      <c r="T70" s="91">
        <v>19</v>
      </c>
      <c r="U70" s="91" t="s">
        <v>8171</v>
      </c>
      <c r="V70" s="91" t="s">
        <v>3465</v>
      </c>
      <c r="W70" s="91" t="s">
        <v>8172</v>
      </c>
      <c r="X70" s="91">
        <v>40000</v>
      </c>
      <c r="Z70" s="894" t="s">
        <v>691</v>
      </c>
      <c r="AA70" s="87">
        <v>17</v>
      </c>
      <c r="AB70" s="86" t="s">
        <v>5241</v>
      </c>
      <c r="AC70" s="86" t="s">
        <v>2288</v>
      </c>
      <c r="AD70" s="86" t="s">
        <v>8173</v>
      </c>
      <c r="AE70" s="88">
        <v>41300</v>
      </c>
    </row>
    <row r="71" ht="42" spans="12:31">
      <c r="L71" s="86" t="s">
        <v>676</v>
      </c>
      <c r="M71" s="86" t="s">
        <v>691</v>
      </c>
      <c r="N71" s="86" t="s">
        <v>4035</v>
      </c>
      <c r="O71" s="86" t="s">
        <v>8167</v>
      </c>
      <c r="P71" s="86" t="s">
        <v>5814</v>
      </c>
      <c r="Q71" s="88">
        <v>5700</v>
      </c>
      <c r="S71" s="896" t="s">
        <v>676</v>
      </c>
      <c r="T71" s="91">
        <v>19</v>
      </c>
      <c r="U71" s="91" t="s">
        <v>8171</v>
      </c>
      <c r="V71" s="91" t="s">
        <v>1736</v>
      </c>
      <c r="W71" s="91" t="s">
        <v>8174</v>
      </c>
      <c r="X71" s="91">
        <v>5000</v>
      </c>
      <c r="Z71" s="894" t="s">
        <v>691</v>
      </c>
      <c r="AA71" s="87">
        <v>17</v>
      </c>
      <c r="AB71" s="86" t="s">
        <v>5241</v>
      </c>
      <c r="AC71" s="86" t="s">
        <v>8175</v>
      </c>
      <c r="AD71" s="86" t="s">
        <v>8173</v>
      </c>
      <c r="AE71" s="88">
        <v>37500</v>
      </c>
    </row>
    <row r="72" ht="31.5" spans="12:31">
      <c r="L72" s="86" t="s">
        <v>676</v>
      </c>
      <c r="M72" s="86" t="s">
        <v>721</v>
      </c>
      <c r="N72" s="86" t="s">
        <v>4382</v>
      </c>
      <c r="O72" s="86" t="s">
        <v>2942</v>
      </c>
      <c r="P72" s="86" t="s">
        <v>4384</v>
      </c>
      <c r="Q72" s="93">
        <v>590</v>
      </c>
      <c r="S72" s="896" t="s">
        <v>676</v>
      </c>
      <c r="T72" s="91">
        <v>22</v>
      </c>
      <c r="U72" s="91" t="s">
        <v>5162</v>
      </c>
      <c r="V72" s="91" t="s">
        <v>8176</v>
      </c>
      <c r="W72" s="91" t="s">
        <v>8121</v>
      </c>
      <c r="X72" s="92">
        <v>3100</v>
      </c>
      <c r="Z72" s="894" t="s">
        <v>691</v>
      </c>
      <c r="AA72" s="87">
        <v>20</v>
      </c>
      <c r="AB72" s="86" t="s">
        <v>8112</v>
      </c>
      <c r="AC72" s="86" t="s">
        <v>8177</v>
      </c>
      <c r="AD72" s="86" t="s">
        <v>8115</v>
      </c>
      <c r="AE72" s="88">
        <v>2596</v>
      </c>
    </row>
    <row r="73" ht="42" spans="12:31">
      <c r="L73" s="86" t="s">
        <v>676</v>
      </c>
      <c r="M73" s="86" t="s">
        <v>721</v>
      </c>
      <c r="N73" s="86" t="s">
        <v>4382</v>
      </c>
      <c r="O73" s="86" t="s">
        <v>2946</v>
      </c>
      <c r="P73" s="86" t="s">
        <v>4384</v>
      </c>
      <c r="Q73" s="93">
        <v>360</v>
      </c>
      <c r="S73" s="896" t="s">
        <v>676</v>
      </c>
      <c r="T73" s="91">
        <v>22</v>
      </c>
      <c r="U73" s="91" t="s">
        <v>4002</v>
      </c>
      <c r="V73" s="91" t="s">
        <v>7522</v>
      </c>
      <c r="W73" s="91" t="s">
        <v>8178</v>
      </c>
      <c r="X73" s="91">
        <v>10000</v>
      </c>
      <c r="Z73" s="894" t="s">
        <v>691</v>
      </c>
      <c r="AA73" s="87">
        <v>20</v>
      </c>
      <c r="AB73" s="86" t="s">
        <v>8108</v>
      </c>
      <c r="AC73" s="86" t="s">
        <v>742</v>
      </c>
      <c r="AD73" s="86" t="s">
        <v>8109</v>
      </c>
      <c r="AE73" s="88">
        <v>800</v>
      </c>
    </row>
    <row r="74" ht="42" spans="12:31">
      <c r="L74" s="86" t="s">
        <v>676</v>
      </c>
      <c r="M74" s="86" t="s">
        <v>721</v>
      </c>
      <c r="N74" s="86" t="s">
        <v>4382</v>
      </c>
      <c r="O74" s="86" t="s">
        <v>2138</v>
      </c>
      <c r="P74" s="86" t="s">
        <v>4384</v>
      </c>
      <c r="Q74" s="88">
        <v>2628</v>
      </c>
      <c r="S74" s="896" t="s">
        <v>676</v>
      </c>
      <c r="T74" s="91">
        <v>28</v>
      </c>
      <c r="U74" s="91" t="s">
        <v>4563</v>
      </c>
      <c r="V74" s="91" t="s">
        <v>4570</v>
      </c>
      <c r="W74" s="91" t="s">
        <v>8179</v>
      </c>
      <c r="X74" s="91">
        <v>2725</v>
      </c>
      <c r="Z74" s="894" t="s">
        <v>691</v>
      </c>
      <c r="AA74" s="87">
        <v>20</v>
      </c>
      <c r="AB74" s="86" t="s">
        <v>4944</v>
      </c>
      <c r="AC74" s="86" t="s">
        <v>8180</v>
      </c>
      <c r="AD74" s="86" t="s">
        <v>8181</v>
      </c>
      <c r="AE74" s="88">
        <v>2650</v>
      </c>
    </row>
    <row r="75" ht="42" spans="12:31">
      <c r="L75" s="86" t="s">
        <v>676</v>
      </c>
      <c r="M75" s="86" t="s">
        <v>721</v>
      </c>
      <c r="N75" s="86" t="s">
        <v>4382</v>
      </c>
      <c r="O75" s="86" t="s">
        <v>2138</v>
      </c>
      <c r="P75" s="86" t="s">
        <v>4384</v>
      </c>
      <c r="Q75" s="93">
        <v>700.7</v>
      </c>
      <c r="S75" s="896" t="s">
        <v>676</v>
      </c>
      <c r="T75" s="91">
        <v>29</v>
      </c>
      <c r="U75" s="91" t="s">
        <v>8141</v>
      </c>
      <c r="V75" s="91" t="s">
        <v>7313</v>
      </c>
      <c r="W75" s="91" t="s">
        <v>8182</v>
      </c>
      <c r="X75" s="91">
        <v>23000</v>
      </c>
      <c r="Z75" s="894" t="s">
        <v>691</v>
      </c>
      <c r="AA75" s="87">
        <v>21</v>
      </c>
      <c r="AB75" s="86" t="s">
        <v>8112</v>
      </c>
      <c r="AC75" s="86" t="s">
        <v>8183</v>
      </c>
      <c r="AD75" s="86" t="s">
        <v>8113</v>
      </c>
      <c r="AE75" s="88">
        <v>398</v>
      </c>
    </row>
    <row r="76" ht="31.5" spans="12:31">
      <c r="L76" s="86" t="s">
        <v>676</v>
      </c>
      <c r="M76" s="86" t="s">
        <v>721</v>
      </c>
      <c r="N76" s="86" t="s">
        <v>4382</v>
      </c>
      <c r="O76" s="86" t="s">
        <v>2138</v>
      </c>
      <c r="P76" s="86" t="s">
        <v>4384</v>
      </c>
      <c r="Q76" s="88">
        <v>14000</v>
      </c>
      <c r="S76" s="896" t="s">
        <v>676</v>
      </c>
      <c r="T76" s="91">
        <v>29</v>
      </c>
      <c r="U76" s="91" t="s">
        <v>4072</v>
      </c>
      <c r="V76" s="91" t="s">
        <v>3398</v>
      </c>
      <c r="W76" s="91" t="s">
        <v>8110</v>
      </c>
      <c r="X76" s="92">
        <v>48000</v>
      </c>
      <c r="Z76" s="894" t="s">
        <v>691</v>
      </c>
      <c r="AA76" s="87">
        <v>25</v>
      </c>
      <c r="AB76" s="86" t="s">
        <v>5980</v>
      </c>
      <c r="AC76" s="86" t="s">
        <v>8184</v>
      </c>
      <c r="AD76" s="86" t="s">
        <v>8137</v>
      </c>
      <c r="AE76" s="88">
        <v>1662.5</v>
      </c>
    </row>
    <row r="77" ht="31.5" spans="12:31">
      <c r="L77" s="86" t="s">
        <v>676</v>
      </c>
      <c r="M77" s="86" t="s">
        <v>721</v>
      </c>
      <c r="N77" s="86" t="s">
        <v>4382</v>
      </c>
      <c r="O77" s="86" t="s">
        <v>2138</v>
      </c>
      <c r="P77" s="86" t="s">
        <v>4384</v>
      </c>
      <c r="Q77" s="93">
        <v>436</v>
      </c>
      <c r="S77" s="896" t="s">
        <v>676</v>
      </c>
      <c r="T77" s="91">
        <v>29</v>
      </c>
      <c r="U77" s="91" t="s">
        <v>5570</v>
      </c>
      <c r="V77" s="91" t="s">
        <v>4112</v>
      </c>
      <c r="W77" s="91" t="s">
        <v>5571</v>
      </c>
      <c r="X77" s="92">
        <v>500</v>
      </c>
      <c r="Z77" s="894" t="s">
        <v>691</v>
      </c>
      <c r="AA77" s="87">
        <v>25</v>
      </c>
      <c r="AB77" s="86" t="s">
        <v>5980</v>
      </c>
      <c r="AC77" s="86" t="s">
        <v>7972</v>
      </c>
      <c r="AD77" s="86" t="s">
        <v>8137</v>
      </c>
      <c r="AE77" s="88">
        <v>425</v>
      </c>
    </row>
    <row r="78" ht="31.5" spans="12:31">
      <c r="L78" s="86" t="s">
        <v>676</v>
      </c>
      <c r="M78" s="86" t="s">
        <v>721</v>
      </c>
      <c r="N78" s="86" t="s">
        <v>4382</v>
      </c>
      <c r="O78" s="86" t="s">
        <v>2138</v>
      </c>
      <c r="P78" s="86" t="s">
        <v>4384</v>
      </c>
      <c r="Q78" s="93">
        <v>490</v>
      </c>
      <c r="S78" s="896" t="s">
        <v>691</v>
      </c>
      <c r="T78" s="896" t="s">
        <v>708</v>
      </c>
      <c r="U78" s="91" t="s">
        <v>4626</v>
      </c>
      <c r="V78" s="91" t="s">
        <v>2341</v>
      </c>
      <c r="W78" s="91" t="s">
        <v>8185</v>
      </c>
      <c r="X78" s="92">
        <v>3180</v>
      </c>
      <c r="Z78" s="894" t="s">
        <v>691</v>
      </c>
      <c r="AA78" s="87">
        <v>25</v>
      </c>
      <c r="AB78" s="86" t="s">
        <v>5980</v>
      </c>
      <c r="AC78" s="86" t="s">
        <v>2503</v>
      </c>
      <c r="AD78" s="86" t="s">
        <v>8137</v>
      </c>
      <c r="AE78" s="88">
        <v>3190</v>
      </c>
    </row>
    <row r="79" ht="31.5" spans="12:31">
      <c r="L79" s="86" t="s">
        <v>676</v>
      </c>
      <c r="M79" s="86" t="s">
        <v>721</v>
      </c>
      <c r="N79" s="86" t="s">
        <v>4382</v>
      </c>
      <c r="O79" s="86" t="s">
        <v>2138</v>
      </c>
      <c r="P79" s="86" t="s">
        <v>4384</v>
      </c>
      <c r="Q79" s="93">
        <v>252</v>
      </c>
      <c r="S79" s="896" t="s">
        <v>691</v>
      </c>
      <c r="T79" s="896" t="s">
        <v>708</v>
      </c>
      <c r="U79" s="91" t="s">
        <v>4626</v>
      </c>
      <c r="V79" s="91" t="s">
        <v>2341</v>
      </c>
      <c r="W79" s="91" t="s">
        <v>4993</v>
      </c>
      <c r="X79" s="91">
        <v>152</v>
      </c>
      <c r="Z79" s="894" t="s">
        <v>691</v>
      </c>
      <c r="AA79" s="87">
        <v>27</v>
      </c>
      <c r="AB79" s="86" t="s">
        <v>8186</v>
      </c>
      <c r="AC79" s="86" t="s">
        <v>8187</v>
      </c>
      <c r="AD79" s="86" t="s">
        <v>8188</v>
      </c>
      <c r="AE79" s="88">
        <v>1800</v>
      </c>
    </row>
    <row r="80" ht="31.5" spans="12:31">
      <c r="L80" s="86" t="s">
        <v>676</v>
      </c>
      <c r="M80" s="86" t="s">
        <v>721</v>
      </c>
      <c r="N80" s="86" t="s">
        <v>4382</v>
      </c>
      <c r="O80" s="86" t="s">
        <v>2138</v>
      </c>
      <c r="P80" s="86" t="s">
        <v>4384</v>
      </c>
      <c r="Q80" s="88">
        <v>1560</v>
      </c>
      <c r="S80" s="896" t="s">
        <v>691</v>
      </c>
      <c r="T80" s="896" t="s">
        <v>721</v>
      </c>
      <c r="U80" s="91" t="s">
        <v>5980</v>
      </c>
      <c r="V80" s="91" t="s">
        <v>3726</v>
      </c>
      <c r="W80" s="91" t="s">
        <v>8137</v>
      </c>
      <c r="X80" s="91">
        <v>2700</v>
      </c>
      <c r="Z80" s="894" t="s">
        <v>691</v>
      </c>
      <c r="AA80" s="87">
        <v>28</v>
      </c>
      <c r="AB80" s="86" t="s">
        <v>4236</v>
      </c>
      <c r="AC80" s="86" t="s">
        <v>8189</v>
      </c>
      <c r="AD80" s="86" t="s">
        <v>4616</v>
      </c>
      <c r="AE80" s="88">
        <v>2016</v>
      </c>
    </row>
    <row r="81" ht="31.5" spans="12:31">
      <c r="L81" s="86" t="s">
        <v>676</v>
      </c>
      <c r="M81" s="86" t="s">
        <v>721</v>
      </c>
      <c r="N81" s="86" t="s">
        <v>4382</v>
      </c>
      <c r="O81" s="86" t="s">
        <v>2138</v>
      </c>
      <c r="P81" s="86" t="s">
        <v>4384</v>
      </c>
      <c r="Q81" s="93">
        <v>500</v>
      </c>
      <c r="S81" s="896" t="s">
        <v>691</v>
      </c>
      <c r="T81" s="896" t="s">
        <v>721</v>
      </c>
      <c r="U81" s="91" t="s">
        <v>5980</v>
      </c>
      <c r="V81" s="91" t="s">
        <v>3726</v>
      </c>
      <c r="W81" s="91" t="s">
        <v>8137</v>
      </c>
      <c r="X81" s="92">
        <v>1294</v>
      </c>
      <c r="Z81" s="894" t="s">
        <v>691</v>
      </c>
      <c r="AA81" s="87">
        <v>31</v>
      </c>
      <c r="AB81" s="86" t="s">
        <v>8190</v>
      </c>
      <c r="AC81" s="86" t="s">
        <v>809</v>
      </c>
      <c r="AD81" s="86" t="s">
        <v>8191</v>
      </c>
      <c r="AE81" s="88">
        <v>500</v>
      </c>
    </row>
    <row r="82" ht="31.5" spans="12:31">
      <c r="L82" s="86" t="s">
        <v>676</v>
      </c>
      <c r="M82" s="86" t="s">
        <v>721</v>
      </c>
      <c r="N82" s="86" t="s">
        <v>4382</v>
      </c>
      <c r="O82" s="86" t="s">
        <v>2138</v>
      </c>
      <c r="P82" s="86" t="s">
        <v>4384</v>
      </c>
      <c r="Q82" s="93">
        <v>305</v>
      </c>
      <c r="S82" s="896" t="s">
        <v>691</v>
      </c>
      <c r="T82" s="896" t="s">
        <v>721</v>
      </c>
      <c r="U82" s="91" t="s">
        <v>5980</v>
      </c>
      <c r="V82" s="91" t="s">
        <v>3726</v>
      </c>
      <c r="W82" s="91" t="s">
        <v>8137</v>
      </c>
      <c r="X82" s="91">
        <v>9803</v>
      </c>
      <c r="Z82" s="894" t="s">
        <v>691</v>
      </c>
      <c r="AA82" s="87">
        <v>31</v>
      </c>
      <c r="AB82" s="86" t="s">
        <v>8190</v>
      </c>
      <c r="AC82" s="86" t="s">
        <v>8192</v>
      </c>
      <c r="AD82" s="86" t="s">
        <v>8191</v>
      </c>
      <c r="AE82" s="88">
        <v>6560</v>
      </c>
    </row>
    <row r="83" ht="31.5" spans="12:31">
      <c r="L83" s="86" t="s">
        <v>676</v>
      </c>
      <c r="M83" s="86" t="s">
        <v>721</v>
      </c>
      <c r="N83" s="86" t="s">
        <v>4382</v>
      </c>
      <c r="O83" s="86" t="s">
        <v>2138</v>
      </c>
      <c r="P83" s="86" t="s">
        <v>4384</v>
      </c>
      <c r="Q83" s="93">
        <v>200</v>
      </c>
      <c r="S83" s="896" t="s">
        <v>691</v>
      </c>
      <c r="T83" s="91">
        <v>12</v>
      </c>
      <c r="U83" s="91" t="s">
        <v>4035</v>
      </c>
      <c r="V83" s="91" t="s">
        <v>8193</v>
      </c>
      <c r="W83" s="91" t="s">
        <v>8194</v>
      </c>
      <c r="X83" s="91">
        <v>860</v>
      </c>
      <c r="Z83" s="894" t="s">
        <v>691</v>
      </c>
      <c r="AA83" s="87">
        <v>31</v>
      </c>
      <c r="AB83" s="86" t="s">
        <v>8186</v>
      </c>
      <c r="AC83" s="86" t="s">
        <v>8195</v>
      </c>
      <c r="AD83" s="86" t="s">
        <v>8188</v>
      </c>
      <c r="AE83" s="88">
        <v>624</v>
      </c>
    </row>
    <row r="84" ht="31.5" spans="12:31">
      <c r="L84" s="86" t="s">
        <v>676</v>
      </c>
      <c r="M84" s="86" t="s">
        <v>721</v>
      </c>
      <c r="N84" s="86" t="s">
        <v>4382</v>
      </c>
      <c r="O84" s="86" t="s">
        <v>2138</v>
      </c>
      <c r="P84" s="86" t="s">
        <v>4384</v>
      </c>
      <c r="Q84" s="93">
        <v>182</v>
      </c>
      <c r="S84" s="896" t="s">
        <v>691</v>
      </c>
      <c r="T84" s="91">
        <v>12</v>
      </c>
      <c r="U84" s="91" t="s">
        <v>4193</v>
      </c>
      <c r="V84" s="91" t="s">
        <v>1798</v>
      </c>
      <c r="W84" s="91" t="s">
        <v>8196</v>
      </c>
      <c r="X84" s="91">
        <v>8800</v>
      </c>
      <c r="Z84" s="894" t="s">
        <v>691</v>
      </c>
      <c r="AA84" s="87">
        <v>31</v>
      </c>
      <c r="AB84" s="86" t="s">
        <v>8186</v>
      </c>
      <c r="AC84" s="86" t="s">
        <v>8195</v>
      </c>
      <c r="AD84" s="86" t="s">
        <v>8188</v>
      </c>
      <c r="AE84" s="88">
        <v>3500</v>
      </c>
    </row>
    <row r="85" ht="31.5" spans="12:31">
      <c r="L85" s="86" t="s">
        <v>676</v>
      </c>
      <c r="M85" s="86" t="s">
        <v>721</v>
      </c>
      <c r="N85" s="86" t="s">
        <v>4382</v>
      </c>
      <c r="O85" s="86" t="s">
        <v>2138</v>
      </c>
      <c r="P85" s="86" t="s">
        <v>4384</v>
      </c>
      <c r="Q85" s="93">
        <v>80</v>
      </c>
      <c r="S85" s="896" t="s">
        <v>691</v>
      </c>
      <c r="T85" s="91">
        <v>12</v>
      </c>
      <c r="U85" s="91" t="s">
        <v>4193</v>
      </c>
      <c r="V85" s="91" t="s">
        <v>8197</v>
      </c>
      <c r="W85" s="91" t="s">
        <v>4637</v>
      </c>
      <c r="X85" s="91">
        <v>20000</v>
      </c>
      <c r="Z85" s="894" t="s">
        <v>691</v>
      </c>
      <c r="AA85" s="87">
        <v>31</v>
      </c>
      <c r="AB85" s="86" t="s">
        <v>8186</v>
      </c>
      <c r="AC85" s="86" t="s">
        <v>8195</v>
      </c>
      <c r="AD85" s="86" t="s">
        <v>8188</v>
      </c>
      <c r="AE85" s="88">
        <v>1100</v>
      </c>
    </row>
    <row r="86" ht="31.5" spans="12:31">
      <c r="L86" s="86" t="s">
        <v>676</v>
      </c>
      <c r="M86" s="86" t="s">
        <v>721</v>
      </c>
      <c r="N86" s="86" t="s">
        <v>4382</v>
      </c>
      <c r="O86" s="86" t="s">
        <v>2138</v>
      </c>
      <c r="P86" s="86" t="s">
        <v>4384</v>
      </c>
      <c r="Q86" s="93">
        <v>525</v>
      </c>
      <c r="S86" s="896" t="s">
        <v>691</v>
      </c>
      <c r="T86" s="91">
        <v>14</v>
      </c>
      <c r="U86" s="91" t="s">
        <v>4906</v>
      </c>
      <c r="V86" s="91" t="s">
        <v>8198</v>
      </c>
      <c r="W86" s="91" t="s">
        <v>4907</v>
      </c>
      <c r="X86" s="91">
        <v>7400</v>
      </c>
      <c r="Z86" s="894" t="s">
        <v>691</v>
      </c>
      <c r="AA86" s="87">
        <v>31</v>
      </c>
      <c r="AB86" s="86" t="s">
        <v>8186</v>
      </c>
      <c r="AC86" s="86" t="s">
        <v>8195</v>
      </c>
      <c r="AD86" s="86" t="s">
        <v>8188</v>
      </c>
      <c r="AE86" s="88">
        <v>381.94</v>
      </c>
    </row>
    <row r="87" ht="31.5" spans="12:31">
      <c r="L87" s="86" t="s">
        <v>676</v>
      </c>
      <c r="M87" s="86" t="s">
        <v>721</v>
      </c>
      <c r="N87" s="86" t="s">
        <v>4382</v>
      </c>
      <c r="O87" s="86" t="s">
        <v>2138</v>
      </c>
      <c r="P87" s="86" t="s">
        <v>4384</v>
      </c>
      <c r="Q87" s="93">
        <v>501</v>
      </c>
      <c r="S87" s="896" t="s">
        <v>691</v>
      </c>
      <c r="T87" s="91">
        <v>19</v>
      </c>
      <c r="U87" s="91" t="s">
        <v>8141</v>
      </c>
      <c r="V87" s="91" t="s">
        <v>7957</v>
      </c>
      <c r="W87" s="91" t="s">
        <v>3373</v>
      </c>
      <c r="X87" s="91">
        <v>10000</v>
      </c>
      <c r="Z87" s="894" t="s">
        <v>691</v>
      </c>
      <c r="AA87" s="87">
        <v>31</v>
      </c>
      <c r="AB87" s="86" t="s">
        <v>8186</v>
      </c>
      <c r="AC87" s="86" t="s">
        <v>8195</v>
      </c>
      <c r="AD87" s="86" t="s">
        <v>8188</v>
      </c>
      <c r="AE87" s="88">
        <v>448</v>
      </c>
    </row>
    <row r="88" ht="31.5" spans="12:31">
      <c r="L88" s="86" t="s">
        <v>676</v>
      </c>
      <c r="M88" s="86" t="s">
        <v>721</v>
      </c>
      <c r="N88" s="86" t="s">
        <v>4382</v>
      </c>
      <c r="O88" s="86" t="s">
        <v>2138</v>
      </c>
      <c r="P88" s="86" t="s">
        <v>4384</v>
      </c>
      <c r="Q88" s="93">
        <v>504</v>
      </c>
      <c r="S88" s="896" t="s">
        <v>691</v>
      </c>
      <c r="T88" s="91">
        <v>19</v>
      </c>
      <c r="U88" s="91" t="s">
        <v>4236</v>
      </c>
      <c r="V88" s="91" t="s">
        <v>8199</v>
      </c>
      <c r="W88" s="91" t="s">
        <v>4237</v>
      </c>
      <c r="X88" s="91">
        <v>3540</v>
      </c>
      <c r="Z88" s="894" t="s">
        <v>691</v>
      </c>
      <c r="AA88" s="87">
        <v>31</v>
      </c>
      <c r="AB88" s="86" t="s">
        <v>8186</v>
      </c>
      <c r="AC88" s="86" t="s">
        <v>8195</v>
      </c>
      <c r="AD88" s="86" t="s">
        <v>8188</v>
      </c>
      <c r="AE88" s="88">
        <v>184.42</v>
      </c>
    </row>
    <row r="89" ht="31.5" spans="12:31">
      <c r="L89" s="86" t="s">
        <v>676</v>
      </c>
      <c r="M89" s="86" t="s">
        <v>721</v>
      </c>
      <c r="N89" s="86" t="s">
        <v>4382</v>
      </c>
      <c r="O89" s="86" t="s">
        <v>2138</v>
      </c>
      <c r="P89" s="86" t="s">
        <v>4384</v>
      </c>
      <c r="Q89" s="93">
        <v>100</v>
      </c>
      <c r="S89" s="896" t="s">
        <v>691</v>
      </c>
      <c r="T89" s="91">
        <v>19</v>
      </c>
      <c r="U89" s="91" t="s">
        <v>4179</v>
      </c>
      <c r="V89" s="91" t="s">
        <v>3237</v>
      </c>
      <c r="W89" s="91" t="s">
        <v>8200</v>
      </c>
      <c r="X89" s="91">
        <v>1060</v>
      </c>
      <c r="Z89" s="894" t="s">
        <v>691</v>
      </c>
      <c r="AA89" s="87">
        <v>31</v>
      </c>
      <c r="AB89" s="86" t="s">
        <v>8186</v>
      </c>
      <c r="AC89" s="86" t="s">
        <v>8195</v>
      </c>
      <c r="AD89" s="86" t="s">
        <v>8188</v>
      </c>
      <c r="AE89" s="88">
        <v>663</v>
      </c>
    </row>
    <row r="90" ht="31.5" spans="12:31">
      <c r="L90" s="86" t="s">
        <v>676</v>
      </c>
      <c r="M90" s="86" t="s">
        <v>721</v>
      </c>
      <c r="N90" s="86" t="s">
        <v>4382</v>
      </c>
      <c r="O90" s="86" t="s">
        <v>2138</v>
      </c>
      <c r="P90" s="86" t="s">
        <v>4384</v>
      </c>
      <c r="Q90" s="88">
        <v>3946</v>
      </c>
      <c r="S90" s="896" t="s">
        <v>691</v>
      </c>
      <c r="T90" s="91">
        <v>19</v>
      </c>
      <c r="U90" s="91" t="s">
        <v>5162</v>
      </c>
      <c r="V90" s="91" t="s">
        <v>8201</v>
      </c>
      <c r="W90" s="91" t="s">
        <v>8121</v>
      </c>
      <c r="X90" s="91">
        <v>3100</v>
      </c>
      <c r="Z90" s="894" t="s">
        <v>691</v>
      </c>
      <c r="AA90" s="87">
        <v>31</v>
      </c>
      <c r="AB90" s="86" t="s">
        <v>8186</v>
      </c>
      <c r="AC90" s="86" t="s">
        <v>8195</v>
      </c>
      <c r="AD90" s="86" t="s">
        <v>8188</v>
      </c>
      <c r="AE90" s="88">
        <v>1866</v>
      </c>
    </row>
    <row r="91" ht="31.5" spans="12:31">
      <c r="L91" s="86" t="s">
        <v>676</v>
      </c>
      <c r="M91" s="86" t="s">
        <v>721</v>
      </c>
      <c r="N91" s="86" t="s">
        <v>4382</v>
      </c>
      <c r="O91" s="86" t="s">
        <v>2138</v>
      </c>
      <c r="P91" s="86" t="s">
        <v>4384</v>
      </c>
      <c r="Q91" s="93">
        <v>150</v>
      </c>
      <c r="S91" s="896" t="s">
        <v>691</v>
      </c>
      <c r="T91" s="91">
        <v>20</v>
      </c>
      <c r="U91" s="91" t="s">
        <v>4002</v>
      </c>
      <c r="V91" s="91" t="s">
        <v>5089</v>
      </c>
      <c r="W91" s="91" t="s">
        <v>5076</v>
      </c>
      <c r="X91" s="91">
        <v>3662</v>
      </c>
      <c r="Z91" s="894" t="s">
        <v>691</v>
      </c>
      <c r="AA91" s="87">
        <v>31</v>
      </c>
      <c r="AB91" s="86" t="s">
        <v>8186</v>
      </c>
      <c r="AC91" s="86" t="s">
        <v>8195</v>
      </c>
      <c r="AD91" s="86" t="s">
        <v>8188</v>
      </c>
      <c r="AE91" s="88">
        <v>1492.32</v>
      </c>
    </row>
    <row r="92" ht="31.5" spans="12:31">
      <c r="L92" s="86" t="s">
        <v>676</v>
      </c>
      <c r="M92" s="86" t="s">
        <v>721</v>
      </c>
      <c r="N92" s="86" t="s">
        <v>4382</v>
      </c>
      <c r="O92" s="86" t="s">
        <v>2138</v>
      </c>
      <c r="P92" s="86" t="s">
        <v>4384</v>
      </c>
      <c r="Q92" s="88">
        <v>1000</v>
      </c>
      <c r="S92" s="896" t="s">
        <v>691</v>
      </c>
      <c r="T92" s="91">
        <v>20</v>
      </c>
      <c r="U92" s="91" t="s">
        <v>4002</v>
      </c>
      <c r="V92" s="91" t="s">
        <v>2180</v>
      </c>
      <c r="W92" s="91" t="s">
        <v>5076</v>
      </c>
      <c r="X92" s="92">
        <v>240</v>
      </c>
      <c r="Z92" s="894" t="s">
        <v>691</v>
      </c>
      <c r="AA92" s="87">
        <v>31</v>
      </c>
      <c r="AB92" s="86" t="s">
        <v>8186</v>
      </c>
      <c r="AC92" s="86" t="s">
        <v>8195</v>
      </c>
      <c r="AD92" s="86" t="s">
        <v>8188</v>
      </c>
      <c r="AE92" s="88">
        <v>1740</v>
      </c>
    </row>
    <row r="93" ht="31.5" spans="12:31">
      <c r="L93" s="86" t="s">
        <v>676</v>
      </c>
      <c r="M93" s="86" t="s">
        <v>721</v>
      </c>
      <c r="N93" s="86" t="s">
        <v>4382</v>
      </c>
      <c r="O93" s="86" t="s">
        <v>2138</v>
      </c>
      <c r="P93" s="86" t="s">
        <v>4384</v>
      </c>
      <c r="Q93" s="93">
        <v>260</v>
      </c>
      <c r="S93" s="896" t="s">
        <v>691</v>
      </c>
      <c r="T93" s="91">
        <v>20</v>
      </c>
      <c r="U93" s="91" t="s">
        <v>4002</v>
      </c>
      <c r="V93" s="91" t="s">
        <v>2180</v>
      </c>
      <c r="W93" s="91" t="s">
        <v>5076</v>
      </c>
      <c r="X93" s="92">
        <v>3064.88</v>
      </c>
      <c r="Z93" s="894" t="s">
        <v>691</v>
      </c>
      <c r="AA93" s="87">
        <v>31</v>
      </c>
      <c r="AB93" s="86" t="s">
        <v>8186</v>
      </c>
      <c r="AC93" s="86" t="s">
        <v>8195</v>
      </c>
      <c r="AD93" s="86" t="s">
        <v>8188</v>
      </c>
      <c r="AE93" s="88">
        <v>5336.45</v>
      </c>
    </row>
    <row r="94" ht="31.5" spans="12:31">
      <c r="L94" s="86" t="s">
        <v>676</v>
      </c>
      <c r="M94" s="86" t="s">
        <v>721</v>
      </c>
      <c r="N94" s="86" t="s">
        <v>4382</v>
      </c>
      <c r="O94" s="86" t="s">
        <v>2138</v>
      </c>
      <c r="P94" s="86" t="s">
        <v>4384</v>
      </c>
      <c r="Q94" s="93">
        <v>250</v>
      </c>
      <c r="S94" s="896" t="s">
        <v>691</v>
      </c>
      <c r="T94" s="91">
        <v>20</v>
      </c>
      <c r="U94" s="91" t="s">
        <v>4002</v>
      </c>
      <c r="V94" s="91" t="s">
        <v>2180</v>
      </c>
      <c r="W94" s="91" t="s">
        <v>5076</v>
      </c>
      <c r="X94" s="92">
        <v>5399</v>
      </c>
      <c r="Z94" s="894" t="s">
        <v>677</v>
      </c>
      <c r="AA94" s="895" t="s">
        <v>721</v>
      </c>
      <c r="AB94" s="86" t="s">
        <v>4705</v>
      </c>
      <c r="AC94" s="86" t="s">
        <v>6292</v>
      </c>
      <c r="AD94" s="86" t="s">
        <v>8202</v>
      </c>
      <c r="AE94" s="88">
        <v>1683</v>
      </c>
    </row>
    <row r="95" ht="31.5" spans="12:31">
      <c r="L95" s="86" t="s">
        <v>676</v>
      </c>
      <c r="M95" s="86" t="s">
        <v>721</v>
      </c>
      <c r="N95" s="86" t="s">
        <v>4382</v>
      </c>
      <c r="O95" s="86" t="s">
        <v>2138</v>
      </c>
      <c r="P95" s="86" t="s">
        <v>4384</v>
      </c>
      <c r="Q95" s="88">
        <v>1200</v>
      </c>
      <c r="S95" s="896" t="s">
        <v>691</v>
      </c>
      <c r="T95" s="91">
        <v>20</v>
      </c>
      <c r="U95" s="91" t="s">
        <v>4002</v>
      </c>
      <c r="V95" s="91" t="s">
        <v>2180</v>
      </c>
      <c r="W95" s="91" t="s">
        <v>5076</v>
      </c>
      <c r="X95" s="91">
        <v>400</v>
      </c>
      <c r="Z95" s="894" t="s">
        <v>677</v>
      </c>
      <c r="AA95" s="895" t="s">
        <v>729</v>
      </c>
      <c r="AB95" s="86" t="s">
        <v>3985</v>
      </c>
      <c r="AC95" s="86" t="s">
        <v>6774</v>
      </c>
      <c r="AD95" s="86" t="s">
        <v>8091</v>
      </c>
      <c r="AE95" s="88">
        <v>2000</v>
      </c>
    </row>
    <row r="96" ht="31.5" spans="12:31">
      <c r="L96" s="86" t="s">
        <v>676</v>
      </c>
      <c r="M96" s="86" t="s">
        <v>721</v>
      </c>
      <c r="N96" s="86" t="s">
        <v>4382</v>
      </c>
      <c r="O96" s="86" t="s">
        <v>2138</v>
      </c>
      <c r="P96" s="86" t="s">
        <v>4384</v>
      </c>
      <c r="Q96" s="88">
        <v>2650</v>
      </c>
      <c r="S96" s="896" t="s">
        <v>691</v>
      </c>
      <c r="T96" s="91">
        <v>20</v>
      </c>
      <c r="U96" s="91" t="s">
        <v>4002</v>
      </c>
      <c r="V96" s="91" t="s">
        <v>2180</v>
      </c>
      <c r="W96" s="91" t="s">
        <v>5076</v>
      </c>
      <c r="X96" s="92">
        <v>680</v>
      </c>
      <c r="Z96" s="894" t="s">
        <v>677</v>
      </c>
      <c r="AA96" s="895" t="s">
        <v>729</v>
      </c>
      <c r="AB96" s="86" t="s">
        <v>8155</v>
      </c>
      <c r="AC96" s="86" t="s">
        <v>1670</v>
      </c>
      <c r="AD96" s="86" t="s">
        <v>8157</v>
      </c>
      <c r="AE96" s="88">
        <v>2500</v>
      </c>
    </row>
    <row r="97" ht="31.5" spans="12:31">
      <c r="L97" s="86" t="s">
        <v>676</v>
      </c>
      <c r="M97" s="86" t="s">
        <v>721</v>
      </c>
      <c r="N97" s="86" t="s">
        <v>4382</v>
      </c>
      <c r="O97" s="86" t="s">
        <v>2138</v>
      </c>
      <c r="P97" s="86" t="s">
        <v>4384</v>
      </c>
      <c r="Q97" s="88">
        <v>4516</v>
      </c>
      <c r="S97" s="896" t="s">
        <v>691</v>
      </c>
      <c r="T97" s="91">
        <v>20</v>
      </c>
      <c r="U97" s="91" t="s">
        <v>4002</v>
      </c>
      <c r="V97" s="91" t="s">
        <v>2180</v>
      </c>
      <c r="W97" s="91" t="s">
        <v>5076</v>
      </c>
      <c r="X97" s="91">
        <v>13013</v>
      </c>
      <c r="Z97" s="894" t="s">
        <v>677</v>
      </c>
      <c r="AA97" s="895" t="s">
        <v>729</v>
      </c>
      <c r="AB97" s="86" t="s">
        <v>4072</v>
      </c>
      <c r="AC97" s="86" t="s">
        <v>2982</v>
      </c>
      <c r="AD97" s="86" t="s">
        <v>8110</v>
      </c>
      <c r="AE97" s="88">
        <v>7600</v>
      </c>
    </row>
    <row r="98" ht="42" spans="12:31">
      <c r="L98" s="86" t="s">
        <v>676</v>
      </c>
      <c r="M98" s="86" t="s">
        <v>729</v>
      </c>
      <c r="N98" s="86" t="s">
        <v>4179</v>
      </c>
      <c r="O98" s="86" t="s">
        <v>2366</v>
      </c>
      <c r="P98" s="86" t="s">
        <v>4181</v>
      </c>
      <c r="Q98" s="93">
        <v>400</v>
      </c>
      <c r="S98" s="896" t="s">
        <v>691</v>
      </c>
      <c r="T98" s="91">
        <v>20</v>
      </c>
      <c r="U98" s="91" t="s">
        <v>4002</v>
      </c>
      <c r="V98" s="91" t="s">
        <v>8203</v>
      </c>
      <c r="W98" s="91" t="s">
        <v>8204</v>
      </c>
      <c r="X98" s="92">
        <v>30000</v>
      </c>
      <c r="Z98" s="894" t="s">
        <v>677</v>
      </c>
      <c r="AA98" s="87">
        <v>10</v>
      </c>
      <c r="AB98" s="86" t="s">
        <v>5818</v>
      </c>
      <c r="AC98" s="86" t="s">
        <v>5603</v>
      </c>
      <c r="AD98" s="86" t="s">
        <v>6220</v>
      </c>
      <c r="AE98" s="88">
        <v>13000</v>
      </c>
    </row>
    <row r="99" ht="31.5" spans="12:31">
      <c r="L99" s="86" t="s">
        <v>676</v>
      </c>
      <c r="M99" s="86" t="s">
        <v>729</v>
      </c>
      <c r="N99" s="86" t="s">
        <v>4179</v>
      </c>
      <c r="O99" s="86" t="s">
        <v>6038</v>
      </c>
      <c r="P99" s="86" t="s">
        <v>4181</v>
      </c>
      <c r="Q99" s="93">
        <v>789</v>
      </c>
      <c r="S99" s="896" t="s">
        <v>691</v>
      </c>
      <c r="T99" s="91">
        <v>20</v>
      </c>
      <c r="U99" s="91" t="s">
        <v>4002</v>
      </c>
      <c r="V99" s="91" t="s">
        <v>2907</v>
      </c>
      <c r="W99" s="91" t="s">
        <v>8205</v>
      </c>
      <c r="X99" s="91">
        <v>1630</v>
      </c>
      <c r="Z99" s="894" t="s">
        <v>677</v>
      </c>
      <c r="AA99" s="87">
        <v>14</v>
      </c>
      <c r="AB99" s="86" t="s">
        <v>8112</v>
      </c>
      <c r="AC99" s="86" t="s">
        <v>8206</v>
      </c>
      <c r="AD99" s="86" t="s">
        <v>8115</v>
      </c>
      <c r="AE99" s="88">
        <v>80</v>
      </c>
    </row>
    <row r="100" ht="31.5" spans="12:31">
      <c r="L100" s="86" t="s">
        <v>676</v>
      </c>
      <c r="M100" s="86" t="s">
        <v>729</v>
      </c>
      <c r="N100" s="86" t="s">
        <v>3995</v>
      </c>
      <c r="O100" s="86" t="s">
        <v>8207</v>
      </c>
      <c r="P100" s="86" t="s">
        <v>4091</v>
      </c>
      <c r="Q100" s="88">
        <v>6860</v>
      </c>
      <c r="S100" s="896" t="s">
        <v>691</v>
      </c>
      <c r="T100" s="91">
        <v>21</v>
      </c>
      <c r="U100" s="91" t="s">
        <v>4054</v>
      </c>
      <c r="V100" s="91" t="s">
        <v>3993</v>
      </c>
      <c r="W100" s="91" t="s">
        <v>8123</v>
      </c>
      <c r="X100" s="91">
        <v>13140</v>
      </c>
      <c r="Z100" s="894" t="s">
        <v>677</v>
      </c>
      <c r="AA100" s="87">
        <v>14</v>
      </c>
      <c r="AB100" s="86" t="s">
        <v>8112</v>
      </c>
      <c r="AC100" s="86" t="s">
        <v>8206</v>
      </c>
      <c r="AD100" s="86" t="s">
        <v>8115</v>
      </c>
      <c r="AE100" s="88">
        <v>8456</v>
      </c>
    </row>
    <row r="101" ht="31.5" spans="12:31">
      <c r="L101" s="86" t="s">
        <v>676</v>
      </c>
      <c r="M101" s="87">
        <v>10</v>
      </c>
      <c r="N101" s="86" t="s">
        <v>4906</v>
      </c>
      <c r="O101" s="86" t="s">
        <v>2478</v>
      </c>
      <c r="P101" s="86" t="s">
        <v>4907</v>
      </c>
      <c r="Q101" s="88">
        <v>15350</v>
      </c>
      <c r="S101" s="896" t="s">
        <v>691</v>
      </c>
      <c r="T101" s="91">
        <v>21</v>
      </c>
      <c r="U101" s="91" t="s">
        <v>4054</v>
      </c>
      <c r="V101" s="91" t="s">
        <v>917</v>
      </c>
      <c r="W101" s="91" t="s">
        <v>8123</v>
      </c>
      <c r="X101" s="92">
        <v>1822</v>
      </c>
      <c r="Z101" s="894" t="s">
        <v>677</v>
      </c>
      <c r="AA101" s="87">
        <v>17</v>
      </c>
      <c r="AB101" s="86" t="s">
        <v>8208</v>
      </c>
      <c r="AC101" s="86" t="s">
        <v>7552</v>
      </c>
      <c r="AD101" s="86" t="s">
        <v>8209</v>
      </c>
      <c r="AE101" s="88">
        <v>960</v>
      </c>
    </row>
    <row r="102" ht="31.5" spans="12:31">
      <c r="L102" s="86" t="s">
        <v>676</v>
      </c>
      <c r="M102" s="87">
        <v>10</v>
      </c>
      <c r="N102" s="86" t="s">
        <v>4906</v>
      </c>
      <c r="O102" s="86" t="s">
        <v>922</v>
      </c>
      <c r="P102" s="86" t="s">
        <v>8210</v>
      </c>
      <c r="Q102" s="88">
        <v>9260</v>
      </c>
      <c r="S102" s="896" t="s">
        <v>691</v>
      </c>
      <c r="T102" s="91">
        <v>21</v>
      </c>
      <c r="U102" s="91" t="s">
        <v>4054</v>
      </c>
      <c r="V102" s="91" t="s">
        <v>7470</v>
      </c>
      <c r="W102" s="91" t="s">
        <v>8123</v>
      </c>
      <c r="X102" s="92">
        <v>3015</v>
      </c>
      <c r="Z102" s="894" t="s">
        <v>677</v>
      </c>
      <c r="AA102" s="87">
        <v>17</v>
      </c>
      <c r="AB102" s="86" t="s">
        <v>8208</v>
      </c>
      <c r="AC102" s="86" t="s">
        <v>7552</v>
      </c>
      <c r="AD102" s="86" t="s">
        <v>8209</v>
      </c>
      <c r="AE102" s="88">
        <v>1799</v>
      </c>
    </row>
    <row r="103" ht="31.5" spans="12:31">
      <c r="L103" s="86" t="s">
        <v>676</v>
      </c>
      <c r="M103" s="87">
        <v>13</v>
      </c>
      <c r="N103" s="86" t="s">
        <v>4563</v>
      </c>
      <c r="O103" s="86" t="s">
        <v>2716</v>
      </c>
      <c r="P103" s="86" t="s">
        <v>4720</v>
      </c>
      <c r="Q103" s="93">
        <v>918</v>
      </c>
      <c r="S103" s="896" t="s">
        <v>691</v>
      </c>
      <c r="T103" s="91">
        <v>22</v>
      </c>
      <c r="U103" s="91" t="s">
        <v>5241</v>
      </c>
      <c r="V103" s="91" t="s">
        <v>8211</v>
      </c>
      <c r="W103" s="91" t="s">
        <v>8154</v>
      </c>
      <c r="X103" s="92">
        <v>800</v>
      </c>
      <c r="Z103" s="894" t="s">
        <v>677</v>
      </c>
      <c r="AA103" s="87">
        <v>17</v>
      </c>
      <c r="AB103" s="86" t="s">
        <v>8208</v>
      </c>
      <c r="AC103" s="86" t="s">
        <v>7552</v>
      </c>
      <c r="AD103" s="86" t="s">
        <v>8209</v>
      </c>
      <c r="AE103" s="88">
        <v>4800</v>
      </c>
    </row>
    <row r="104" ht="31.5" spans="12:31">
      <c r="L104" s="86" t="s">
        <v>676</v>
      </c>
      <c r="M104" s="87">
        <v>13</v>
      </c>
      <c r="N104" s="86" t="s">
        <v>5241</v>
      </c>
      <c r="O104" s="86" t="s">
        <v>8212</v>
      </c>
      <c r="P104" s="86" t="s">
        <v>8154</v>
      </c>
      <c r="Q104" s="88">
        <v>1600</v>
      </c>
      <c r="S104" s="896" t="s">
        <v>691</v>
      </c>
      <c r="T104" s="91">
        <v>22</v>
      </c>
      <c r="U104" s="91" t="s">
        <v>5241</v>
      </c>
      <c r="V104" s="91" t="s">
        <v>779</v>
      </c>
      <c r="W104" s="91" t="s">
        <v>8154</v>
      </c>
      <c r="X104" s="91">
        <v>800</v>
      </c>
      <c r="Z104" s="894" t="s">
        <v>677</v>
      </c>
      <c r="AA104" s="87">
        <v>17</v>
      </c>
      <c r="AB104" s="86" t="s">
        <v>8208</v>
      </c>
      <c r="AC104" s="86" t="s">
        <v>7552</v>
      </c>
      <c r="AD104" s="86" t="s">
        <v>8209</v>
      </c>
      <c r="AE104" s="88">
        <v>1828</v>
      </c>
    </row>
    <row r="105" ht="52.5" spans="12:31">
      <c r="L105" s="86" t="s">
        <v>676</v>
      </c>
      <c r="M105" s="87">
        <v>13</v>
      </c>
      <c r="N105" s="86" t="s">
        <v>5241</v>
      </c>
      <c r="O105" s="86" t="s">
        <v>8213</v>
      </c>
      <c r="P105" s="86" t="s">
        <v>5243</v>
      </c>
      <c r="Q105" s="93">
        <v>350</v>
      </c>
      <c r="S105" s="896" t="s">
        <v>691</v>
      </c>
      <c r="T105" s="91">
        <v>22</v>
      </c>
      <c r="U105" s="91" t="s">
        <v>5241</v>
      </c>
      <c r="V105" s="91" t="s">
        <v>782</v>
      </c>
      <c r="W105" s="91" t="s">
        <v>8214</v>
      </c>
      <c r="X105" s="91">
        <v>800</v>
      </c>
      <c r="Z105" s="894" t="s">
        <v>677</v>
      </c>
      <c r="AA105" s="87">
        <v>18</v>
      </c>
      <c r="AB105" s="86" t="s">
        <v>8099</v>
      </c>
      <c r="AC105" s="86" t="s">
        <v>3531</v>
      </c>
      <c r="AD105" s="86" t="s">
        <v>8215</v>
      </c>
      <c r="AE105" s="88">
        <v>7267.99</v>
      </c>
    </row>
    <row r="106" ht="42" spans="12:31">
      <c r="L106" s="86" t="s">
        <v>676</v>
      </c>
      <c r="M106" s="87">
        <v>13</v>
      </c>
      <c r="N106" s="86" t="s">
        <v>5241</v>
      </c>
      <c r="O106" s="86" t="s">
        <v>8216</v>
      </c>
      <c r="P106" s="86" t="s">
        <v>5243</v>
      </c>
      <c r="Q106" s="93">
        <v>799</v>
      </c>
      <c r="S106" s="896" t="s">
        <v>691</v>
      </c>
      <c r="T106" s="91">
        <v>22</v>
      </c>
      <c r="U106" s="91" t="s">
        <v>5241</v>
      </c>
      <c r="V106" s="91" t="s">
        <v>3324</v>
      </c>
      <c r="W106" s="91" t="s">
        <v>5243</v>
      </c>
      <c r="X106" s="92">
        <v>379</v>
      </c>
      <c r="Z106" s="894" t="s">
        <v>677</v>
      </c>
      <c r="AA106" s="87">
        <v>18</v>
      </c>
      <c r="AB106" s="86" t="s">
        <v>8108</v>
      </c>
      <c r="AC106" s="86" t="s">
        <v>8217</v>
      </c>
      <c r="AD106" s="86" t="s">
        <v>8218</v>
      </c>
      <c r="AE106" s="88">
        <v>3600</v>
      </c>
    </row>
    <row r="107" ht="42" spans="12:31">
      <c r="L107" s="86" t="s">
        <v>676</v>
      </c>
      <c r="M107" s="87">
        <v>13</v>
      </c>
      <c r="N107" s="86" t="s">
        <v>5241</v>
      </c>
      <c r="O107" s="86" t="s">
        <v>8219</v>
      </c>
      <c r="P107" s="86" t="s">
        <v>5243</v>
      </c>
      <c r="Q107" s="88">
        <v>3001</v>
      </c>
      <c r="S107" s="896" t="s">
        <v>691</v>
      </c>
      <c r="T107" s="91">
        <v>22</v>
      </c>
      <c r="U107" s="91" t="s">
        <v>5241</v>
      </c>
      <c r="V107" s="91" t="s">
        <v>2674</v>
      </c>
      <c r="W107" s="91" t="s">
        <v>5243</v>
      </c>
      <c r="X107" s="92">
        <v>229.5</v>
      </c>
      <c r="Z107" s="894" t="s">
        <v>677</v>
      </c>
      <c r="AA107" s="87">
        <v>22</v>
      </c>
      <c r="AB107" s="86" t="s">
        <v>8108</v>
      </c>
      <c r="AC107" s="86" t="s">
        <v>8119</v>
      </c>
      <c r="AD107" s="86" t="s">
        <v>8109</v>
      </c>
      <c r="AE107" s="88">
        <v>800</v>
      </c>
    </row>
    <row r="108" ht="31.5" spans="12:31">
      <c r="L108" s="86" t="s">
        <v>676</v>
      </c>
      <c r="M108" s="87">
        <v>14</v>
      </c>
      <c r="N108" s="86" t="s">
        <v>4548</v>
      </c>
      <c r="O108" s="86" t="s">
        <v>8220</v>
      </c>
      <c r="P108" s="86" t="s">
        <v>5206</v>
      </c>
      <c r="Q108" s="93">
        <v>450</v>
      </c>
      <c r="S108" s="896" t="s">
        <v>691</v>
      </c>
      <c r="T108" s="91">
        <v>22</v>
      </c>
      <c r="U108" s="91" t="s">
        <v>4705</v>
      </c>
      <c r="V108" s="91" t="s">
        <v>8221</v>
      </c>
      <c r="W108" s="91" t="s">
        <v>4731</v>
      </c>
      <c r="X108" s="92">
        <v>2000</v>
      </c>
      <c r="Z108" s="894" t="s">
        <v>677</v>
      </c>
      <c r="AA108" s="87">
        <v>24</v>
      </c>
      <c r="AB108" s="86" t="s">
        <v>4236</v>
      </c>
      <c r="AC108" s="86" t="s">
        <v>7972</v>
      </c>
      <c r="AD108" s="86" t="s">
        <v>4616</v>
      </c>
      <c r="AE108" s="88">
        <v>702</v>
      </c>
    </row>
    <row r="109" ht="31.5" spans="12:31">
      <c r="L109" s="86" t="s">
        <v>676</v>
      </c>
      <c r="M109" s="87">
        <v>14</v>
      </c>
      <c r="N109" s="86" t="s">
        <v>4548</v>
      </c>
      <c r="O109" s="86" t="s">
        <v>8222</v>
      </c>
      <c r="P109" s="86" t="s">
        <v>5206</v>
      </c>
      <c r="Q109" s="88">
        <v>7700</v>
      </c>
      <c r="S109" s="896" t="s">
        <v>691</v>
      </c>
      <c r="T109" s="91">
        <v>25</v>
      </c>
      <c r="U109" s="91" t="s">
        <v>4626</v>
      </c>
      <c r="V109" s="91" t="s">
        <v>2396</v>
      </c>
      <c r="W109" s="91" t="s">
        <v>4993</v>
      </c>
      <c r="X109" s="92">
        <v>1992</v>
      </c>
      <c r="Z109" s="894" t="s">
        <v>677</v>
      </c>
      <c r="AA109" s="87">
        <v>24</v>
      </c>
      <c r="AB109" s="86" t="s">
        <v>4236</v>
      </c>
      <c r="AC109" s="86" t="s">
        <v>7972</v>
      </c>
      <c r="AD109" s="86" t="s">
        <v>4616</v>
      </c>
      <c r="AE109" s="88">
        <v>517</v>
      </c>
    </row>
    <row r="110" ht="31.5" spans="12:31">
      <c r="L110" s="86" t="s">
        <v>676</v>
      </c>
      <c r="M110" s="87">
        <v>15</v>
      </c>
      <c r="N110" s="86" t="s">
        <v>4146</v>
      </c>
      <c r="O110" s="86" t="s">
        <v>8223</v>
      </c>
      <c r="P110" s="86" t="s">
        <v>4891</v>
      </c>
      <c r="Q110" s="88">
        <v>8000</v>
      </c>
      <c r="S110" s="896" t="s">
        <v>691</v>
      </c>
      <c r="T110" s="91">
        <v>29</v>
      </c>
      <c r="U110" s="91" t="s">
        <v>4072</v>
      </c>
      <c r="V110" s="91" t="s">
        <v>8224</v>
      </c>
      <c r="W110" s="91" t="s">
        <v>8110</v>
      </c>
      <c r="X110" s="91">
        <v>8721.6</v>
      </c>
      <c r="Z110" s="894" t="s">
        <v>677</v>
      </c>
      <c r="AA110" s="87">
        <v>24</v>
      </c>
      <c r="AB110" s="86" t="s">
        <v>4236</v>
      </c>
      <c r="AC110" s="86" t="s">
        <v>7972</v>
      </c>
      <c r="AD110" s="86" t="s">
        <v>4616</v>
      </c>
      <c r="AE110" s="88">
        <v>1356</v>
      </c>
    </row>
    <row r="111" ht="42" spans="12:31">
      <c r="L111" s="86" t="s">
        <v>676</v>
      </c>
      <c r="M111" s="87">
        <v>15</v>
      </c>
      <c r="N111" s="86" t="s">
        <v>4626</v>
      </c>
      <c r="O111" s="86" t="s">
        <v>3797</v>
      </c>
      <c r="P111" s="86" t="s">
        <v>4993</v>
      </c>
      <c r="Q111" s="88">
        <v>2184</v>
      </c>
      <c r="S111" s="896" t="s">
        <v>691</v>
      </c>
      <c r="T111" s="91">
        <v>31</v>
      </c>
      <c r="U111" s="91" t="s">
        <v>5570</v>
      </c>
      <c r="V111" s="91" t="s">
        <v>2614</v>
      </c>
      <c r="W111" s="91" t="s">
        <v>5571</v>
      </c>
      <c r="X111" s="91">
        <v>500</v>
      </c>
      <c r="Z111" s="894" t="s">
        <v>677</v>
      </c>
      <c r="AA111" s="87">
        <v>27</v>
      </c>
      <c r="AB111" s="86" t="s">
        <v>4009</v>
      </c>
      <c r="AC111" s="86" t="s">
        <v>6829</v>
      </c>
      <c r="AD111" s="86" t="s">
        <v>8225</v>
      </c>
      <c r="AE111" s="88">
        <v>3680</v>
      </c>
    </row>
    <row r="112" ht="63" spans="12:31">
      <c r="L112" s="86" t="s">
        <v>676</v>
      </c>
      <c r="M112" s="87">
        <v>15</v>
      </c>
      <c r="N112" s="86" t="s">
        <v>4626</v>
      </c>
      <c r="O112" s="86" t="s">
        <v>2168</v>
      </c>
      <c r="P112" s="86" t="s">
        <v>4993</v>
      </c>
      <c r="Q112" s="93">
        <v>960</v>
      </c>
      <c r="S112" s="896" t="s">
        <v>677</v>
      </c>
      <c r="T112" s="896" t="s">
        <v>665</v>
      </c>
      <c r="U112" s="91" t="s">
        <v>4236</v>
      </c>
      <c r="V112" s="91" t="s">
        <v>8226</v>
      </c>
      <c r="W112" s="91" t="s">
        <v>4237</v>
      </c>
      <c r="X112" s="92">
        <v>1600</v>
      </c>
      <c r="Z112" s="894" t="s">
        <v>716</v>
      </c>
      <c r="AA112" s="895" t="s">
        <v>721</v>
      </c>
      <c r="AB112" s="86" t="s">
        <v>8227</v>
      </c>
      <c r="AC112" s="86" t="s">
        <v>8228</v>
      </c>
      <c r="AD112" s="86" t="s">
        <v>8229</v>
      </c>
      <c r="AE112" s="88">
        <v>25000</v>
      </c>
    </row>
    <row r="113" ht="31.5" spans="12:31">
      <c r="L113" s="86" t="s">
        <v>676</v>
      </c>
      <c r="M113" s="87">
        <v>15</v>
      </c>
      <c r="N113" s="86" t="s">
        <v>4626</v>
      </c>
      <c r="O113" s="86" t="s">
        <v>8230</v>
      </c>
      <c r="P113" s="86" t="s">
        <v>4993</v>
      </c>
      <c r="Q113" s="88">
        <v>11376.76</v>
      </c>
      <c r="S113" s="896" t="s">
        <v>677</v>
      </c>
      <c r="T113" s="896" t="s">
        <v>691</v>
      </c>
      <c r="U113" s="91" t="s">
        <v>4808</v>
      </c>
      <c r="V113" s="91" t="s">
        <v>8231</v>
      </c>
      <c r="W113" s="91" t="s">
        <v>8232</v>
      </c>
      <c r="X113" s="92">
        <v>800</v>
      </c>
      <c r="Z113" s="894" t="s">
        <v>716</v>
      </c>
      <c r="AA113" s="895" t="s">
        <v>721</v>
      </c>
      <c r="AB113" s="86" t="s">
        <v>4179</v>
      </c>
      <c r="AC113" s="86" t="s">
        <v>3397</v>
      </c>
      <c r="AD113" s="86" t="s">
        <v>4181</v>
      </c>
      <c r="AE113" s="88">
        <v>2827.5</v>
      </c>
    </row>
    <row r="114" ht="31.5" spans="12:31">
      <c r="L114" s="86" t="s">
        <v>676</v>
      </c>
      <c r="M114" s="87">
        <v>20</v>
      </c>
      <c r="N114" s="86" t="s">
        <v>5980</v>
      </c>
      <c r="O114" s="86" t="s">
        <v>6320</v>
      </c>
      <c r="P114" s="86" t="s">
        <v>8233</v>
      </c>
      <c r="Q114" s="88">
        <v>6000</v>
      </c>
      <c r="S114" s="896" t="s">
        <v>677</v>
      </c>
      <c r="T114" s="896" t="s">
        <v>729</v>
      </c>
      <c r="U114" s="91" t="s">
        <v>4236</v>
      </c>
      <c r="V114" s="91" t="s">
        <v>6215</v>
      </c>
      <c r="W114" s="91" t="s">
        <v>4237</v>
      </c>
      <c r="X114" s="92">
        <v>2500</v>
      </c>
      <c r="Z114" s="894" t="s">
        <v>716</v>
      </c>
      <c r="AA114" s="895" t="s">
        <v>721</v>
      </c>
      <c r="AB114" s="86" t="s">
        <v>4179</v>
      </c>
      <c r="AC114" s="86" t="s">
        <v>3397</v>
      </c>
      <c r="AD114" s="86" t="s">
        <v>4181</v>
      </c>
      <c r="AE114" s="88">
        <v>960</v>
      </c>
    </row>
    <row r="115" ht="31.5" spans="12:31">
      <c r="L115" s="86" t="s">
        <v>676</v>
      </c>
      <c r="M115" s="87">
        <v>20</v>
      </c>
      <c r="N115" s="86" t="s">
        <v>5980</v>
      </c>
      <c r="O115" s="86" t="s">
        <v>8234</v>
      </c>
      <c r="P115" s="86" t="s">
        <v>8137</v>
      </c>
      <c r="Q115" s="88">
        <v>3325</v>
      </c>
      <c r="S115" s="896" t="s">
        <v>677</v>
      </c>
      <c r="T115" s="896" t="s">
        <v>729</v>
      </c>
      <c r="U115" s="91" t="s">
        <v>4236</v>
      </c>
      <c r="V115" s="91" t="s">
        <v>6215</v>
      </c>
      <c r="W115" s="91" t="s">
        <v>4237</v>
      </c>
      <c r="X115" s="92">
        <v>1740</v>
      </c>
      <c r="Z115" s="894" t="s">
        <v>716</v>
      </c>
      <c r="AA115" s="895" t="s">
        <v>729</v>
      </c>
      <c r="AB115" s="86" t="s">
        <v>8155</v>
      </c>
      <c r="AC115" s="86" t="s">
        <v>3043</v>
      </c>
      <c r="AD115" s="86" t="s">
        <v>8157</v>
      </c>
      <c r="AE115" s="88">
        <v>2500</v>
      </c>
    </row>
    <row r="116" ht="31.5" spans="12:31">
      <c r="L116" s="86" t="s">
        <v>676</v>
      </c>
      <c r="M116" s="87">
        <v>20</v>
      </c>
      <c r="N116" s="86" t="s">
        <v>5980</v>
      </c>
      <c r="O116" s="86" t="s">
        <v>6821</v>
      </c>
      <c r="P116" s="86" t="s">
        <v>8137</v>
      </c>
      <c r="Q116" s="93">
        <v>288</v>
      </c>
      <c r="S116" s="896" t="s">
        <v>677</v>
      </c>
      <c r="T116" s="896" t="s">
        <v>729</v>
      </c>
      <c r="U116" s="91" t="s">
        <v>4236</v>
      </c>
      <c r="V116" s="91" t="s">
        <v>6215</v>
      </c>
      <c r="W116" s="91" t="s">
        <v>4237</v>
      </c>
      <c r="X116" s="92">
        <v>525</v>
      </c>
      <c r="Z116" s="894" t="s">
        <v>716</v>
      </c>
      <c r="AA116" s="895" t="s">
        <v>729</v>
      </c>
      <c r="AB116" s="86" t="s">
        <v>4179</v>
      </c>
      <c r="AC116" s="86" t="s">
        <v>767</v>
      </c>
      <c r="AD116" s="86" t="s">
        <v>4181</v>
      </c>
      <c r="AE116" s="88">
        <v>4315</v>
      </c>
    </row>
    <row r="117" ht="31.5" spans="12:31">
      <c r="L117" s="86" t="s">
        <v>676</v>
      </c>
      <c r="M117" s="87">
        <v>20</v>
      </c>
      <c r="N117" s="86" t="s">
        <v>5980</v>
      </c>
      <c r="O117" s="86" t="s">
        <v>6821</v>
      </c>
      <c r="P117" s="86" t="s">
        <v>8137</v>
      </c>
      <c r="Q117" s="88">
        <v>2836</v>
      </c>
      <c r="S117" s="896" t="s">
        <v>677</v>
      </c>
      <c r="T117" s="896" t="s">
        <v>729</v>
      </c>
      <c r="U117" s="91" t="s">
        <v>4236</v>
      </c>
      <c r="V117" s="91" t="s">
        <v>6215</v>
      </c>
      <c r="W117" s="91" t="s">
        <v>4237</v>
      </c>
      <c r="X117" s="92">
        <v>22500</v>
      </c>
      <c r="Z117" s="894" t="s">
        <v>716</v>
      </c>
      <c r="AA117" s="895" t="s">
        <v>729</v>
      </c>
      <c r="AB117" s="86" t="s">
        <v>4179</v>
      </c>
      <c r="AC117" s="86" t="s">
        <v>5997</v>
      </c>
      <c r="AD117" s="86" t="s">
        <v>4181</v>
      </c>
      <c r="AE117" s="88">
        <v>1335</v>
      </c>
    </row>
    <row r="118" ht="31.5" spans="12:31">
      <c r="L118" s="86" t="s">
        <v>676</v>
      </c>
      <c r="M118" s="87">
        <v>20</v>
      </c>
      <c r="N118" s="86" t="s">
        <v>5980</v>
      </c>
      <c r="O118" s="86" t="s">
        <v>6821</v>
      </c>
      <c r="P118" s="86" t="s">
        <v>8137</v>
      </c>
      <c r="Q118" s="88">
        <v>1800</v>
      </c>
      <c r="S118" s="896" t="s">
        <v>677</v>
      </c>
      <c r="T118" s="896" t="s">
        <v>729</v>
      </c>
      <c r="U118" s="91" t="s">
        <v>4236</v>
      </c>
      <c r="V118" s="91" t="s">
        <v>6215</v>
      </c>
      <c r="W118" s="91" t="s">
        <v>4237</v>
      </c>
      <c r="X118" s="92">
        <v>2128.8</v>
      </c>
      <c r="Z118" s="894" t="s">
        <v>716</v>
      </c>
      <c r="AA118" s="895" t="s">
        <v>729</v>
      </c>
      <c r="AB118" s="86" t="s">
        <v>4002</v>
      </c>
      <c r="AC118" s="86" t="s">
        <v>8235</v>
      </c>
      <c r="AD118" s="86" t="s">
        <v>5076</v>
      </c>
      <c r="AE118" s="88">
        <v>150</v>
      </c>
    </row>
    <row r="119" ht="31.5" spans="12:31">
      <c r="L119" s="86" t="s">
        <v>676</v>
      </c>
      <c r="M119" s="87">
        <v>20</v>
      </c>
      <c r="N119" s="86" t="s">
        <v>5980</v>
      </c>
      <c r="O119" s="86" t="s">
        <v>6821</v>
      </c>
      <c r="P119" s="86" t="s">
        <v>8137</v>
      </c>
      <c r="Q119" s="88">
        <v>14216.5</v>
      </c>
      <c r="S119" s="896" t="s">
        <v>677</v>
      </c>
      <c r="T119" s="896" t="s">
        <v>710</v>
      </c>
      <c r="U119" s="91" t="s">
        <v>8159</v>
      </c>
      <c r="V119" s="91" t="s">
        <v>8236</v>
      </c>
      <c r="W119" s="91" t="s">
        <v>8161</v>
      </c>
      <c r="X119" s="91">
        <v>5550</v>
      </c>
      <c r="Z119" s="894" t="s">
        <v>716</v>
      </c>
      <c r="AA119" s="895" t="s">
        <v>710</v>
      </c>
      <c r="AB119" s="86" t="s">
        <v>4179</v>
      </c>
      <c r="AC119" s="86" t="s">
        <v>8237</v>
      </c>
      <c r="AD119" s="86" t="s">
        <v>4181</v>
      </c>
      <c r="AE119" s="88">
        <v>490</v>
      </c>
    </row>
    <row r="120" ht="31.5" spans="12:31">
      <c r="L120" s="86" t="s">
        <v>676</v>
      </c>
      <c r="M120" s="87">
        <v>20</v>
      </c>
      <c r="N120" s="86" t="s">
        <v>5980</v>
      </c>
      <c r="O120" s="86" t="s">
        <v>6821</v>
      </c>
      <c r="P120" s="86" t="s">
        <v>8137</v>
      </c>
      <c r="Q120" s="88">
        <v>1600</v>
      </c>
      <c r="S120" s="896" t="s">
        <v>677</v>
      </c>
      <c r="T120" s="896" t="s">
        <v>710</v>
      </c>
      <c r="U120" s="91" t="s">
        <v>8159</v>
      </c>
      <c r="V120" s="91" t="s">
        <v>8238</v>
      </c>
      <c r="W120" s="91" t="s">
        <v>8161</v>
      </c>
      <c r="X120" s="92">
        <v>5200</v>
      </c>
      <c r="Z120" s="894" t="s">
        <v>716</v>
      </c>
      <c r="AA120" s="895" t="s">
        <v>710</v>
      </c>
      <c r="AB120" s="86" t="s">
        <v>4179</v>
      </c>
      <c r="AC120" s="86" t="s">
        <v>8239</v>
      </c>
      <c r="AD120" s="86" t="s">
        <v>4181</v>
      </c>
      <c r="AE120" s="88">
        <v>1350</v>
      </c>
    </row>
    <row r="121" ht="31.5" spans="12:31">
      <c r="L121" s="86" t="s">
        <v>676</v>
      </c>
      <c r="M121" s="87">
        <v>20</v>
      </c>
      <c r="N121" s="86" t="s">
        <v>5162</v>
      </c>
      <c r="O121" s="86" t="s">
        <v>8240</v>
      </c>
      <c r="P121" s="86" t="s">
        <v>8121</v>
      </c>
      <c r="Q121" s="88">
        <v>2400</v>
      </c>
      <c r="S121" s="896" t="s">
        <v>677</v>
      </c>
      <c r="T121" s="896" t="s">
        <v>710</v>
      </c>
      <c r="U121" s="91" t="s">
        <v>5818</v>
      </c>
      <c r="V121" s="91" t="s">
        <v>3460</v>
      </c>
      <c r="W121" s="91" t="s">
        <v>6220</v>
      </c>
      <c r="X121" s="92">
        <v>19250</v>
      </c>
      <c r="Z121" s="894" t="s">
        <v>716</v>
      </c>
      <c r="AA121" s="895" t="s">
        <v>710</v>
      </c>
      <c r="AB121" s="86" t="s">
        <v>8155</v>
      </c>
      <c r="AC121" s="86" t="s">
        <v>8241</v>
      </c>
      <c r="AD121" s="86" t="s">
        <v>8242</v>
      </c>
      <c r="AE121" s="88">
        <v>2646</v>
      </c>
    </row>
    <row r="122" ht="31.5" spans="12:31">
      <c r="L122" s="86" t="s">
        <v>676</v>
      </c>
      <c r="M122" s="87">
        <v>21</v>
      </c>
      <c r="N122" s="86" t="s">
        <v>4310</v>
      </c>
      <c r="O122" s="86" t="s">
        <v>8243</v>
      </c>
      <c r="P122" s="86" t="s">
        <v>3281</v>
      </c>
      <c r="Q122" s="88">
        <v>1040</v>
      </c>
      <c r="S122" s="896" t="s">
        <v>677</v>
      </c>
      <c r="T122" s="91">
        <v>12</v>
      </c>
      <c r="U122" s="91" t="s">
        <v>4536</v>
      </c>
      <c r="V122" s="91" t="s">
        <v>8244</v>
      </c>
      <c r="W122" s="91" t="s">
        <v>8245</v>
      </c>
      <c r="X122" s="92">
        <v>41600</v>
      </c>
      <c r="Z122" s="894" t="s">
        <v>716</v>
      </c>
      <c r="AA122" s="895" t="s">
        <v>710</v>
      </c>
      <c r="AB122" s="86" t="s">
        <v>8155</v>
      </c>
      <c r="AC122" s="86" t="s">
        <v>4719</v>
      </c>
      <c r="AD122" s="86" t="s">
        <v>8242</v>
      </c>
      <c r="AE122" s="88">
        <v>14496</v>
      </c>
    </row>
    <row r="123" ht="31.5" spans="12:31">
      <c r="L123" s="86" t="s">
        <v>676</v>
      </c>
      <c r="M123" s="87">
        <v>21</v>
      </c>
      <c r="N123" s="86" t="s">
        <v>4310</v>
      </c>
      <c r="O123" s="86" t="s">
        <v>8243</v>
      </c>
      <c r="P123" s="86" t="s">
        <v>3281</v>
      </c>
      <c r="Q123" s="88">
        <v>2669</v>
      </c>
      <c r="S123" s="896" t="s">
        <v>677</v>
      </c>
      <c r="T123" s="91">
        <v>12</v>
      </c>
      <c r="U123" s="91" t="s">
        <v>4536</v>
      </c>
      <c r="V123" s="91" t="s">
        <v>8246</v>
      </c>
      <c r="W123" s="91" t="s">
        <v>8245</v>
      </c>
      <c r="X123" s="92">
        <v>47636</v>
      </c>
      <c r="Z123" s="894" t="s">
        <v>716</v>
      </c>
      <c r="AA123" s="895" t="s">
        <v>710</v>
      </c>
      <c r="AB123" s="86" t="s">
        <v>8155</v>
      </c>
      <c r="AC123" s="86" t="s">
        <v>709</v>
      </c>
      <c r="AD123" s="86" t="s">
        <v>8242</v>
      </c>
      <c r="AE123" s="88">
        <v>56</v>
      </c>
    </row>
    <row r="124" ht="42" spans="12:31">
      <c r="L124" s="86" t="s">
        <v>676</v>
      </c>
      <c r="M124" s="87">
        <v>21</v>
      </c>
      <c r="N124" s="86" t="s">
        <v>4310</v>
      </c>
      <c r="O124" s="86" t="s">
        <v>8243</v>
      </c>
      <c r="P124" s="86" t="s">
        <v>3281</v>
      </c>
      <c r="Q124" s="88">
        <v>6065</v>
      </c>
      <c r="S124" s="896" t="s">
        <v>677</v>
      </c>
      <c r="T124" s="91">
        <v>12</v>
      </c>
      <c r="U124" s="91" t="s">
        <v>4536</v>
      </c>
      <c r="V124" s="91" t="s">
        <v>6701</v>
      </c>
      <c r="W124" s="91" t="s">
        <v>8245</v>
      </c>
      <c r="X124" s="92">
        <v>21300</v>
      </c>
      <c r="Z124" s="894" t="s">
        <v>716</v>
      </c>
      <c r="AA124" s="895" t="s">
        <v>710</v>
      </c>
      <c r="AB124" s="86" t="s">
        <v>8108</v>
      </c>
      <c r="AC124" s="86" t="s">
        <v>5651</v>
      </c>
      <c r="AD124" s="86" t="s">
        <v>8109</v>
      </c>
      <c r="AE124" s="88">
        <v>800</v>
      </c>
    </row>
    <row r="125" ht="31.5" spans="12:31">
      <c r="L125" s="86" t="s">
        <v>676</v>
      </c>
      <c r="M125" s="87">
        <v>21</v>
      </c>
      <c r="N125" s="86" t="s">
        <v>4310</v>
      </c>
      <c r="O125" s="86" t="s">
        <v>8243</v>
      </c>
      <c r="P125" s="86" t="s">
        <v>3281</v>
      </c>
      <c r="Q125" s="88">
        <v>1944</v>
      </c>
      <c r="S125" s="896" t="s">
        <v>677</v>
      </c>
      <c r="T125" s="91">
        <v>12</v>
      </c>
      <c r="U125" s="91" t="s">
        <v>4536</v>
      </c>
      <c r="V125" s="91" t="s">
        <v>2002</v>
      </c>
      <c r="W125" s="91" t="s">
        <v>8245</v>
      </c>
      <c r="X125" s="92">
        <v>16379</v>
      </c>
      <c r="Z125" s="894" t="s">
        <v>716</v>
      </c>
      <c r="AA125" s="895" t="s">
        <v>710</v>
      </c>
      <c r="AB125" s="86" t="s">
        <v>8247</v>
      </c>
      <c r="AC125" s="86" t="s">
        <v>3061</v>
      </c>
      <c r="AD125" s="86" t="s">
        <v>8248</v>
      </c>
      <c r="AE125" s="88">
        <v>420</v>
      </c>
    </row>
    <row r="126" ht="63" spans="12:31">
      <c r="L126" s="86" t="s">
        <v>676</v>
      </c>
      <c r="M126" s="87">
        <v>21</v>
      </c>
      <c r="N126" s="86" t="s">
        <v>4310</v>
      </c>
      <c r="O126" s="86" t="s">
        <v>8243</v>
      </c>
      <c r="P126" s="86" t="s">
        <v>3281</v>
      </c>
      <c r="Q126" s="88">
        <v>4645</v>
      </c>
      <c r="S126" s="896" t="s">
        <v>677</v>
      </c>
      <c r="T126" s="91">
        <v>12</v>
      </c>
      <c r="U126" s="91" t="s">
        <v>4536</v>
      </c>
      <c r="V126" s="91" t="s">
        <v>6703</v>
      </c>
      <c r="W126" s="91" t="s">
        <v>4537</v>
      </c>
      <c r="X126" s="92">
        <v>31800</v>
      </c>
      <c r="Z126" s="894" t="s">
        <v>716</v>
      </c>
      <c r="AA126" s="87">
        <v>12</v>
      </c>
      <c r="AB126" s="86" t="s">
        <v>8227</v>
      </c>
      <c r="AC126" s="86" t="s">
        <v>8249</v>
      </c>
      <c r="AD126" s="86" t="s">
        <v>8229</v>
      </c>
      <c r="AE126" s="88">
        <v>14000</v>
      </c>
    </row>
    <row r="127" ht="31.5" spans="12:31">
      <c r="L127" s="86" t="s">
        <v>676</v>
      </c>
      <c r="M127" s="87">
        <v>21</v>
      </c>
      <c r="N127" s="86" t="s">
        <v>4310</v>
      </c>
      <c r="O127" s="86" t="s">
        <v>8243</v>
      </c>
      <c r="P127" s="86" t="s">
        <v>3281</v>
      </c>
      <c r="Q127" s="88">
        <v>1633</v>
      </c>
      <c r="S127" s="896" t="s">
        <v>677</v>
      </c>
      <c r="T127" s="91">
        <v>12</v>
      </c>
      <c r="U127" s="91" t="s">
        <v>4536</v>
      </c>
      <c r="V127" s="91" t="s">
        <v>8250</v>
      </c>
      <c r="W127" s="91" t="s">
        <v>4537</v>
      </c>
      <c r="X127" s="92">
        <v>45000</v>
      </c>
      <c r="Z127" s="894" t="s">
        <v>716</v>
      </c>
      <c r="AA127" s="87">
        <v>19</v>
      </c>
      <c r="AB127" s="86" t="s">
        <v>4705</v>
      </c>
      <c r="AC127" s="86" t="s">
        <v>7871</v>
      </c>
      <c r="AD127" s="86" t="s">
        <v>4731</v>
      </c>
      <c r="AE127" s="88">
        <v>2000</v>
      </c>
    </row>
    <row r="128" ht="31.5" spans="12:31">
      <c r="L128" s="86" t="s">
        <v>676</v>
      </c>
      <c r="M128" s="87">
        <v>21</v>
      </c>
      <c r="N128" s="86" t="s">
        <v>4310</v>
      </c>
      <c r="O128" s="86" t="s">
        <v>3116</v>
      </c>
      <c r="P128" s="86" t="s">
        <v>3281</v>
      </c>
      <c r="Q128" s="93">
        <v>220</v>
      </c>
      <c r="S128" s="896" t="s">
        <v>677</v>
      </c>
      <c r="T128" s="91">
        <v>18</v>
      </c>
      <c r="U128" s="91" t="s">
        <v>8171</v>
      </c>
      <c r="V128" s="91" t="s">
        <v>6432</v>
      </c>
      <c r="W128" s="91" t="s">
        <v>8251</v>
      </c>
      <c r="X128" s="92">
        <v>20800</v>
      </c>
      <c r="Z128" s="894" t="s">
        <v>716</v>
      </c>
      <c r="AA128" s="87">
        <v>20</v>
      </c>
      <c r="AB128" s="86" t="s">
        <v>8247</v>
      </c>
      <c r="AC128" s="86" t="s">
        <v>8246</v>
      </c>
      <c r="AD128" s="86" t="s">
        <v>8248</v>
      </c>
      <c r="AE128" s="88">
        <v>1728</v>
      </c>
    </row>
    <row r="129" ht="42" spans="12:31">
      <c r="L129" s="86" t="s">
        <v>676</v>
      </c>
      <c r="M129" s="87">
        <v>21</v>
      </c>
      <c r="N129" s="86" t="s">
        <v>4310</v>
      </c>
      <c r="O129" s="86" t="s">
        <v>3116</v>
      </c>
      <c r="P129" s="86" t="s">
        <v>3281</v>
      </c>
      <c r="Q129" s="93">
        <v>495</v>
      </c>
      <c r="S129" s="896" t="s">
        <v>677</v>
      </c>
      <c r="T129" s="91">
        <v>18</v>
      </c>
      <c r="U129" s="91" t="s">
        <v>8171</v>
      </c>
      <c r="V129" s="91" t="s">
        <v>1698</v>
      </c>
      <c r="W129" s="91" t="s">
        <v>8172</v>
      </c>
      <c r="X129" s="92">
        <v>4698.6</v>
      </c>
      <c r="Z129" s="894" t="s">
        <v>716</v>
      </c>
      <c r="AA129" s="87">
        <v>21</v>
      </c>
      <c r="AB129" s="86" t="s">
        <v>8112</v>
      </c>
      <c r="AC129" s="86" t="s">
        <v>2815</v>
      </c>
      <c r="AD129" s="86" t="s">
        <v>8113</v>
      </c>
      <c r="AE129" s="88">
        <v>6800</v>
      </c>
    </row>
    <row r="130" ht="31.5" spans="12:31">
      <c r="L130" s="86" t="s">
        <v>676</v>
      </c>
      <c r="M130" s="87">
        <v>21</v>
      </c>
      <c r="N130" s="86" t="s">
        <v>4310</v>
      </c>
      <c r="O130" s="86" t="s">
        <v>3116</v>
      </c>
      <c r="P130" s="86" t="s">
        <v>3281</v>
      </c>
      <c r="Q130" s="88">
        <v>2500</v>
      </c>
      <c r="S130" s="896" t="s">
        <v>677</v>
      </c>
      <c r="T130" s="91">
        <v>18</v>
      </c>
      <c r="U130" s="91" t="s">
        <v>8171</v>
      </c>
      <c r="V130" s="91" t="s">
        <v>784</v>
      </c>
      <c r="W130" s="91" t="s">
        <v>8174</v>
      </c>
      <c r="X130" s="91">
        <v>5000</v>
      </c>
      <c r="Z130" s="894" t="s">
        <v>716</v>
      </c>
      <c r="AA130" s="87">
        <v>21</v>
      </c>
      <c r="AB130" s="86" t="s">
        <v>8155</v>
      </c>
      <c r="AC130" s="86" t="s">
        <v>717</v>
      </c>
      <c r="AD130" s="86" t="s">
        <v>8157</v>
      </c>
      <c r="AE130" s="88">
        <v>1718</v>
      </c>
    </row>
    <row r="131" ht="42" spans="12:31">
      <c r="L131" s="86" t="s">
        <v>676</v>
      </c>
      <c r="M131" s="87">
        <v>21</v>
      </c>
      <c r="N131" s="86" t="s">
        <v>4310</v>
      </c>
      <c r="O131" s="86" t="s">
        <v>3116</v>
      </c>
      <c r="P131" s="86" t="s">
        <v>3281</v>
      </c>
      <c r="Q131" s="93">
        <v>105</v>
      </c>
      <c r="S131" s="896" t="s">
        <v>677</v>
      </c>
      <c r="T131" s="91">
        <v>18</v>
      </c>
      <c r="U131" s="91" t="s">
        <v>4498</v>
      </c>
      <c r="V131" s="91" t="s">
        <v>3531</v>
      </c>
      <c r="W131" s="91" t="s">
        <v>8252</v>
      </c>
      <c r="X131" s="91">
        <v>2673</v>
      </c>
      <c r="Z131" s="894" t="s">
        <v>716</v>
      </c>
      <c r="AA131" s="87">
        <v>21</v>
      </c>
      <c r="AB131" s="86" t="s">
        <v>4452</v>
      </c>
      <c r="AC131" s="86" t="s">
        <v>2796</v>
      </c>
      <c r="AD131" s="86" t="s">
        <v>4768</v>
      </c>
      <c r="AE131" s="88">
        <v>6000</v>
      </c>
    </row>
    <row r="132" ht="31.5" spans="12:31">
      <c r="L132" s="86" t="s">
        <v>676</v>
      </c>
      <c r="M132" s="87">
        <v>21</v>
      </c>
      <c r="N132" s="86" t="s">
        <v>4310</v>
      </c>
      <c r="O132" s="86" t="s">
        <v>3116</v>
      </c>
      <c r="P132" s="86" t="s">
        <v>3281</v>
      </c>
      <c r="Q132" s="93">
        <v>630</v>
      </c>
      <c r="S132" s="896" t="s">
        <v>677</v>
      </c>
      <c r="T132" s="91">
        <v>18</v>
      </c>
      <c r="U132" s="91" t="s">
        <v>4498</v>
      </c>
      <c r="V132" s="91" t="s">
        <v>3531</v>
      </c>
      <c r="W132" s="91" t="s">
        <v>8252</v>
      </c>
      <c r="X132" s="92">
        <v>1300</v>
      </c>
      <c r="Z132" s="894" t="s">
        <v>716</v>
      </c>
      <c r="AA132" s="87">
        <v>22</v>
      </c>
      <c r="AB132" s="86" t="s">
        <v>8112</v>
      </c>
      <c r="AC132" s="86" t="s">
        <v>8253</v>
      </c>
      <c r="AD132" s="86" t="s">
        <v>8254</v>
      </c>
      <c r="AE132" s="88">
        <v>3750</v>
      </c>
    </row>
    <row r="133" ht="31.5" spans="12:31">
      <c r="L133" s="86" t="s">
        <v>676</v>
      </c>
      <c r="M133" s="87">
        <v>21</v>
      </c>
      <c r="N133" s="86" t="s">
        <v>4310</v>
      </c>
      <c r="O133" s="86" t="s">
        <v>3116</v>
      </c>
      <c r="P133" s="86" t="s">
        <v>3281</v>
      </c>
      <c r="Q133" s="93">
        <v>105</v>
      </c>
      <c r="S133" s="896" t="s">
        <v>677</v>
      </c>
      <c r="T133" s="91">
        <v>19</v>
      </c>
      <c r="U133" s="91" t="s">
        <v>5162</v>
      </c>
      <c r="V133" s="91" t="s">
        <v>3277</v>
      </c>
      <c r="W133" s="91" t="s">
        <v>8255</v>
      </c>
      <c r="X133" s="92">
        <v>200</v>
      </c>
      <c r="Z133" s="894" t="s">
        <v>716</v>
      </c>
      <c r="AA133" s="87">
        <v>23</v>
      </c>
      <c r="AB133" s="86" t="s">
        <v>8256</v>
      </c>
      <c r="AC133" s="86" t="s">
        <v>8257</v>
      </c>
      <c r="AD133" s="86" t="s">
        <v>8258</v>
      </c>
      <c r="AE133" s="88">
        <v>40000</v>
      </c>
    </row>
    <row r="134" ht="31.5" spans="12:31">
      <c r="L134" s="86" t="s">
        <v>676</v>
      </c>
      <c r="M134" s="87">
        <v>21</v>
      </c>
      <c r="N134" s="86" t="s">
        <v>4310</v>
      </c>
      <c r="O134" s="86" t="s">
        <v>3116</v>
      </c>
      <c r="P134" s="86" t="s">
        <v>3281</v>
      </c>
      <c r="Q134" s="93">
        <v>99</v>
      </c>
      <c r="S134" s="896" t="s">
        <v>677</v>
      </c>
      <c r="T134" s="91">
        <v>19</v>
      </c>
      <c r="U134" s="91" t="s">
        <v>5162</v>
      </c>
      <c r="V134" s="91" t="s">
        <v>8257</v>
      </c>
      <c r="W134" s="91" t="s">
        <v>8121</v>
      </c>
      <c r="X134" s="91">
        <v>3100</v>
      </c>
      <c r="Z134" s="894" t="s">
        <v>716</v>
      </c>
      <c r="AA134" s="87">
        <v>26</v>
      </c>
      <c r="AB134" s="86" t="s">
        <v>4072</v>
      </c>
      <c r="AC134" s="86" t="s">
        <v>3242</v>
      </c>
      <c r="AD134" s="86" t="s">
        <v>8110</v>
      </c>
      <c r="AE134" s="88">
        <v>3187.5</v>
      </c>
    </row>
    <row r="135" ht="31.5" spans="12:31">
      <c r="L135" s="86" t="s">
        <v>676</v>
      </c>
      <c r="M135" s="87">
        <v>21</v>
      </c>
      <c r="N135" s="86" t="s">
        <v>4310</v>
      </c>
      <c r="O135" s="86" t="s">
        <v>3116</v>
      </c>
      <c r="P135" s="86" t="s">
        <v>3281</v>
      </c>
      <c r="Q135" s="88">
        <v>1680</v>
      </c>
      <c r="S135" s="896" t="s">
        <v>677</v>
      </c>
      <c r="T135" s="91">
        <v>22</v>
      </c>
      <c r="U135" s="91" t="s">
        <v>4179</v>
      </c>
      <c r="V135" s="91" t="s">
        <v>7336</v>
      </c>
      <c r="W135" s="91" t="s">
        <v>4515</v>
      </c>
      <c r="X135" s="92">
        <v>10000</v>
      </c>
      <c r="Z135" s="894" t="s">
        <v>716</v>
      </c>
      <c r="AA135" s="87">
        <v>26</v>
      </c>
      <c r="AB135" s="86" t="s">
        <v>4072</v>
      </c>
      <c r="AC135" s="86" t="s">
        <v>8129</v>
      </c>
      <c r="AD135" s="86" t="s">
        <v>8259</v>
      </c>
      <c r="AE135" s="88">
        <v>800</v>
      </c>
    </row>
    <row r="136" ht="31.5" spans="12:31">
      <c r="L136" s="86" t="s">
        <v>676</v>
      </c>
      <c r="M136" s="87">
        <v>21</v>
      </c>
      <c r="N136" s="86" t="s">
        <v>4310</v>
      </c>
      <c r="O136" s="86" t="s">
        <v>3116</v>
      </c>
      <c r="P136" s="86" t="s">
        <v>3281</v>
      </c>
      <c r="Q136" s="93">
        <v>600</v>
      </c>
      <c r="S136" s="896" t="s">
        <v>677</v>
      </c>
      <c r="T136" s="91">
        <v>24</v>
      </c>
      <c r="U136" s="91" t="s">
        <v>4236</v>
      </c>
      <c r="V136" s="91" t="s">
        <v>3240</v>
      </c>
      <c r="W136" s="91" t="s">
        <v>4237</v>
      </c>
      <c r="X136" s="92">
        <v>39900</v>
      </c>
      <c r="Z136" s="894" t="s">
        <v>716</v>
      </c>
      <c r="AA136" s="87">
        <v>29</v>
      </c>
      <c r="AB136" s="86" t="s">
        <v>8247</v>
      </c>
      <c r="AC136" s="86" t="s">
        <v>8260</v>
      </c>
      <c r="AD136" s="86" t="s">
        <v>8261</v>
      </c>
      <c r="AE136" s="88">
        <v>5550</v>
      </c>
    </row>
    <row r="137" ht="31.5" spans="12:31">
      <c r="L137" s="86" t="s">
        <v>676</v>
      </c>
      <c r="M137" s="87">
        <v>21</v>
      </c>
      <c r="N137" s="86" t="s">
        <v>4310</v>
      </c>
      <c r="O137" s="86" t="s">
        <v>3116</v>
      </c>
      <c r="P137" s="86" t="s">
        <v>3281</v>
      </c>
      <c r="Q137" s="88">
        <v>2067</v>
      </c>
      <c r="S137" s="896" t="s">
        <v>677</v>
      </c>
      <c r="T137" s="91">
        <v>24</v>
      </c>
      <c r="U137" s="91" t="s">
        <v>5241</v>
      </c>
      <c r="V137" s="91" t="s">
        <v>8262</v>
      </c>
      <c r="W137" s="91" t="s">
        <v>8154</v>
      </c>
      <c r="X137" s="91">
        <v>1600</v>
      </c>
      <c r="Z137" s="894" t="s">
        <v>716</v>
      </c>
      <c r="AA137" s="87">
        <v>29</v>
      </c>
      <c r="AB137" s="86" t="s">
        <v>8247</v>
      </c>
      <c r="AC137" s="86" t="s">
        <v>8260</v>
      </c>
      <c r="AD137" s="86" t="s">
        <v>8261</v>
      </c>
      <c r="AE137" s="88">
        <v>450</v>
      </c>
    </row>
    <row r="138" ht="42" spans="12:31">
      <c r="L138" s="86" t="s">
        <v>676</v>
      </c>
      <c r="M138" s="87">
        <v>21</v>
      </c>
      <c r="N138" s="86" t="s">
        <v>4310</v>
      </c>
      <c r="O138" s="86" t="s">
        <v>3116</v>
      </c>
      <c r="P138" s="86" t="s">
        <v>3281</v>
      </c>
      <c r="Q138" s="88">
        <v>4948.5</v>
      </c>
      <c r="S138" s="896" t="s">
        <v>677</v>
      </c>
      <c r="T138" s="91">
        <v>24</v>
      </c>
      <c r="U138" s="91" t="s">
        <v>5241</v>
      </c>
      <c r="V138" s="91" t="s">
        <v>8263</v>
      </c>
      <c r="W138" s="91" t="s">
        <v>5243</v>
      </c>
      <c r="X138" s="91">
        <v>405</v>
      </c>
      <c r="Z138" s="894" t="s">
        <v>716</v>
      </c>
      <c r="AA138" s="87">
        <v>30</v>
      </c>
      <c r="AB138" s="86" t="s">
        <v>8264</v>
      </c>
      <c r="AC138" s="86" t="s">
        <v>7974</v>
      </c>
      <c r="AD138" s="86" t="s">
        <v>8265</v>
      </c>
      <c r="AE138" s="88">
        <v>1254</v>
      </c>
    </row>
    <row r="139" ht="31.5" spans="12:31">
      <c r="L139" s="86" t="s">
        <v>676</v>
      </c>
      <c r="M139" s="87">
        <v>22</v>
      </c>
      <c r="N139" s="86" t="s">
        <v>4563</v>
      </c>
      <c r="O139" s="86" t="s">
        <v>6294</v>
      </c>
      <c r="P139" s="86" t="s">
        <v>4762</v>
      </c>
      <c r="Q139" s="88">
        <v>9600</v>
      </c>
      <c r="S139" s="896" t="s">
        <v>677</v>
      </c>
      <c r="T139" s="91">
        <v>24</v>
      </c>
      <c r="U139" s="91" t="s">
        <v>5241</v>
      </c>
      <c r="V139" s="91" t="s">
        <v>2450</v>
      </c>
      <c r="W139" s="91" t="s">
        <v>5243</v>
      </c>
      <c r="X139" s="92">
        <v>217</v>
      </c>
      <c r="Z139" s="894" t="s">
        <v>708</v>
      </c>
      <c r="AA139" s="895" t="s">
        <v>691</v>
      </c>
      <c r="AB139" s="86" t="s">
        <v>4072</v>
      </c>
      <c r="AC139" s="86" t="s">
        <v>4621</v>
      </c>
      <c r="AD139" s="86" t="s">
        <v>8259</v>
      </c>
      <c r="AE139" s="88">
        <v>450</v>
      </c>
    </row>
    <row r="140" ht="52.5" spans="12:31">
      <c r="L140" s="86" t="s">
        <v>676</v>
      </c>
      <c r="M140" s="87">
        <v>22</v>
      </c>
      <c r="N140" s="86" t="s">
        <v>4028</v>
      </c>
      <c r="O140" s="86" t="s">
        <v>8266</v>
      </c>
      <c r="P140" s="86" t="s">
        <v>4030</v>
      </c>
      <c r="Q140" s="88">
        <v>26000</v>
      </c>
      <c r="S140" s="896" t="s">
        <v>677</v>
      </c>
      <c r="T140" s="91">
        <v>28</v>
      </c>
      <c r="U140" s="91" t="s">
        <v>5818</v>
      </c>
      <c r="V140" s="91" t="s">
        <v>4304</v>
      </c>
      <c r="W140" s="91" t="s">
        <v>5819</v>
      </c>
      <c r="X140" s="92">
        <v>360</v>
      </c>
      <c r="Z140" s="894" t="s">
        <v>708</v>
      </c>
      <c r="AA140" s="895" t="s">
        <v>677</v>
      </c>
      <c r="AB140" s="86" t="s">
        <v>6326</v>
      </c>
      <c r="AC140" s="86" t="s">
        <v>1668</v>
      </c>
      <c r="AD140" s="86" t="s">
        <v>8267</v>
      </c>
      <c r="AE140" s="88">
        <v>4000</v>
      </c>
    </row>
    <row r="141" ht="42" spans="12:31">
      <c r="L141" s="86" t="s">
        <v>676</v>
      </c>
      <c r="M141" s="87">
        <v>23</v>
      </c>
      <c r="N141" s="86" t="s">
        <v>4452</v>
      </c>
      <c r="O141" s="86" t="s">
        <v>3554</v>
      </c>
      <c r="P141" s="86" t="s">
        <v>4453</v>
      </c>
      <c r="Q141" s="88">
        <v>1590</v>
      </c>
      <c r="S141" s="896" t="s">
        <v>677</v>
      </c>
      <c r="T141" s="91">
        <v>28</v>
      </c>
      <c r="U141" s="91" t="s">
        <v>5818</v>
      </c>
      <c r="V141" s="91" t="s">
        <v>4304</v>
      </c>
      <c r="W141" s="91" t="s">
        <v>5819</v>
      </c>
      <c r="X141" s="91">
        <v>1600</v>
      </c>
      <c r="Z141" s="894" t="s">
        <v>708</v>
      </c>
      <c r="AA141" s="895" t="s">
        <v>710</v>
      </c>
      <c r="AB141" s="86" t="s">
        <v>8112</v>
      </c>
      <c r="AC141" s="86" t="s">
        <v>8268</v>
      </c>
      <c r="AD141" s="86" t="s">
        <v>8113</v>
      </c>
      <c r="AE141" s="88">
        <v>1200</v>
      </c>
    </row>
    <row r="142" ht="31.5" spans="12:31">
      <c r="L142" s="86" t="s">
        <v>676</v>
      </c>
      <c r="M142" s="87">
        <v>23</v>
      </c>
      <c r="N142" s="86" t="s">
        <v>4452</v>
      </c>
      <c r="O142" s="86" t="s">
        <v>8269</v>
      </c>
      <c r="P142" s="86" t="s">
        <v>4453</v>
      </c>
      <c r="Q142" s="88">
        <v>2800</v>
      </c>
      <c r="S142" s="896" t="s">
        <v>677</v>
      </c>
      <c r="T142" s="91">
        <v>30</v>
      </c>
      <c r="U142" s="91" t="s">
        <v>8186</v>
      </c>
      <c r="V142" s="91" t="s">
        <v>8270</v>
      </c>
      <c r="W142" s="91" t="s">
        <v>8188</v>
      </c>
      <c r="X142" s="92">
        <v>3068</v>
      </c>
      <c r="Z142" s="894" t="s">
        <v>708</v>
      </c>
      <c r="AA142" s="87">
        <v>11</v>
      </c>
      <c r="AB142" s="86" t="s">
        <v>8155</v>
      </c>
      <c r="AC142" s="86" t="s">
        <v>8271</v>
      </c>
      <c r="AD142" s="86" t="s">
        <v>8157</v>
      </c>
      <c r="AE142" s="88">
        <v>1651</v>
      </c>
    </row>
    <row r="143" ht="52.5" spans="12:31">
      <c r="L143" s="86" t="s">
        <v>676</v>
      </c>
      <c r="M143" s="87">
        <v>23</v>
      </c>
      <c r="N143" s="86" t="s">
        <v>4452</v>
      </c>
      <c r="O143" s="86" t="s">
        <v>8272</v>
      </c>
      <c r="P143" s="86" t="s">
        <v>4453</v>
      </c>
      <c r="Q143" s="93">
        <v>533</v>
      </c>
      <c r="S143" s="896" t="s">
        <v>677</v>
      </c>
      <c r="T143" s="91">
        <v>30</v>
      </c>
      <c r="U143" s="91" t="s">
        <v>8186</v>
      </c>
      <c r="V143" s="91" t="s">
        <v>8270</v>
      </c>
      <c r="W143" s="91" t="s">
        <v>8188</v>
      </c>
      <c r="X143" s="91">
        <v>164</v>
      </c>
      <c r="Z143" s="894" t="s">
        <v>708</v>
      </c>
      <c r="AA143" s="87">
        <v>11</v>
      </c>
      <c r="AB143" s="86" t="s">
        <v>8190</v>
      </c>
      <c r="AC143" s="86" t="s">
        <v>6033</v>
      </c>
      <c r="AD143" s="86" t="s">
        <v>8273</v>
      </c>
      <c r="AE143" s="88">
        <v>1150.52</v>
      </c>
    </row>
    <row r="144" ht="31.5" spans="12:31">
      <c r="L144" s="86" t="s">
        <v>676</v>
      </c>
      <c r="M144" s="87">
        <v>24</v>
      </c>
      <c r="N144" s="86" t="s">
        <v>4536</v>
      </c>
      <c r="O144" s="86" t="s">
        <v>8274</v>
      </c>
      <c r="P144" s="86" t="s">
        <v>4537</v>
      </c>
      <c r="Q144" s="88">
        <v>23935</v>
      </c>
      <c r="S144" s="896" t="s">
        <v>677</v>
      </c>
      <c r="T144" s="91">
        <v>30</v>
      </c>
      <c r="U144" s="91" t="s">
        <v>8186</v>
      </c>
      <c r="V144" s="91" t="s">
        <v>8270</v>
      </c>
      <c r="W144" s="91" t="s">
        <v>8188</v>
      </c>
      <c r="X144" s="91">
        <v>4180</v>
      </c>
      <c r="Z144" s="894" t="s">
        <v>708</v>
      </c>
      <c r="AA144" s="87">
        <v>13</v>
      </c>
      <c r="AB144" s="86" t="s">
        <v>4236</v>
      </c>
      <c r="AC144" s="86" t="s">
        <v>8275</v>
      </c>
      <c r="AD144" s="86" t="s">
        <v>4616</v>
      </c>
      <c r="AE144" s="88">
        <v>3040</v>
      </c>
    </row>
    <row r="145" ht="31.5" spans="12:31">
      <c r="L145" s="86" t="s">
        <v>676</v>
      </c>
      <c r="M145" s="87">
        <v>24</v>
      </c>
      <c r="N145" s="86" t="s">
        <v>4536</v>
      </c>
      <c r="O145" s="86" t="s">
        <v>6915</v>
      </c>
      <c r="P145" s="86" t="s">
        <v>8245</v>
      </c>
      <c r="Q145" s="88">
        <v>4572.8</v>
      </c>
      <c r="S145" s="896" t="s">
        <v>677</v>
      </c>
      <c r="T145" s="91">
        <v>30</v>
      </c>
      <c r="U145" s="91" t="s">
        <v>8186</v>
      </c>
      <c r="V145" s="91" t="s">
        <v>8270</v>
      </c>
      <c r="W145" s="91" t="s">
        <v>8188</v>
      </c>
      <c r="X145" s="92">
        <v>720.38</v>
      </c>
      <c r="Z145" s="894" t="s">
        <v>708</v>
      </c>
      <c r="AA145" s="87">
        <v>13</v>
      </c>
      <c r="AB145" s="86" t="s">
        <v>4236</v>
      </c>
      <c r="AC145" s="86" t="s">
        <v>8275</v>
      </c>
      <c r="AD145" s="86" t="s">
        <v>4616</v>
      </c>
      <c r="AE145" s="88">
        <v>9500</v>
      </c>
    </row>
    <row r="146" ht="52.5" spans="12:31">
      <c r="L146" s="86" t="s">
        <v>676</v>
      </c>
      <c r="M146" s="87">
        <v>24</v>
      </c>
      <c r="N146" s="86" t="s">
        <v>4028</v>
      </c>
      <c r="O146" s="86" t="s">
        <v>8276</v>
      </c>
      <c r="P146" s="86" t="s">
        <v>4543</v>
      </c>
      <c r="Q146" s="93">
        <v>332</v>
      </c>
      <c r="S146" s="896" t="s">
        <v>677</v>
      </c>
      <c r="T146" s="91">
        <v>30</v>
      </c>
      <c r="U146" s="91" t="s">
        <v>8186</v>
      </c>
      <c r="V146" s="91" t="s">
        <v>6909</v>
      </c>
      <c r="W146" s="91" t="s">
        <v>8188</v>
      </c>
      <c r="X146" s="92">
        <v>4799</v>
      </c>
      <c r="Z146" s="894" t="s">
        <v>708</v>
      </c>
      <c r="AA146" s="87">
        <v>19</v>
      </c>
      <c r="AB146" s="86" t="s">
        <v>8190</v>
      </c>
      <c r="AC146" s="86" t="s">
        <v>6815</v>
      </c>
      <c r="AD146" s="86" t="s">
        <v>8277</v>
      </c>
      <c r="AE146" s="88">
        <v>10000</v>
      </c>
    </row>
    <row r="147" ht="31.5" spans="12:31">
      <c r="L147" s="86" t="s">
        <v>676</v>
      </c>
      <c r="M147" s="87">
        <v>24</v>
      </c>
      <c r="N147" s="86" t="s">
        <v>4028</v>
      </c>
      <c r="O147" s="86" t="s">
        <v>8278</v>
      </c>
      <c r="P147" s="86" t="s">
        <v>4543</v>
      </c>
      <c r="Q147" s="88">
        <v>10000</v>
      </c>
      <c r="S147" s="896" t="s">
        <v>677</v>
      </c>
      <c r="T147" s="91">
        <v>30</v>
      </c>
      <c r="U147" s="91" t="s">
        <v>8186</v>
      </c>
      <c r="V147" s="91" t="s">
        <v>6909</v>
      </c>
      <c r="W147" s="91" t="s">
        <v>8188</v>
      </c>
      <c r="X147" s="92">
        <v>323</v>
      </c>
      <c r="Z147" s="894" t="s">
        <v>708</v>
      </c>
      <c r="AA147" s="87">
        <v>19</v>
      </c>
      <c r="AB147" s="86" t="s">
        <v>5241</v>
      </c>
      <c r="AC147" s="86" t="s">
        <v>8151</v>
      </c>
      <c r="AD147" s="86" t="s">
        <v>8154</v>
      </c>
      <c r="AE147" s="88">
        <v>3250</v>
      </c>
    </row>
    <row r="148" ht="31.5" spans="12:31">
      <c r="L148" s="86" t="s">
        <v>676</v>
      </c>
      <c r="M148" s="87">
        <v>24</v>
      </c>
      <c r="N148" s="86" t="s">
        <v>4028</v>
      </c>
      <c r="O148" s="86" t="s">
        <v>8279</v>
      </c>
      <c r="P148" s="86" t="s">
        <v>4543</v>
      </c>
      <c r="Q148" s="88">
        <v>19000</v>
      </c>
      <c r="S148" s="896" t="s">
        <v>677</v>
      </c>
      <c r="T148" s="91">
        <v>30</v>
      </c>
      <c r="U148" s="91" t="s">
        <v>8186</v>
      </c>
      <c r="V148" s="91" t="s">
        <v>6909</v>
      </c>
      <c r="W148" s="91" t="s">
        <v>8188</v>
      </c>
      <c r="X148" s="92">
        <v>2998</v>
      </c>
      <c r="Z148" s="894" t="s">
        <v>708</v>
      </c>
      <c r="AA148" s="87">
        <v>19</v>
      </c>
      <c r="AB148" s="86" t="s">
        <v>5241</v>
      </c>
      <c r="AC148" s="86" t="s">
        <v>8280</v>
      </c>
      <c r="AD148" s="86" t="s">
        <v>5243</v>
      </c>
      <c r="AE148" s="88">
        <v>505.04</v>
      </c>
    </row>
    <row r="149" ht="31.5" spans="12:31">
      <c r="L149" s="86" t="s">
        <v>676</v>
      </c>
      <c r="M149" s="87">
        <v>28</v>
      </c>
      <c r="N149" s="86" t="s">
        <v>5592</v>
      </c>
      <c r="O149" s="86" t="s">
        <v>944</v>
      </c>
      <c r="P149" s="86" t="s">
        <v>5593</v>
      </c>
      <c r="Q149" s="94">
        <v>500</v>
      </c>
      <c r="S149" s="896" t="s">
        <v>677</v>
      </c>
      <c r="T149" s="91">
        <v>30</v>
      </c>
      <c r="U149" s="91" t="s">
        <v>8186</v>
      </c>
      <c r="V149" s="91" t="s">
        <v>6909</v>
      </c>
      <c r="W149" s="91" t="s">
        <v>8188</v>
      </c>
      <c r="X149" s="91">
        <v>792</v>
      </c>
      <c r="Z149" s="894" t="s">
        <v>708</v>
      </c>
      <c r="AA149" s="87">
        <v>19</v>
      </c>
      <c r="AB149" s="86" t="s">
        <v>5241</v>
      </c>
      <c r="AC149" s="86" t="s">
        <v>8280</v>
      </c>
      <c r="AD149" s="86" t="s">
        <v>5243</v>
      </c>
      <c r="AE149" s="88">
        <v>2430</v>
      </c>
    </row>
    <row r="150" ht="31.5" spans="12:31">
      <c r="L150" s="86" t="s">
        <v>676</v>
      </c>
      <c r="M150" s="87">
        <v>28</v>
      </c>
      <c r="N150" s="86" t="s">
        <v>5570</v>
      </c>
      <c r="O150" s="86" t="s">
        <v>944</v>
      </c>
      <c r="P150" s="86" t="s">
        <v>5571</v>
      </c>
      <c r="Q150" s="94">
        <v>500</v>
      </c>
      <c r="S150" s="896" t="s">
        <v>677</v>
      </c>
      <c r="T150" s="91">
        <v>30</v>
      </c>
      <c r="U150" s="91" t="s">
        <v>8186</v>
      </c>
      <c r="V150" s="91" t="s">
        <v>6909</v>
      </c>
      <c r="W150" s="91" t="s">
        <v>8188</v>
      </c>
      <c r="X150" s="91">
        <v>773.36</v>
      </c>
      <c r="Z150" s="894" t="s">
        <v>708</v>
      </c>
      <c r="AA150" s="87">
        <v>19</v>
      </c>
      <c r="AB150" s="86" t="s">
        <v>5241</v>
      </c>
      <c r="AC150" s="86" t="s">
        <v>8280</v>
      </c>
      <c r="AD150" s="86" t="s">
        <v>5243</v>
      </c>
      <c r="AE150" s="88">
        <v>400</v>
      </c>
    </row>
    <row r="151" ht="31.5" spans="12:31">
      <c r="L151" s="86" t="s">
        <v>691</v>
      </c>
      <c r="M151" s="86" t="s">
        <v>691</v>
      </c>
      <c r="N151" s="86" t="s">
        <v>4626</v>
      </c>
      <c r="O151" s="86" t="s">
        <v>8281</v>
      </c>
      <c r="P151" s="86" t="s">
        <v>4993</v>
      </c>
      <c r="Q151" s="88">
        <v>1464</v>
      </c>
      <c r="S151" s="896" t="s">
        <v>677</v>
      </c>
      <c r="T151" s="91">
        <v>30</v>
      </c>
      <c r="U151" s="91" t="s">
        <v>8186</v>
      </c>
      <c r="V151" s="91" t="s">
        <v>6909</v>
      </c>
      <c r="W151" s="91" t="s">
        <v>8188</v>
      </c>
      <c r="X151" s="92">
        <v>1100</v>
      </c>
      <c r="Z151" s="894" t="s">
        <v>708</v>
      </c>
      <c r="AA151" s="87">
        <v>19</v>
      </c>
      <c r="AB151" s="86" t="s">
        <v>5241</v>
      </c>
      <c r="AC151" s="86" t="s">
        <v>8280</v>
      </c>
      <c r="AD151" s="86" t="s">
        <v>5243</v>
      </c>
      <c r="AE151" s="88">
        <v>1980</v>
      </c>
    </row>
    <row r="152" ht="31.5" spans="12:31">
      <c r="L152" s="86" t="s">
        <v>691</v>
      </c>
      <c r="M152" s="86" t="s">
        <v>691</v>
      </c>
      <c r="N152" s="86" t="s">
        <v>4626</v>
      </c>
      <c r="O152" s="86" t="s">
        <v>2275</v>
      </c>
      <c r="P152" s="86" t="s">
        <v>4993</v>
      </c>
      <c r="Q152" s="88">
        <v>2200</v>
      </c>
      <c r="S152" s="896" t="s">
        <v>677</v>
      </c>
      <c r="T152" s="91">
        <v>30</v>
      </c>
      <c r="U152" s="91" t="s">
        <v>8186</v>
      </c>
      <c r="V152" s="91" t="s">
        <v>6909</v>
      </c>
      <c r="W152" s="91" t="s">
        <v>8188</v>
      </c>
      <c r="X152" s="91">
        <v>121</v>
      </c>
      <c r="Z152" s="894" t="s">
        <v>708</v>
      </c>
      <c r="AA152" s="87">
        <v>19</v>
      </c>
      <c r="AB152" s="86" t="s">
        <v>5241</v>
      </c>
      <c r="AC152" s="86" t="s">
        <v>8280</v>
      </c>
      <c r="AD152" s="86" t="s">
        <v>5243</v>
      </c>
      <c r="AE152" s="88">
        <v>649</v>
      </c>
    </row>
    <row r="153" ht="31.5" spans="12:31">
      <c r="L153" s="86" t="s">
        <v>691</v>
      </c>
      <c r="M153" s="86" t="s">
        <v>691</v>
      </c>
      <c r="N153" s="86" t="s">
        <v>4626</v>
      </c>
      <c r="O153" s="86" t="s">
        <v>2275</v>
      </c>
      <c r="P153" s="86" t="s">
        <v>4993</v>
      </c>
      <c r="Q153" s="88">
        <v>1300</v>
      </c>
      <c r="S153" s="896" t="s">
        <v>677</v>
      </c>
      <c r="T153" s="91">
        <v>30</v>
      </c>
      <c r="U153" s="91" t="s">
        <v>8186</v>
      </c>
      <c r="V153" s="91" t="s">
        <v>6909</v>
      </c>
      <c r="W153" s="91" t="s">
        <v>8188</v>
      </c>
      <c r="X153" s="92">
        <v>3600</v>
      </c>
      <c r="Z153" s="894" t="s">
        <v>708</v>
      </c>
      <c r="AA153" s="87">
        <v>19</v>
      </c>
      <c r="AB153" s="86" t="s">
        <v>5241</v>
      </c>
      <c r="AC153" s="86" t="s">
        <v>8280</v>
      </c>
      <c r="AD153" s="86" t="s">
        <v>5243</v>
      </c>
      <c r="AE153" s="88">
        <v>1110</v>
      </c>
    </row>
    <row r="154" ht="31.5" spans="12:31">
      <c r="L154" s="86" t="s">
        <v>691</v>
      </c>
      <c r="M154" s="86" t="s">
        <v>691</v>
      </c>
      <c r="N154" s="86" t="s">
        <v>4626</v>
      </c>
      <c r="O154" s="86" t="s">
        <v>2794</v>
      </c>
      <c r="P154" s="86" t="s">
        <v>4993</v>
      </c>
      <c r="Q154" s="88">
        <v>3570</v>
      </c>
      <c r="S154" s="896" t="s">
        <v>677</v>
      </c>
      <c r="T154" s="91">
        <v>30</v>
      </c>
      <c r="U154" s="91" t="s">
        <v>8186</v>
      </c>
      <c r="V154" s="91" t="s">
        <v>6909</v>
      </c>
      <c r="W154" s="91" t="s">
        <v>8188</v>
      </c>
      <c r="X154" s="91">
        <v>2295</v>
      </c>
      <c r="Z154" s="894" t="s">
        <v>708</v>
      </c>
      <c r="AA154" s="87">
        <v>19</v>
      </c>
      <c r="AB154" s="86" t="s">
        <v>5241</v>
      </c>
      <c r="AC154" s="86" t="s">
        <v>8280</v>
      </c>
      <c r="AD154" s="86" t="s">
        <v>5243</v>
      </c>
      <c r="AE154" s="88">
        <v>118</v>
      </c>
    </row>
    <row r="155" ht="52.5" spans="12:31">
      <c r="L155" s="86" t="s">
        <v>691</v>
      </c>
      <c r="M155" s="86" t="s">
        <v>708</v>
      </c>
      <c r="N155" s="86" t="s">
        <v>4072</v>
      </c>
      <c r="O155" s="86" t="s">
        <v>2487</v>
      </c>
      <c r="P155" s="86" t="s">
        <v>2502</v>
      </c>
      <c r="Q155" s="88">
        <v>9030</v>
      </c>
      <c r="S155" s="896" t="s">
        <v>677</v>
      </c>
      <c r="T155" s="91">
        <v>30</v>
      </c>
      <c r="U155" s="91" t="s">
        <v>8186</v>
      </c>
      <c r="V155" s="91" t="s">
        <v>6909</v>
      </c>
      <c r="W155" s="91" t="s">
        <v>8188</v>
      </c>
      <c r="X155" s="92">
        <v>362.12</v>
      </c>
      <c r="Z155" s="894" t="s">
        <v>708</v>
      </c>
      <c r="AA155" s="87">
        <v>19</v>
      </c>
      <c r="AB155" s="86" t="s">
        <v>8112</v>
      </c>
      <c r="AC155" s="86" t="s">
        <v>8282</v>
      </c>
      <c r="AD155" s="86" t="s">
        <v>8283</v>
      </c>
      <c r="AE155" s="88">
        <v>2000</v>
      </c>
    </row>
    <row r="156" ht="42" spans="12:31">
      <c r="L156" s="86" t="s">
        <v>691</v>
      </c>
      <c r="M156" s="86" t="s">
        <v>708</v>
      </c>
      <c r="N156" s="86" t="s">
        <v>4626</v>
      </c>
      <c r="O156" s="86" t="s">
        <v>2487</v>
      </c>
      <c r="P156" s="86" t="s">
        <v>2502</v>
      </c>
      <c r="Q156" s="88">
        <v>20000</v>
      </c>
      <c r="S156" s="896" t="s">
        <v>677</v>
      </c>
      <c r="T156" s="91">
        <v>30</v>
      </c>
      <c r="U156" s="91" t="s">
        <v>8186</v>
      </c>
      <c r="V156" s="91" t="s">
        <v>8274</v>
      </c>
      <c r="W156" s="91" t="s">
        <v>8188</v>
      </c>
      <c r="X156" s="92">
        <v>340</v>
      </c>
      <c r="Z156" s="894" t="s">
        <v>708</v>
      </c>
      <c r="AA156" s="87">
        <v>20</v>
      </c>
      <c r="AB156" s="86" t="s">
        <v>8284</v>
      </c>
      <c r="AC156" s="86" t="s">
        <v>3519</v>
      </c>
      <c r="AD156" s="86" t="s">
        <v>8285</v>
      </c>
      <c r="AE156" s="88">
        <v>15170</v>
      </c>
    </row>
    <row r="157" ht="31.5" spans="12:31">
      <c r="L157" s="86" t="s">
        <v>691</v>
      </c>
      <c r="M157" s="86" t="s">
        <v>708</v>
      </c>
      <c r="N157" s="86" t="s">
        <v>4906</v>
      </c>
      <c r="O157" s="86" t="s">
        <v>2487</v>
      </c>
      <c r="P157" s="86" t="s">
        <v>2502</v>
      </c>
      <c r="Q157" s="88">
        <v>9260</v>
      </c>
      <c r="S157" s="896" t="s">
        <v>677</v>
      </c>
      <c r="T157" s="91">
        <v>30</v>
      </c>
      <c r="U157" s="91" t="s">
        <v>8186</v>
      </c>
      <c r="V157" s="91" t="s">
        <v>8274</v>
      </c>
      <c r="W157" s="91" t="s">
        <v>8188</v>
      </c>
      <c r="X157" s="92">
        <v>1656</v>
      </c>
      <c r="Z157" s="894" t="s">
        <v>708</v>
      </c>
      <c r="AA157" s="87">
        <v>23</v>
      </c>
      <c r="AB157" s="86" t="s">
        <v>8284</v>
      </c>
      <c r="AC157" s="86" t="s">
        <v>3806</v>
      </c>
      <c r="AD157" s="86" t="s">
        <v>8286</v>
      </c>
      <c r="AE157" s="88">
        <v>7000</v>
      </c>
    </row>
    <row r="158" ht="42" spans="12:31">
      <c r="L158" s="86" t="s">
        <v>691</v>
      </c>
      <c r="M158" s="86" t="s">
        <v>708</v>
      </c>
      <c r="N158" s="86" t="s">
        <v>4548</v>
      </c>
      <c r="O158" s="86" t="s">
        <v>2487</v>
      </c>
      <c r="P158" s="86" t="s">
        <v>2502</v>
      </c>
      <c r="Q158" s="93">
        <v>450</v>
      </c>
      <c r="S158" s="896" t="s">
        <v>677</v>
      </c>
      <c r="T158" s="91">
        <v>30</v>
      </c>
      <c r="U158" s="91" t="s">
        <v>8186</v>
      </c>
      <c r="V158" s="91" t="s">
        <v>8274</v>
      </c>
      <c r="W158" s="91" t="s">
        <v>8188</v>
      </c>
      <c r="X158" s="92">
        <v>1338.82</v>
      </c>
      <c r="Z158" s="894" t="s">
        <v>708</v>
      </c>
      <c r="AA158" s="87">
        <v>24</v>
      </c>
      <c r="AB158" s="86" t="s">
        <v>5162</v>
      </c>
      <c r="AC158" s="86" t="s">
        <v>7525</v>
      </c>
      <c r="AD158" s="86" t="s">
        <v>8121</v>
      </c>
      <c r="AE158" s="88">
        <v>1600</v>
      </c>
    </row>
    <row r="159" ht="31.5" spans="12:31">
      <c r="L159" s="86" t="s">
        <v>691</v>
      </c>
      <c r="M159" s="86" t="s">
        <v>708</v>
      </c>
      <c r="N159" s="86" t="s">
        <v>4548</v>
      </c>
      <c r="O159" s="86" t="s">
        <v>2487</v>
      </c>
      <c r="P159" s="86" t="s">
        <v>2502</v>
      </c>
      <c r="Q159" s="88">
        <v>7700</v>
      </c>
      <c r="S159" s="896" t="s">
        <v>677</v>
      </c>
      <c r="T159" s="91">
        <v>30</v>
      </c>
      <c r="U159" s="91" t="s">
        <v>8186</v>
      </c>
      <c r="V159" s="91" t="s">
        <v>8274</v>
      </c>
      <c r="W159" s="91" t="s">
        <v>8188</v>
      </c>
      <c r="X159" s="92">
        <v>2480</v>
      </c>
      <c r="Z159" s="894" t="s">
        <v>708</v>
      </c>
      <c r="AA159" s="87">
        <v>26</v>
      </c>
      <c r="AB159" s="86" t="s">
        <v>4193</v>
      </c>
      <c r="AC159" s="86" t="s">
        <v>7877</v>
      </c>
      <c r="AD159" s="86" t="s">
        <v>4637</v>
      </c>
      <c r="AE159" s="88">
        <v>180</v>
      </c>
    </row>
    <row r="160" ht="31.5" spans="12:31">
      <c r="L160" s="86" t="s">
        <v>691</v>
      </c>
      <c r="M160" s="86" t="s">
        <v>708</v>
      </c>
      <c r="N160" s="86" t="s">
        <v>4536</v>
      </c>
      <c r="O160" s="86" t="s">
        <v>2487</v>
      </c>
      <c r="P160" s="86" t="s">
        <v>2502</v>
      </c>
      <c r="Q160" s="88">
        <v>23935</v>
      </c>
      <c r="S160" s="896" t="s">
        <v>677</v>
      </c>
      <c r="T160" s="91">
        <v>30</v>
      </c>
      <c r="U160" s="91" t="s">
        <v>8186</v>
      </c>
      <c r="V160" s="91" t="s">
        <v>8274</v>
      </c>
      <c r="W160" s="91" t="s">
        <v>8188</v>
      </c>
      <c r="X160" s="92">
        <v>522</v>
      </c>
      <c r="Z160" s="894" t="s">
        <v>721</v>
      </c>
      <c r="AA160" s="895" t="s">
        <v>665</v>
      </c>
      <c r="AB160" s="86" t="s">
        <v>8112</v>
      </c>
      <c r="AC160" s="86" t="s">
        <v>796</v>
      </c>
      <c r="AD160" s="86" t="s">
        <v>8115</v>
      </c>
      <c r="AE160" s="88">
        <v>485</v>
      </c>
    </row>
    <row r="161" ht="31.5" spans="12:31">
      <c r="L161" s="86" t="s">
        <v>691</v>
      </c>
      <c r="M161" s="86" t="s">
        <v>708</v>
      </c>
      <c r="N161" s="86" t="s">
        <v>4072</v>
      </c>
      <c r="O161" s="86" t="s">
        <v>2487</v>
      </c>
      <c r="P161" s="86" t="s">
        <v>2502</v>
      </c>
      <c r="Q161" s="88">
        <v>-9030</v>
      </c>
      <c r="S161" s="896" t="s">
        <v>677</v>
      </c>
      <c r="T161" s="91">
        <v>30</v>
      </c>
      <c r="U161" s="91" t="s">
        <v>8186</v>
      </c>
      <c r="V161" s="91" t="s">
        <v>8274</v>
      </c>
      <c r="W161" s="91" t="s">
        <v>8188</v>
      </c>
      <c r="X161" s="91">
        <v>180</v>
      </c>
      <c r="Z161" s="894" t="s">
        <v>721</v>
      </c>
      <c r="AA161" s="895" t="s">
        <v>676</v>
      </c>
      <c r="AB161" s="86" t="s">
        <v>8247</v>
      </c>
      <c r="AC161" s="86" t="s">
        <v>8287</v>
      </c>
      <c r="AD161" s="86" t="s">
        <v>8248</v>
      </c>
      <c r="AE161" s="88">
        <v>4179</v>
      </c>
    </row>
    <row r="162" ht="42" spans="12:31">
      <c r="L162" s="86" t="s">
        <v>691</v>
      </c>
      <c r="M162" s="86" t="s">
        <v>708</v>
      </c>
      <c r="N162" s="86" t="s">
        <v>4626</v>
      </c>
      <c r="O162" s="86" t="s">
        <v>2487</v>
      </c>
      <c r="P162" s="86" t="s">
        <v>2502</v>
      </c>
      <c r="Q162" s="88">
        <v>-20000</v>
      </c>
      <c r="S162" s="896" t="s">
        <v>677</v>
      </c>
      <c r="T162" s="91">
        <v>30</v>
      </c>
      <c r="U162" s="91" t="s">
        <v>8186</v>
      </c>
      <c r="V162" s="91" t="s">
        <v>8288</v>
      </c>
      <c r="W162" s="91" t="s">
        <v>8188</v>
      </c>
      <c r="X162" s="92">
        <v>640</v>
      </c>
      <c r="Z162" s="894" t="s">
        <v>721</v>
      </c>
      <c r="AA162" s="895" t="s">
        <v>691</v>
      </c>
      <c r="AB162" s="86" t="s">
        <v>8247</v>
      </c>
      <c r="AC162" s="86" t="s">
        <v>2349</v>
      </c>
      <c r="AD162" s="86" t="s">
        <v>8289</v>
      </c>
      <c r="AE162" s="88">
        <v>12255</v>
      </c>
    </row>
    <row r="163" ht="42" spans="12:36">
      <c r="L163" s="86" t="s">
        <v>691</v>
      </c>
      <c r="M163" s="86" t="s">
        <v>708</v>
      </c>
      <c r="N163" s="86" t="s">
        <v>4906</v>
      </c>
      <c r="O163" s="86" t="s">
        <v>2487</v>
      </c>
      <c r="P163" s="86" t="s">
        <v>2502</v>
      </c>
      <c r="Q163" s="88">
        <v>-9260</v>
      </c>
      <c r="S163" s="896" t="s">
        <v>677</v>
      </c>
      <c r="T163" s="91">
        <v>30</v>
      </c>
      <c r="U163" s="91" t="s">
        <v>8186</v>
      </c>
      <c r="V163" s="91" t="s">
        <v>8288</v>
      </c>
      <c r="W163" s="91" t="s">
        <v>8188</v>
      </c>
      <c r="X163" s="92">
        <v>683</v>
      </c>
      <c r="Z163" s="894" t="s">
        <v>721</v>
      </c>
      <c r="AA163" s="895" t="s">
        <v>691</v>
      </c>
      <c r="AB163" s="86" t="s">
        <v>8247</v>
      </c>
      <c r="AC163" s="86" t="s">
        <v>8290</v>
      </c>
      <c r="AD163" s="86" t="s">
        <v>8289</v>
      </c>
      <c r="AE163" s="88">
        <v>402</v>
      </c>
      <c r="AJ163" s="95"/>
    </row>
    <row r="164" ht="42" spans="12:36">
      <c r="L164" s="86" t="s">
        <v>691</v>
      </c>
      <c r="M164" s="86" t="s">
        <v>708</v>
      </c>
      <c r="N164" s="86" t="s">
        <v>4548</v>
      </c>
      <c r="O164" s="86" t="s">
        <v>2487</v>
      </c>
      <c r="P164" s="86" t="s">
        <v>2502</v>
      </c>
      <c r="Q164" s="93">
        <v>-450</v>
      </c>
      <c r="S164" s="896" t="s">
        <v>677</v>
      </c>
      <c r="T164" s="91">
        <v>30</v>
      </c>
      <c r="U164" s="91" t="s">
        <v>8186</v>
      </c>
      <c r="V164" s="91" t="s">
        <v>8288</v>
      </c>
      <c r="W164" s="91" t="s">
        <v>8188</v>
      </c>
      <c r="X164" s="92">
        <v>5175</v>
      </c>
      <c r="Z164" s="894" t="s">
        <v>721</v>
      </c>
      <c r="AA164" s="895" t="s">
        <v>691</v>
      </c>
      <c r="AB164" s="86" t="s">
        <v>8247</v>
      </c>
      <c r="AC164" s="86" t="s">
        <v>8291</v>
      </c>
      <c r="AD164" s="86" t="s">
        <v>8289</v>
      </c>
      <c r="AE164" s="88">
        <v>3000</v>
      </c>
      <c r="AJ164" s="95"/>
    </row>
    <row r="165" ht="52.5" spans="12:36">
      <c r="L165" s="86" t="s">
        <v>691</v>
      </c>
      <c r="M165" s="86" t="s">
        <v>708</v>
      </c>
      <c r="N165" s="86" t="s">
        <v>4548</v>
      </c>
      <c r="O165" s="86" t="s">
        <v>2487</v>
      </c>
      <c r="P165" s="86" t="s">
        <v>2502</v>
      </c>
      <c r="Q165" s="88">
        <v>-7700</v>
      </c>
      <c r="S165" s="896" t="s">
        <v>677</v>
      </c>
      <c r="T165" s="91">
        <v>30</v>
      </c>
      <c r="U165" s="91" t="s">
        <v>8186</v>
      </c>
      <c r="V165" s="91" t="s">
        <v>8288</v>
      </c>
      <c r="W165" s="91" t="s">
        <v>8188</v>
      </c>
      <c r="X165" s="92">
        <v>3786</v>
      </c>
      <c r="Z165" s="894" t="s">
        <v>721</v>
      </c>
      <c r="AA165" s="895" t="s">
        <v>691</v>
      </c>
      <c r="AB165" s="86" t="s">
        <v>8112</v>
      </c>
      <c r="AC165" s="86" t="s">
        <v>8292</v>
      </c>
      <c r="AD165" s="86" t="s">
        <v>8283</v>
      </c>
      <c r="AE165" s="88">
        <v>20000</v>
      </c>
      <c r="AJ165" s="95"/>
    </row>
    <row r="166" ht="31.5" spans="12:36">
      <c r="L166" s="86" t="s">
        <v>691</v>
      </c>
      <c r="M166" s="86" t="s">
        <v>708</v>
      </c>
      <c r="N166" s="86" t="s">
        <v>4536</v>
      </c>
      <c r="O166" s="86" t="s">
        <v>2487</v>
      </c>
      <c r="P166" s="86" t="s">
        <v>2502</v>
      </c>
      <c r="Q166" s="88">
        <v>-23935</v>
      </c>
      <c r="S166" s="896" t="s">
        <v>677</v>
      </c>
      <c r="T166" s="91">
        <v>30</v>
      </c>
      <c r="U166" s="91" t="s">
        <v>8186</v>
      </c>
      <c r="V166" s="91" t="s">
        <v>8288</v>
      </c>
      <c r="W166" s="91" t="s">
        <v>8188</v>
      </c>
      <c r="X166" s="92">
        <v>6800</v>
      </c>
      <c r="Z166" s="894" t="s">
        <v>721</v>
      </c>
      <c r="AA166" s="895" t="s">
        <v>691</v>
      </c>
      <c r="AB166" s="86" t="s">
        <v>8247</v>
      </c>
      <c r="AC166" s="86" t="s">
        <v>8293</v>
      </c>
      <c r="AD166" s="86" t="s">
        <v>8261</v>
      </c>
      <c r="AE166" s="88">
        <v>1027</v>
      </c>
      <c r="AJ166" s="95"/>
    </row>
    <row r="167" ht="42" spans="12:36">
      <c r="L167" s="86" t="s">
        <v>691</v>
      </c>
      <c r="M167" s="86" t="s">
        <v>729</v>
      </c>
      <c r="N167" s="86" t="s">
        <v>5818</v>
      </c>
      <c r="O167" s="86" t="s">
        <v>8294</v>
      </c>
      <c r="P167" s="86" t="s">
        <v>8295</v>
      </c>
      <c r="Q167" s="88">
        <v>8051.18</v>
      </c>
      <c r="S167" s="896" t="s">
        <v>677</v>
      </c>
      <c r="T167" s="91">
        <v>30</v>
      </c>
      <c r="U167" s="91" t="s">
        <v>8186</v>
      </c>
      <c r="V167" s="91" t="s">
        <v>8288</v>
      </c>
      <c r="W167" s="91" t="s">
        <v>8188</v>
      </c>
      <c r="X167" s="92">
        <v>3312</v>
      </c>
      <c r="Z167" s="894" t="s">
        <v>721</v>
      </c>
      <c r="AA167" s="895" t="s">
        <v>677</v>
      </c>
      <c r="AB167" s="86" t="s">
        <v>8247</v>
      </c>
      <c r="AC167" s="86" t="s">
        <v>3032</v>
      </c>
      <c r="AD167" s="86" t="s">
        <v>8289</v>
      </c>
      <c r="AE167" s="88">
        <v>4500</v>
      </c>
      <c r="AJ167" s="95"/>
    </row>
    <row r="168" ht="31.5" spans="12:36">
      <c r="L168" s="86" t="s">
        <v>691</v>
      </c>
      <c r="M168" s="86" t="s">
        <v>729</v>
      </c>
      <c r="N168" s="86" t="s">
        <v>5818</v>
      </c>
      <c r="O168" s="86" t="s">
        <v>8296</v>
      </c>
      <c r="P168" s="86" t="s">
        <v>5819</v>
      </c>
      <c r="Q168" s="93">
        <v>65</v>
      </c>
      <c r="S168" s="896" t="s">
        <v>677</v>
      </c>
      <c r="T168" s="91">
        <v>30</v>
      </c>
      <c r="U168" s="91" t="s">
        <v>8186</v>
      </c>
      <c r="V168" s="91" t="s">
        <v>8288</v>
      </c>
      <c r="W168" s="91" t="s">
        <v>8188</v>
      </c>
      <c r="X168" s="91">
        <v>2400</v>
      </c>
      <c r="Z168" s="894" t="s">
        <v>721</v>
      </c>
      <c r="AA168" s="895" t="s">
        <v>677</v>
      </c>
      <c r="AB168" s="86" t="s">
        <v>5980</v>
      </c>
      <c r="AC168" s="86" t="s">
        <v>8297</v>
      </c>
      <c r="AD168" s="86" t="s">
        <v>8137</v>
      </c>
      <c r="AE168" s="88">
        <v>3686</v>
      </c>
      <c r="AJ168" s="95"/>
    </row>
    <row r="169" ht="31.5" spans="12:36">
      <c r="L169" s="86" t="s">
        <v>691</v>
      </c>
      <c r="M169" s="86" t="s">
        <v>729</v>
      </c>
      <c r="N169" s="86" t="s">
        <v>5818</v>
      </c>
      <c r="O169" s="86" t="s">
        <v>805</v>
      </c>
      <c r="P169" s="86" t="s">
        <v>5819</v>
      </c>
      <c r="Q169" s="88">
        <v>10435</v>
      </c>
      <c r="S169" s="896" t="s">
        <v>677</v>
      </c>
      <c r="T169" s="91">
        <v>30</v>
      </c>
      <c r="U169" s="91" t="s">
        <v>5570</v>
      </c>
      <c r="V169" s="91" t="s">
        <v>2790</v>
      </c>
      <c r="W169" s="91" t="s">
        <v>5571</v>
      </c>
      <c r="X169" s="91">
        <v>500</v>
      </c>
      <c r="Z169" s="894" t="s">
        <v>721</v>
      </c>
      <c r="AA169" s="87">
        <v>10</v>
      </c>
      <c r="AB169" s="86" t="s">
        <v>8186</v>
      </c>
      <c r="AC169" s="86" t="s">
        <v>3062</v>
      </c>
      <c r="AD169" s="86" t="s">
        <v>8188</v>
      </c>
      <c r="AE169" s="88">
        <v>722</v>
      </c>
      <c r="AJ169" s="95"/>
    </row>
    <row r="170" ht="31.5" spans="12:36">
      <c r="L170" s="86" t="s">
        <v>691</v>
      </c>
      <c r="M170" s="86" t="s">
        <v>729</v>
      </c>
      <c r="N170" s="86" t="s">
        <v>5818</v>
      </c>
      <c r="O170" s="86" t="s">
        <v>805</v>
      </c>
      <c r="P170" s="86" t="s">
        <v>5819</v>
      </c>
      <c r="Q170" s="93">
        <v>200</v>
      </c>
      <c r="S170" s="896" t="s">
        <v>716</v>
      </c>
      <c r="T170" s="896" t="s">
        <v>721</v>
      </c>
      <c r="U170" s="91" t="s">
        <v>8159</v>
      </c>
      <c r="V170" s="91" t="s">
        <v>787</v>
      </c>
      <c r="W170" s="91" t="s">
        <v>8161</v>
      </c>
      <c r="X170" s="91">
        <v>1250</v>
      </c>
      <c r="Z170" s="894" t="s">
        <v>721</v>
      </c>
      <c r="AA170" s="87">
        <v>10</v>
      </c>
      <c r="AB170" s="86" t="s">
        <v>8186</v>
      </c>
      <c r="AC170" s="86" t="s">
        <v>3062</v>
      </c>
      <c r="AD170" s="86" t="s">
        <v>8188</v>
      </c>
      <c r="AE170" s="88">
        <v>874.6</v>
      </c>
      <c r="AJ170" s="95"/>
    </row>
    <row r="171" ht="31.5" spans="12:36">
      <c r="L171" s="86" t="s">
        <v>691</v>
      </c>
      <c r="M171" s="86" t="s">
        <v>729</v>
      </c>
      <c r="N171" s="86" t="s">
        <v>5818</v>
      </c>
      <c r="O171" s="86" t="s">
        <v>8298</v>
      </c>
      <c r="P171" s="86" t="s">
        <v>8299</v>
      </c>
      <c r="Q171" s="88">
        <v>2105</v>
      </c>
      <c r="S171" s="896" t="s">
        <v>716</v>
      </c>
      <c r="T171" s="896" t="s">
        <v>721</v>
      </c>
      <c r="U171" s="91" t="s">
        <v>8159</v>
      </c>
      <c r="V171" s="91" t="s">
        <v>3507</v>
      </c>
      <c r="W171" s="91" t="s">
        <v>8161</v>
      </c>
      <c r="X171" s="91">
        <v>2000</v>
      </c>
      <c r="Z171" s="894" t="s">
        <v>721</v>
      </c>
      <c r="AA171" s="87">
        <v>10</v>
      </c>
      <c r="AB171" s="86" t="s">
        <v>8186</v>
      </c>
      <c r="AC171" s="86" t="s">
        <v>3062</v>
      </c>
      <c r="AD171" s="86" t="s">
        <v>8188</v>
      </c>
      <c r="AE171" s="88">
        <v>432</v>
      </c>
      <c r="AJ171" s="95"/>
    </row>
    <row r="172" ht="31.5" spans="12:36">
      <c r="L172" s="86" t="s">
        <v>691</v>
      </c>
      <c r="M172" s="87">
        <v>10</v>
      </c>
      <c r="N172" s="86" t="s">
        <v>4179</v>
      </c>
      <c r="O172" s="86" t="s">
        <v>2807</v>
      </c>
      <c r="P172" s="86" t="s">
        <v>4515</v>
      </c>
      <c r="Q172" s="88">
        <v>25000</v>
      </c>
      <c r="S172" s="896" t="s">
        <v>716</v>
      </c>
      <c r="T172" s="896" t="s">
        <v>721</v>
      </c>
      <c r="U172" s="91" t="s">
        <v>8159</v>
      </c>
      <c r="V172" s="91" t="s">
        <v>8300</v>
      </c>
      <c r="W172" s="91" t="s">
        <v>8301</v>
      </c>
      <c r="X172" s="91">
        <v>29800</v>
      </c>
      <c r="Z172" s="894" t="s">
        <v>721</v>
      </c>
      <c r="AA172" s="87">
        <v>10</v>
      </c>
      <c r="AB172" s="86" t="s">
        <v>8186</v>
      </c>
      <c r="AC172" s="86" t="s">
        <v>3062</v>
      </c>
      <c r="AD172" s="86" t="s">
        <v>8188</v>
      </c>
      <c r="AE172" s="88">
        <v>1890</v>
      </c>
      <c r="AJ172" s="95"/>
    </row>
    <row r="173" ht="63" spans="12:36">
      <c r="L173" s="86" t="s">
        <v>691</v>
      </c>
      <c r="M173" s="87">
        <v>15</v>
      </c>
      <c r="N173" s="86" t="s">
        <v>4186</v>
      </c>
      <c r="O173" s="86" t="s">
        <v>776</v>
      </c>
      <c r="P173" s="86" t="s">
        <v>4752</v>
      </c>
      <c r="Q173" s="88">
        <v>9000</v>
      </c>
      <c r="S173" s="896" t="s">
        <v>716</v>
      </c>
      <c r="T173" s="896" t="s">
        <v>721</v>
      </c>
      <c r="U173" s="91" t="s">
        <v>8159</v>
      </c>
      <c r="V173" s="91" t="s">
        <v>8300</v>
      </c>
      <c r="W173" s="91" t="s">
        <v>8301</v>
      </c>
      <c r="X173" s="92">
        <v>22200</v>
      </c>
      <c r="Z173" s="894" t="s">
        <v>721</v>
      </c>
      <c r="AA173" s="87">
        <v>10</v>
      </c>
      <c r="AB173" s="86" t="s">
        <v>4009</v>
      </c>
      <c r="AC173" s="86" t="s">
        <v>8302</v>
      </c>
      <c r="AD173" s="86" t="s">
        <v>8303</v>
      </c>
      <c r="AE173" s="88">
        <v>40000</v>
      </c>
      <c r="AJ173" s="95"/>
    </row>
    <row r="174" ht="31.5" spans="12:36">
      <c r="L174" s="86" t="s">
        <v>691</v>
      </c>
      <c r="M174" s="87">
        <v>15</v>
      </c>
      <c r="N174" s="86" t="s">
        <v>4146</v>
      </c>
      <c r="O174" s="86" t="s">
        <v>862</v>
      </c>
      <c r="P174" s="86" t="s">
        <v>4891</v>
      </c>
      <c r="Q174" s="88">
        <v>8000</v>
      </c>
      <c r="S174" s="896" t="s">
        <v>716</v>
      </c>
      <c r="T174" s="896" t="s">
        <v>721</v>
      </c>
      <c r="U174" s="91" t="s">
        <v>8159</v>
      </c>
      <c r="V174" s="91" t="s">
        <v>8300</v>
      </c>
      <c r="W174" s="91" t="s">
        <v>8301</v>
      </c>
      <c r="X174" s="91">
        <v>6678</v>
      </c>
      <c r="Z174" s="894" t="s">
        <v>721</v>
      </c>
      <c r="AA174" s="87">
        <v>11</v>
      </c>
      <c r="AB174" s="86" t="s">
        <v>8304</v>
      </c>
      <c r="AC174" s="86" t="s">
        <v>8305</v>
      </c>
      <c r="AD174" s="86" t="s">
        <v>8306</v>
      </c>
      <c r="AE174" s="88">
        <v>5000</v>
      </c>
      <c r="AJ174" s="95"/>
    </row>
    <row r="175" ht="31.5" spans="12:36">
      <c r="L175" s="86" t="s">
        <v>691</v>
      </c>
      <c r="M175" s="87">
        <v>16</v>
      </c>
      <c r="N175" s="86" t="s">
        <v>4193</v>
      </c>
      <c r="O175" s="86" t="s">
        <v>3683</v>
      </c>
      <c r="P175" s="86" t="s">
        <v>4637</v>
      </c>
      <c r="Q175" s="88">
        <v>6140</v>
      </c>
      <c r="S175" s="896" t="s">
        <v>716</v>
      </c>
      <c r="T175" s="896" t="s">
        <v>721</v>
      </c>
      <c r="U175" s="91" t="s">
        <v>8159</v>
      </c>
      <c r="V175" s="91" t="s">
        <v>8300</v>
      </c>
      <c r="W175" s="91" t="s">
        <v>8301</v>
      </c>
      <c r="X175" s="91">
        <v>8100</v>
      </c>
      <c r="Z175" s="894" t="s">
        <v>721</v>
      </c>
      <c r="AA175" s="87">
        <v>14</v>
      </c>
      <c r="AB175" s="86" t="s">
        <v>4179</v>
      </c>
      <c r="AC175" s="86" t="s">
        <v>7345</v>
      </c>
      <c r="AD175" s="86" t="s">
        <v>4181</v>
      </c>
      <c r="AE175" s="88">
        <v>646</v>
      </c>
      <c r="AJ175" s="95"/>
    </row>
    <row r="176" ht="31.5" spans="12:36">
      <c r="L176" s="86" t="s">
        <v>691</v>
      </c>
      <c r="M176" s="87">
        <v>16</v>
      </c>
      <c r="N176" s="86" t="s">
        <v>4193</v>
      </c>
      <c r="O176" s="86" t="s">
        <v>5924</v>
      </c>
      <c r="P176" s="86" t="s">
        <v>4637</v>
      </c>
      <c r="Q176" s="88">
        <v>2400</v>
      </c>
      <c r="S176" s="896" t="s">
        <v>716</v>
      </c>
      <c r="T176" s="896" t="s">
        <v>729</v>
      </c>
      <c r="U176" s="91" t="s">
        <v>4705</v>
      </c>
      <c r="V176" s="91" t="s">
        <v>8307</v>
      </c>
      <c r="W176" s="91" t="s">
        <v>4731</v>
      </c>
      <c r="X176" s="91">
        <v>2000</v>
      </c>
      <c r="Z176" s="894" t="s">
        <v>721</v>
      </c>
      <c r="AA176" s="87">
        <v>15</v>
      </c>
      <c r="AB176" s="86" t="s">
        <v>4303</v>
      </c>
      <c r="AC176" s="86" t="s">
        <v>8308</v>
      </c>
      <c r="AD176" s="86" t="s">
        <v>8309</v>
      </c>
      <c r="AE176" s="88">
        <v>370</v>
      </c>
      <c r="AJ176" s="95"/>
    </row>
    <row r="177" ht="42" spans="12:36">
      <c r="L177" s="86" t="s">
        <v>691</v>
      </c>
      <c r="M177" s="87">
        <v>16</v>
      </c>
      <c r="N177" s="86" t="s">
        <v>4193</v>
      </c>
      <c r="O177" s="86" t="s">
        <v>8310</v>
      </c>
      <c r="P177" s="86" t="s">
        <v>4637</v>
      </c>
      <c r="Q177" s="88">
        <v>7810</v>
      </c>
      <c r="S177" s="896" t="s">
        <v>716</v>
      </c>
      <c r="T177" s="896" t="s">
        <v>729</v>
      </c>
      <c r="U177" s="91" t="s">
        <v>8159</v>
      </c>
      <c r="V177" s="91" t="s">
        <v>3403</v>
      </c>
      <c r="W177" s="91" t="s">
        <v>8301</v>
      </c>
      <c r="X177" s="91">
        <v>30300</v>
      </c>
      <c r="Z177" s="894" t="s">
        <v>721</v>
      </c>
      <c r="AA177" s="87">
        <v>15</v>
      </c>
      <c r="AB177" s="86" t="s">
        <v>8247</v>
      </c>
      <c r="AC177" s="86" t="s">
        <v>7536</v>
      </c>
      <c r="AD177" s="86" t="s">
        <v>8289</v>
      </c>
      <c r="AE177" s="88">
        <v>9465</v>
      </c>
      <c r="AJ177" s="95"/>
    </row>
    <row r="178" ht="31.5" spans="12:36">
      <c r="L178" s="86" t="s">
        <v>691</v>
      </c>
      <c r="M178" s="87">
        <v>17</v>
      </c>
      <c r="N178" s="86" t="s">
        <v>4944</v>
      </c>
      <c r="O178" s="86" t="s">
        <v>6882</v>
      </c>
      <c r="P178" s="86" t="s">
        <v>4952</v>
      </c>
      <c r="Q178" s="93">
        <v>750</v>
      </c>
      <c r="S178" s="896" t="s">
        <v>716</v>
      </c>
      <c r="T178" s="896" t="s">
        <v>729</v>
      </c>
      <c r="U178" s="91" t="s">
        <v>8159</v>
      </c>
      <c r="V178" s="91" t="s">
        <v>8311</v>
      </c>
      <c r="W178" s="91" t="s">
        <v>8312</v>
      </c>
      <c r="X178" s="91">
        <v>12000</v>
      </c>
      <c r="Z178" s="894" t="s">
        <v>721</v>
      </c>
      <c r="AA178" s="87">
        <v>15</v>
      </c>
      <c r="AB178" s="86" t="s">
        <v>4054</v>
      </c>
      <c r="AC178" s="86" t="s">
        <v>900</v>
      </c>
      <c r="AD178" s="86" t="s">
        <v>8123</v>
      </c>
      <c r="AE178" s="88">
        <v>148.8</v>
      </c>
      <c r="AJ178" s="95"/>
    </row>
    <row r="179" ht="31.5" spans="12:36">
      <c r="L179" s="86" t="s">
        <v>691</v>
      </c>
      <c r="M179" s="87">
        <v>17</v>
      </c>
      <c r="N179" s="86" t="s">
        <v>4944</v>
      </c>
      <c r="O179" s="86" t="s">
        <v>6882</v>
      </c>
      <c r="P179" s="86" t="s">
        <v>4952</v>
      </c>
      <c r="Q179" s="93">
        <v>625.5</v>
      </c>
      <c r="S179" s="896" t="s">
        <v>716</v>
      </c>
      <c r="T179" s="896" t="s">
        <v>710</v>
      </c>
      <c r="U179" s="91" t="s">
        <v>4808</v>
      </c>
      <c r="V179" s="91" t="s">
        <v>725</v>
      </c>
      <c r="W179" s="91" t="s">
        <v>8232</v>
      </c>
      <c r="X179" s="91">
        <v>1600</v>
      </c>
      <c r="Z179" s="894" t="s">
        <v>721</v>
      </c>
      <c r="AA179" s="87">
        <v>15</v>
      </c>
      <c r="AB179" s="86" t="s">
        <v>4054</v>
      </c>
      <c r="AC179" s="86" t="s">
        <v>900</v>
      </c>
      <c r="AD179" s="86" t="s">
        <v>8123</v>
      </c>
      <c r="AE179" s="88">
        <v>51.2</v>
      </c>
      <c r="AJ179" s="95"/>
    </row>
    <row r="180" ht="31.5" spans="12:36">
      <c r="L180" s="86" t="s">
        <v>691</v>
      </c>
      <c r="M180" s="87">
        <v>17</v>
      </c>
      <c r="N180" s="86" t="s">
        <v>4944</v>
      </c>
      <c r="O180" s="86" t="s">
        <v>6882</v>
      </c>
      <c r="P180" s="86" t="s">
        <v>4952</v>
      </c>
      <c r="Q180" s="88">
        <v>4172</v>
      </c>
      <c r="S180" s="896" t="s">
        <v>716</v>
      </c>
      <c r="T180" s="896" t="s">
        <v>710</v>
      </c>
      <c r="U180" s="91" t="s">
        <v>8159</v>
      </c>
      <c r="V180" s="91" t="s">
        <v>6395</v>
      </c>
      <c r="W180" s="91" t="s">
        <v>8312</v>
      </c>
      <c r="X180" s="91">
        <v>41381.6</v>
      </c>
      <c r="Z180" s="894" t="s">
        <v>721</v>
      </c>
      <c r="AA180" s="87">
        <v>15</v>
      </c>
      <c r="AB180" s="86" t="s">
        <v>4054</v>
      </c>
      <c r="AC180" s="86" t="s">
        <v>900</v>
      </c>
      <c r="AD180" s="86" t="s">
        <v>8123</v>
      </c>
      <c r="AE180" s="88">
        <v>118</v>
      </c>
      <c r="AJ180" s="95"/>
    </row>
    <row r="181" ht="31.5" spans="12:36">
      <c r="L181" s="86" t="s">
        <v>691</v>
      </c>
      <c r="M181" s="87">
        <v>17</v>
      </c>
      <c r="N181" s="86" t="s">
        <v>4944</v>
      </c>
      <c r="O181" s="86" t="s">
        <v>6882</v>
      </c>
      <c r="P181" s="86" t="s">
        <v>4952</v>
      </c>
      <c r="Q181" s="93">
        <v>523</v>
      </c>
      <c r="S181" s="896" t="s">
        <v>716</v>
      </c>
      <c r="T181" s="896" t="s">
        <v>710</v>
      </c>
      <c r="U181" s="91" t="s">
        <v>8159</v>
      </c>
      <c r="V181" s="91" t="s">
        <v>6395</v>
      </c>
      <c r="W181" s="91" t="s">
        <v>8312</v>
      </c>
      <c r="X181" s="91">
        <v>6003</v>
      </c>
      <c r="Z181" s="894" t="s">
        <v>721</v>
      </c>
      <c r="AA181" s="87">
        <v>15</v>
      </c>
      <c r="AB181" s="86" t="s">
        <v>4054</v>
      </c>
      <c r="AC181" s="86" t="s">
        <v>900</v>
      </c>
      <c r="AD181" s="86" t="s">
        <v>8123</v>
      </c>
      <c r="AE181" s="88">
        <v>2250</v>
      </c>
      <c r="AJ181" s="95"/>
    </row>
    <row r="182" ht="31.5" spans="12:36">
      <c r="L182" s="86" t="s">
        <v>691</v>
      </c>
      <c r="M182" s="87">
        <v>20</v>
      </c>
      <c r="N182" s="86" t="s">
        <v>6240</v>
      </c>
      <c r="O182" s="86" t="s">
        <v>3466</v>
      </c>
      <c r="P182" s="86" t="s">
        <v>8313</v>
      </c>
      <c r="Q182" s="88">
        <v>2480</v>
      </c>
      <c r="S182" s="896" t="s">
        <v>716</v>
      </c>
      <c r="T182" s="91">
        <v>10</v>
      </c>
      <c r="U182" s="91" t="s">
        <v>4193</v>
      </c>
      <c r="V182" s="91" t="s">
        <v>2543</v>
      </c>
      <c r="W182" s="91" t="s">
        <v>4643</v>
      </c>
      <c r="X182" s="91">
        <v>3875</v>
      </c>
      <c r="Z182" s="894" t="s">
        <v>721</v>
      </c>
      <c r="AA182" s="87">
        <v>15</v>
      </c>
      <c r="AB182" s="86" t="s">
        <v>4054</v>
      </c>
      <c r="AC182" s="86" t="s">
        <v>900</v>
      </c>
      <c r="AD182" s="86" t="s">
        <v>8123</v>
      </c>
      <c r="AE182" s="88">
        <v>271.1</v>
      </c>
      <c r="AJ182" s="95"/>
    </row>
    <row r="183" ht="31.5" spans="12:36">
      <c r="L183" s="86" t="s">
        <v>691</v>
      </c>
      <c r="M183" s="87">
        <v>20</v>
      </c>
      <c r="N183" s="86" t="s">
        <v>4009</v>
      </c>
      <c r="O183" s="86" t="s">
        <v>8314</v>
      </c>
      <c r="P183" s="86" t="s">
        <v>6304</v>
      </c>
      <c r="Q183" s="88">
        <v>3080</v>
      </c>
      <c r="S183" s="896" t="s">
        <v>716</v>
      </c>
      <c r="T183" s="91">
        <v>10</v>
      </c>
      <c r="U183" s="91" t="s">
        <v>4193</v>
      </c>
      <c r="V183" s="91" t="s">
        <v>8315</v>
      </c>
      <c r="W183" s="91" t="s">
        <v>4643</v>
      </c>
      <c r="X183" s="91">
        <v>5244</v>
      </c>
      <c r="Z183" s="894" t="s">
        <v>721</v>
      </c>
      <c r="AA183" s="87">
        <v>15</v>
      </c>
      <c r="AB183" s="86" t="s">
        <v>4054</v>
      </c>
      <c r="AC183" s="86" t="s">
        <v>900</v>
      </c>
      <c r="AD183" s="86" t="s">
        <v>8123</v>
      </c>
      <c r="AE183" s="88">
        <v>46.2</v>
      </c>
      <c r="AJ183" s="95"/>
    </row>
    <row r="184" ht="31.5" spans="12:36">
      <c r="L184" s="86" t="s">
        <v>691</v>
      </c>
      <c r="M184" s="87">
        <v>20</v>
      </c>
      <c r="N184" s="86" t="s">
        <v>4009</v>
      </c>
      <c r="O184" s="86" t="s">
        <v>8314</v>
      </c>
      <c r="P184" s="86" t="s">
        <v>6304</v>
      </c>
      <c r="Q184" s="88">
        <v>2159.1</v>
      </c>
      <c r="S184" s="896" t="s">
        <v>716</v>
      </c>
      <c r="T184" s="91">
        <v>10</v>
      </c>
      <c r="U184" s="91" t="s">
        <v>6240</v>
      </c>
      <c r="V184" s="91" t="s">
        <v>2339</v>
      </c>
      <c r="W184" s="91" t="s">
        <v>8316</v>
      </c>
      <c r="X184" s="91">
        <v>18000</v>
      </c>
      <c r="Z184" s="894" t="s">
        <v>721</v>
      </c>
      <c r="AA184" s="87">
        <v>15</v>
      </c>
      <c r="AB184" s="86" t="s">
        <v>4054</v>
      </c>
      <c r="AC184" s="86" t="s">
        <v>900</v>
      </c>
      <c r="AD184" s="86" t="s">
        <v>8123</v>
      </c>
      <c r="AE184" s="88">
        <v>102.9</v>
      </c>
      <c r="AJ184" s="95"/>
    </row>
    <row r="185" ht="31.5" spans="12:36">
      <c r="L185" s="86" t="s">
        <v>691</v>
      </c>
      <c r="M185" s="87">
        <v>20</v>
      </c>
      <c r="N185" s="86" t="s">
        <v>5241</v>
      </c>
      <c r="O185" s="86" t="s">
        <v>8317</v>
      </c>
      <c r="P185" s="86" t="s">
        <v>8154</v>
      </c>
      <c r="Q185" s="93">
        <v>800</v>
      </c>
      <c r="S185" s="896" t="s">
        <v>716</v>
      </c>
      <c r="T185" s="91">
        <v>13</v>
      </c>
      <c r="U185" s="91" t="s">
        <v>5980</v>
      </c>
      <c r="V185" s="91" t="s">
        <v>8298</v>
      </c>
      <c r="W185" s="91" t="s">
        <v>8233</v>
      </c>
      <c r="X185" s="91">
        <v>7000</v>
      </c>
      <c r="Z185" s="894" t="s">
        <v>721</v>
      </c>
      <c r="AA185" s="87">
        <v>15</v>
      </c>
      <c r="AB185" s="86" t="s">
        <v>4054</v>
      </c>
      <c r="AC185" s="86" t="s">
        <v>900</v>
      </c>
      <c r="AD185" s="86" t="s">
        <v>8123</v>
      </c>
      <c r="AE185" s="88">
        <v>228</v>
      </c>
      <c r="AJ185" s="95"/>
    </row>
    <row r="186" ht="31.5" spans="12:36">
      <c r="L186" s="86" t="s">
        <v>691</v>
      </c>
      <c r="M186" s="87">
        <v>20</v>
      </c>
      <c r="N186" s="86" t="s">
        <v>5241</v>
      </c>
      <c r="O186" s="86" t="s">
        <v>4596</v>
      </c>
      <c r="P186" s="86" t="s">
        <v>5243</v>
      </c>
      <c r="Q186" s="88">
        <v>7900</v>
      </c>
      <c r="S186" s="896" t="s">
        <v>716</v>
      </c>
      <c r="T186" s="91">
        <v>14</v>
      </c>
      <c r="U186" s="91" t="s">
        <v>4179</v>
      </c>
      <c r="V186" s="91" t="s">
        <v>3610</v>
      </c>
      <c r="W186" s="91" t="s">
        <v>4515</v>
      </c>
      <c r="X186" s="92">
        <v>13875</v>
      </c>
      <c r="Z186" s="894" t="s">
        <v>721</v>
      </c>
      <c r="AA186" s="87">
        <v>15</v>
      </c>
      <c r="AB186" s="86" t="s">
        <v>4054</v>
      </c>
      <c r="AC186" s="86" t="s">
        <v>900</v>
      </c>
      <c r="AD186" s="86" t="s">
        <v>8123</v>
      </c>
      <c r="AE186" s="88">
        <v>340</v>
      </c>
      <c r="AJ186" s="95"/>
    </row>
    <row r="187" ht="31.5" spans="12:36">
      <c r="L187" s="86" t="s">
        <v>691</v>
      </c>
      <c r="M187" s="87">
        <v>20</v>
      </c>
      <c r="N187" s="86" t="s">
        <v>5241</v>
      </c>
      <c r="O187" s="86" t="s">
        <v>8318</v>
      </c>
      <c r="P187" s="86" t="s">
        <v>5243</v>
      </c>
      <c r="Q187" s="88">
        <v>6090</v>
      </c>
      <c r="S187" s="896" t="s">
        <v>716</v>
      </c>
      <c r="T187" s="91">
        <v>15</v>
      </c>
      <c r="U187" s="91" t="s">
        <v>8159</v>
      </c>
      <c r="V187" s="91" t="s">
        <v>2882</v>
      </c>
      <c r="W187" s="91" t="s">
        <v>8301</v>
      </c>
      <c r="X187" s="91">
        <v>30100</v>
      </c>
      <c r="Z187" s="894" t="s">
        <v>721</v>
      </c>
      <c r="AA187" s="87">
        <v>15</v>
      </c>
      <c r="AB187" s="86" t="s">
        <v>4054</v>
      </c>
      <c r="AC187" s="86" t="s">
        <v>900</v>
      </c>
      <c r="AD187" s="86" t="s">
        <v>8123</v>
      </c>
      <c r="AE187" s="88">
        <v>217.6</v>
      </c>
      <c r="AJ187" s="95"/>
    </row>
    <row r="188" ht="42" spans="12:36">
      <c r="L188" s="86" t="s">
        <v>691</v>
      </c>
      <c r="M188" s="87">
        <v>20</v>
      </c>
      <c r="N188" s="86" t="s">
        <v>4310</v>
      </c>
      <c r="O188" s="86" t="s">
        <v>8319</v>
      </c>
      <c r="P188" s="86" t="s">
        <v>3281</v>
      </c>
      <c r="Q188" s="93">
        <v>472</v>
      </c>
      <c r="S188" s="896" t="s">
        <v>716</v>
      </c>
      <c r="T188" s="91">
        <v>16</v>
      </c>
      <c r="U188" s="91" t="s">
        <v>5162</v>
      </c>
      <c r="V188" s="91" t="s">
        <v>8320</v>
      </c>
      <c r="W188" s="91" t="s">
        <v>8121</v>
      </c>
      <c r="X188" s="91">
        <v>3100</v>
      </c>
      <c r="Z188" s="894" t="s">
        <v>721</v>
      </c>
      <c r="AA188" s="87">
        <v>17</v>
      </c>
      <c r="AB188" s="86" t="s">
        <v>8112</v>
      </c>
      <c r="AC188" s="86" t="s">
        <v>8321</v>
      </c>
      <c r="AD188" s="86" t="s">
        <v>8113</v>
      </c>
      <c r="AE188" s="88">
        <v>490</v>
      </c>
      <c r="AJ188" s="95"/>
    </row>
    <row r="189" ht="31.5" spans="12:36">
      <c r="L189" s="86" t="s">
        <v>691</v>
      </c>
      <c r="M189" s="87">
        <v>20</v>
      </c>
      <c r="N189" s="86" t="s">
        <v>4310</v>
      </c>
      <c r="O189" s="86" t="s">
        <v>8319</v>
      </c>
      <c r="P189" s="86" t="s">
        <v>3281</v>
      </c>
      <c r="Q189" s="88">
        <v>9541</v>
      </c>
      <c r="S189" s="896" t="s">
        <v>716</v>
      </c>
      <c r="T189" s="91">
        <v>16</v>
      </c>
      <c r="U189" s="91" t="s">
        <v>8141</v>
      </c>
      <c r="V189" s="91" t="s">
        <v>6807</v>
      </c>
      <c r="W189" s="91" t="s">
        <v>8142</v>
      </c>
      <c r="X189" s="91">
        <v>3090</v>
      </c>
      <c r="Z189" s="894" t="s">
        <v>721</v>
      </c>
      <c r="AA189" s="87">
        <v>17</v>
      </c>
      <c r="AB189" s="86" t="s">
        <v>4054</v>
      </c>
      <c r="AC189" s="86" t="s">
        <v>4017</v>
      </c>
      <c r="AD189" s="86" t="s">
        <v>8123</v>
      </c>
      <c r="AE189" s="88">
        <v>1182</v>
      </c>
      <c r="AJ189" s="95"/>
    </row>
    <row r="190" ht="31.5" spans="12:36">
      <c r="L190" s="86" t="s">
        <v>691</v>
      </c>
      <c r="M190" s="87">
        <v>20</v>
      </c>
      <c r="N190" s="86" t="s">
        <v>4310</v>
      </c>
      <c r="O190" s="86" t="s">
        <v>8319</v>
      </c>
      <c r="P190" s="86" t="s">
        <v>3281</v>
      </c>
      <c r="Q190" s="93">
        <v>640</v>
      </c>
      <c r="S190" s="896" t="s">
        <v>716</v>
      </c>
      <c r="T190" s="91">
        <v>16</v>
      </c>
      <c r="U190" s="91" t="s">
        <v>8141</v>
      </c>
      <c r="V190" s="91" t="s">
        <v>1802</v>
      </c>
      <c r="W190" s="91" t="s">
        <v>3140</v>
      </c>
      <c r="X190" s="91">
        <v>10000</v>
      </c>
      <c r="Z190" s="894" t="s">
        <v>721</v>
      </c>
      <c r="AA190" s="87">
        <v>17</v>
      </c>
      <c r="AB190" s="86" t="s">
        <v>4054</v>
      </c>
      <c r="AC190" s="86" t="s">
        <v>4017</v>
      </c>
      <c r="AD190" s="86" t="s">
        <v>8123</v>
      </c>
      <c r="AE190" s="88">
        <v>1020</v>
      </c>
      <c r="AJ190" s="95"/>
    </row>
    <row r="191" ht="31.5" spans="12:36">
      <c r="L191" s="86" t="s">
        <v>691</v>
      </c>
      <c r="M191" s="87">
        <v>20</v>
      </c>
      <c r="N191" s="86" t="s">
        <v>4310</v>
      </c>
      <c r="O191" s="86" t="s">
        <v>8319</v>
      </c>
      <c r="P191" s="86" t="s">
        <v>3281</v>
      </c>
      <c r="Q191" s="93">
        <v>145</v>
      </c>
      <c r="S191" s="896" t="s">
        <v>716</v>
      </c>
      <c r="T191" s="91">
        <v>16</v>
      </c>
      <c r="U191" s="91" t="s">
        <v>8141</v>
      </c>
      <c r="V191" s="91" t="s">
        <v>8322</v>
      </c>
      <c r="W191" s="91" t="s">
        <v>8142</v>
      </c>
      <c r="X191" s="92">
        <v>10000</v>
      </c>
      <c r="Z191" s="894" t="s">
        <v>721</v>
      </c>
      <c r="AA191" s="87">
        <v>17</v>
      </c>
      <c r="AB191" s="86" t="s">
        <v>4054</v>
      </c>
      <c r="AC191" s="86" t="s">
        <v>4017</v>
      </c>
      <c r="AD191" s="86" t="s">
        <v>8123</v>
      </c>
      <c r="AE191" s="88">
        <v>320</v>
      </c>
      <c r="AJ191" s="95"/>
    </row>
    <row r="192" ht="31.5" spans="12:36">
      <c r="L192" s="86" t="s">
        <v>691</v>
      </c>
      <c r="M192" s="87">
        <v>20</v>
      </c>
      <c r="N192" s="86" t="s">
        <v>4310</v>
      </c>
      <c r="O192" s="86" t="s">
        <v>8319</v>
      </c>
      <c r="P192" s="86" t="s">
        <v>3281</v>
      </c>
      <c r="Q192" s="88">
        <v>2880</v>
      </c>
      <c r="S192" s="896" t="s">
        <v>716</v>
      </c>
      <c r="T192" s="91">
        <v>16</v>
      </c>
      <c r="U192" s="91" t="s">
        <v>4944</v>
      </c>
      <c r="V192" s="91" t="s">
        <v>8323</v>
      </c>
      <c r="W192" s="91" t="s">
        <v>4952</v>
      </c>
      <c r="X192" s="92">
        <v>650</v>
      </c>
      <c r="Z192" s="894" t="s">
        <v>721</v>
      </c>
      <c r="AA192" s="87">
        <v>17</v>
      </c>
      <c r="AB192" s="86" t="s">
        <v>4054</v>
      </c>
      <c r="AC192" s="86" t="s">
        <v>4017</v>
      </c>
      <c r="AD192" s="86" t="s">
        <v>8123</v>
      </c>
      <c r="AE192" s="88">
        <v>290</v>
      </c>
      <c r="AJ192" s="95"/>
    </row>
    <row r="193" ht="31.5" spans="12:36">
      <c r="L193" s="86" t="s">
        <v>691</v>
      </c>
      <c r="M193" s="87">
        <v>20</v>
      </c>
      <c r="N193" s="86" t="s">
        <v>4310</v>
      </c>
      <c r="O193" s="86" t="s">
        <v>8319</v>
      </c>
      <c r="P193" s="86" t="s">
        <v>3281</v>
      </c>
      <c r="Q193" s="88">
        <v>2400</v>
      </c>
      <c r="S193" s="896" t="s">
        <v>716</v>
      </c>
      <c r="T193" s="91">
        <v>16</v>
      </c>
      <c r="U193" s="91" t="s">
        <v>4944</v>
      </c>
      <c r="V193" s="91" t="s">
        <v>8323</v>
      </c>
      <c r="W193" s="91" t="s">
        <v>4952</v>
      </c>
      <c r="X193" s="92">
        <v>1188</v>
      </c>
      <c r="Z193" s="894" t="s">
        <v>721</v>
      </c>
      <c r="AA193" s="87">
        <v>17</v>
      </c>
      <c r="AB193" s="86" t="s">
        <v>4054</v>
      </c>
      <c r="AC193" s="86" t="s">
        <v>4017</v>
      </c>
      <c r="AD193" s="86" t="s">
        <v>8123</v>
      </c>
      <c r="AE193" s="88">
        <v>560</v>
      </c>
      <c r="AJ193" s="95"/>
    </row>
    <row r="194" ht="31.5" spans="12:36">
      <c r="L194" s="86" t="s">
        <v>691</v>
      </c>
      <c r="M194" s="87">
        <v>20</v>
      </c>
      <c r="N194" s="86" t="s">
        <v>4310</v>
      </c>
      <c r="O194" s="86" t="s">
        <v>8319</v>
      </c>
      <c r="P194" s="86" t="s">
        <v>3281</v>
      </c>
      <c r="Q194" s="88">
        <v>8327.25</v>
      </c>
      <c r="S194" s="896" t="s">
        <v>716</v>
      </c>
      <c r="T194" s="91">
        <v>16</v>
      </c>
      <c r="U194" s="91" t="s">
        <v>4944</v>
      </c>
      <c r="V194" s="91" t="s">
        <v>8323</v>
      </c>
      <c r="W194" s="91" t="s">
        <v>4952</v>
      </c>
      <c r="X194" s="92">
        <v>1215</v>
      </c>
      <c r="Z194" s="894" t="s">
        <v>721</v>
      </c>
      <c r="AA194" s="87">
        <v>17</v>
      </c>
      <c r="AB194" s="86" t="s">
        <v>4054</v>
      </c>
      <c r="AC194" s="86" t="s">
        <v>4017</v>
      </c>
      <c r="AD194" s="86" t="s">
        <v>8123</v>
      </c>
      <c r="AE194" s="88">
        <v>54</v>
      </c>
      <c r="AJ194" s="95"/>
    </row>
    <row r="195" ht="31.5" spans="12:36">
      <c r="L195" s="86" t="s">
        <v>691</v>
      </c>
      <c r="M195" s="87">
        <v>20</v>
      </c>
      <c r="N195" s="86" t="s">
        <v>4054</v>
      </c>
      <c r="O195" s="86" t="s">
        <v>4606</v>
      </c>
      <c r="P195" s="86" t="s">
        <v>4531</v>
      </c>
      <c r="Q195" s="88">
        <v>4500</v>
      </c>
      <c r="S195" s="896" t="s">
        <v>716</v>
      </c>
      <c r="T195" s="91">
        <v>16</v>
      </c>
      <c r="U195" s="91" t="s">
        <v>4944</v>
      </c>
      <c r="V195" s="91" t="s">
        <v>8323</v>
      </c>
      <c r="W195" s="91" t="s">
        <v>4952</v>
      </c>
      <c r="X195" s="91">
        <v>3572</v>
      </c>
      <c r="Z195" s="894" t="s">
        <v>721</v>
      </c>
      <c r="AA195" s="87">
        <v>17</v>
      </c>
      <c r="AB195" s="86" t="s">
        <v>4054</v>
      </c>
      <c r="AC195" s="86" t="s">
        <v>4017</v>
      </c>
      <c r="AD195" s="86" t="s">
        <v>8123</v>
      </c>
      <c r="AE195" s="88">
        <v>1855.2</v>
      </c>
      <c r="AJ195" s="95"/>
    </row>
    <row r="196" ht="31.5" spans="12:36">
      <c r="L196" s="86" t="s">
        <v>691</v>
      </c>
      <c r="M196" s="87">
        <v>21</v>
      </c>
      <c r="N196" s="86" t="s">
        <v>5241</v>
      </c>
      <c r="O196" s="86" t="s">
        <v>7378</v>
      </c>
      <c r="P196" s="86" t="s">
        <v>5243</v>
      </c>
      <c r="Q196" s="93">
        <v>220</v>
      </c>
      <c r="S196" s="896" t="s">
        <v>716</v>
      </c>
      <c r="T196" s="91">
        <v>16</v>
      </c>
      <c r="U196" s="91" t="s">
        <v>4944</v>
      </c>
      <c r="V196" s="91" t="s">
        <v>8323</v>
      </c>
      <c r="W196" s="91" t="s">
        <v>4952</v>
      </c>
      <c r="X196" s="91">
        <v>790</v>
      </c>
      <c r="Z196" s="894" t="s">
        <v>721</v>
      </c>
      <c r="AA196" s="87">
        <v>17</v>
      </c>
      <c r="AB196" s="86" t="s">
        <v>4054</v>
      </c>
      <c r="AC196" s="86" t="s">
        <v>4017</v>
      </c>
      <c r="AD196" s="86" t="s">
        <v>8123</v>
      </c>
      <c r="AE196" s="88">
        <v>2100</v>
      </c>
      <c r="AJ196" s="95"/>
    </row>
    <row r="197" ht="31.5" spans="12:36">
      <c r="L197" s="86" t="s">
        <v>691</v>
      </c>
      <c r="M197" s="87">
        <v>21</v>
      </c>
      <c r="N197" s="86" t="s">
        <v>5241</v>
      </c>
      <c r="O197" s="86" t="s">
        <v>8324</v>
      </c>
      <c r="P197" s="86" t="s">
        <v>5243</v>
      </c>
      <c r="Q197" s="93">
        <v>23.7</v>
      </c>
      <c r="S197" s="896" t="s">
        <v>716</v>
      </c>
      <c r="T197" s="91">
        <v>16</v>
      </c>
      <c r="U197" s="91" t="s">
        <v>4944</v>
      </c>
      <c r="V197" s="91" t="s">
        <v>8323</v>
      </c>
      <c r="W197" s="91" t="s">
        <v>4952</v>
      </c>
      <c r="X197" s="91">
        <v>6870.6</v>
      </c>
      <c r="Z197" s="894" t="s">
        <v>721</v>
      </c>
      <c r="AA197" s="87">
        <v>17</v>
      </c>
      <c r="AB197" s="86" t="s">
        <v>4054</v>
      </c>
      <c r="AC197" s="86" t="s">
        <v>4017</v>
      </c>
      <c r="AD197" s="86" t="s">
        <v>8123</v>
      </c>
      <c r="AE197" s="88">
        <v>102.4</v>
      </c>
      <c r="AJ197" s="95"/>
    </row>
    <row r="198" ht="31.5" spans="12:36">
      <c r="L198" s="86" t="s">
        <v>691</v>
      </c>
      <c r="M198" s="87">
        <v>21</v>
      </c>
      <c r="N198" s="86" t="s">
        <v>5241</v>
      </c>
      <c r="O198" s="86" t="s">
        <v>3068</v>
      </c>
      <c r="P198" s="86" t="s">
        <v>5243</v>
      </c>
      <c r="Q198" s="93">
        <v>124.8</v>
      </c>
      <c r="S198" s="896" t="s">
        <v>716</v>
      </c>
      <c r="T198" s="91">
        <v>16</v>
      </c>
      <c r="U198" s="91" t="s">
        <v>4944</v>
      </c>
      <c r="V198" s="91" t="s">
        <v>8323</v>
      </c>
      <c r="W198" s="91" t="s">
        <v>4952</v>
      </c>
      <c r="X198" s="92">
        <v>467</v>
      </c>
      <c r="Z198" s="894" t="s">
        <v>721</v>
      </c>
      <c r="AA198" s="87">
        <v>17</v>
      </c>
      <c r="AB198" s="86" t="s">
        <v>4054</v>
      </c>
      <c r="AC198" s="86" t="s">
        <v>4017</v>
      </c>
      <c r="AD198" s="86" t="s">
        <v>8123</v>
      </c>
      <c r="AE198" s="88">
        <v>632</v>
      </c>
      <c r="AJ198" s="95"/>
    </row>
    <row r="199" ht="31.5" spans="12:36">
      <c r="L199" s="86" t="s">
        <v>691</v>
      </c>
      <c r="M199" s="87">
        <v>21</v>
      </c>
      <c r="N199" s="86" t="s">
        <v>5241</v>
      </c>
      <c r="O199" s="86" t="s">
        <v>3589</v>
      </c>
      <c r="P199" s="86" t="s">
        <v>5243</v>
      </c>
      <c r="Q199" s="93">
        <v>429</v>
      </c>
      <c r="S199" s="896" t="s">
        <v>716</v>
      </c>
      <c r="T199" s="91">
        <v>16</v>
      </c>
      <c r="U199" s="91" t="s">
        <v>4944</v>
      </c>
      <c r="V199" s="91" t="s">
        <v>8323</v>
      </c>
      <c r="W199" s="91" t="s">
        <v>4952</v>
      </c>
      <c r="X199" s="91">
        <v>1122.5</v>
      </c>
      <c r="Z199" s="894" t="s">
        <v>721</v>
      </c>
      <c r="AA199" s="87">
        <v>17</v>
      </c>
      <c r="AB199" s="86" t="s">
        <v>4054</v>
      </c>
      <c r="AC199" s="86" t="s">
        <v>4017</v>
      </c>
      <c r="AD199" s="86" t="s">
        <v>8123</v>
      </c>
      <c r="AE199" s="88">
        <v>389</v>
      </c>
      <c r="AJ199" s="95"/>
    </row>
    <row r="200" ht="31.5" spans="12:36">
      <c r="L200" s="86" t="s">
        <v>691</v>
      </c>
      <c r="M200" s="87">
        <v>21</v>
      </c>
      <c r="N200" s="86" t="s">
        <v>5241</v>
      </c>
      <c r="O200" s="86" t="s">
        <v>8325</v>
      </c>
      <c r="P200" s="86" t="s">
        <v>5243</v>
      </c>
      <c r="Q200" s="93">
        <v>30</v>
      </c>
      <c r="S200" s="896" t="s">
        <v>716</v>
      </c>
      <c r="T200" s="91">
        <v>16</v>
      </c>
      <c r="U200" s="91" t="s">
        <v>4944</v>
      </c>
      <c r="V200" s="91" t="s">
        <v>8323</v>
      </c>
      <c r="W200" s="91" t="s">
        <v>4952</v>
      </c>
      <c r="X200" s="92">
        <v>4941</v>
      </c>
      <c r="Z200" s="894" t="s">
        <v>721</v>
      </c>
      <c r="AA200" s="87">
        <v>17</v>
      </c>
      <c r="AB200" s="86" t="s">
        <v>4054</v>
      </c>
      <c r="AC200" s="86" t="s">
        <v>4017</v>
      </c>
      <c r="AD200" s="86" t="s">
        <v>8123</v>
      </c>
      <c r="AE200" s="88">
        <v>370.25</v>
      </c>
      <c r="AJ200" s="95"/>
    </row>
    <row r="201" ht="31.5" spans="12:36">
      <c r="L201" s="86" t="s">
        <v>691</v>
      </c>
      <c r="M201" s="87">
        <v>21</v>
      </c>
      <c r="N201" s="86" t="s">
        <v>5241</v>
      </c>
      <c r="O201" s="86" t="s">
        <v>3713</v>
      </c>
      <c r="P201" s="86" t="s">
        <v>5243</v>
      </c>
      <c r="Q201" s="88">
        <v>3032</v>
      </c>
      <c r="S201" s="896" t="s">
        <v>716</v>
      </c>
      <c r="T201" s="91">
        <v>16</v>
      </c>
      <c r="U201" s="91" t="s">
        <v>4944</v>
      </c>
      <c r="V201" s="91" t="s">
        <v>8323</v>
      </c>
      <c r="W201" s="91" t="s">
        <v>4952</v>
      </c>
      <c r="X201" s="91">
        <v>1829.25</v>
      </c>
      <c r="Z201" s="894" t="s">
        <v>721</v>
      </c>
      <c r="AA201" s="87">
        <v>17</v>
      </c>
      <c r="AB201" s="86" t="s">
        <v>4054</v>
      </c>
      <c r="AC201" s="86" t="s">
        <v>4017</v>
      </c>
      <c r="AD201" s="86" t="s">
        <v>8123</v>
      </c>
      <c r="AE201" s="88">
        <v>355.8</v>
      </c>
      <c r="AJ201" s="95"/>
    </row>
    <row r="202" ht="31.5" spans="12:36">
      <c r="L202" s="86" t="s">
        <v>691</v>
      </c>
      <c r="M202" s="87">
        <v>21</v>
      </c>
      <c r="N202" s="86" t="s">
        <v>5241</v>
      </c>
      <c r="O202" s="86" t="s">
        <v>8326</v>
      </c>
      <c r="P202" s="86" t="s">
        <v>5243</v>
      </c>
      <c r="Q202" s="93">
        <v>57</v>
      </c>
      <c r="S202" s="896" t="s">
        <v>716</v>
      </c>
      <c r="T202" s="91">
        <v>16</v>
      </c>
      <c r="U202" s="91" t="s">
        <v>4944</v>
      </c>
      <c r="V202" s="91" t="s">
        <v>8323</v>
      </c>
      <c r="W202" s="91" t="s">
        <v>4952</v>
      </c>
      <c r="X202" s="91">
        <v>1279</v>
      </c>
      <c r="Z202" s="894" t="s">
        <v>721</v>
      </c>
      <c r="AA202" s="87">
        <v>17</v>
      </c>
      <c r="AB202" s="86" t="s">
        <v>4054</v>
      </c>
      <c r="AC202" s="86" t="s">
        <v>4017</v>
      </c>
      <c r="AD202" s="86" t="s">
        <v>8123</v>
      </c>
      <c r="AE202" s="88">
        <v>180</v>
      </c>
      <c r="AJ202" s="95"/>
    </row>
    <row r="203" ht="31.5" spans="12:36">
      <c r="L203" s="86" t="s">
        <v>691</v>
      </c>
      <c r="M203" s="87">
        <v>23</v>
      </c>
      <c r="N203" s="86" t="s">
        <v>4705</v>
      </c>
      <c r="O203" s="86" t="s">
        <v>3115</v>
      </c>
      <c r="P203" s="86" t="s">
        <v>4731</v>
      </c>
      <c r="Q203" s="88">
        <v>15000</v>
      </c>
      <c r="S203" s="896" t="s">
        <v>716</v>
      </c>
      <c r="T203" s="91">
        <v>17</v>
      </c>
      <c r="U203" s="91" t="s">
        <v>4153</v>
      </c>
      <c r="V203" s="91" t="s">
        <v>1687</v>
      </c>
      <c r="W203" s="91" t="s">
        <v>4154</v>
      </c>
      <c r="X203" s="91">
        <v>1500</v>
      </c>
      <c r="Z203" s="894" t="s">
        <v>721</v>
      </c>
      <c r="AA203" s="87">
        <v>17</v>
      </c>
      <c r="AB203" s="86" t="s">
        <v>4054</v>
      </c>
      <c r="AC203" s="86" t="s">
        <v>4017</v>
      </c>
      <c r="AD203" s="86" t="s">
        <v>8123</v>
      </c>
      <c r="AE203" s="88">
        <v>100</v>
      </c>
      <c r="AJ203" s="95"/>
    </row>
    <row r="204" ht="31.5" spans="12:36">
      <c r="L204" s="86" t="s">
        <v>691</v>
      </c>
      <c r="M204" s="87">
        <v>24</v>
      </c>
      <c r="N204" s="86" t="s">
        <v>4563</v>
      </c>
      <c r="O204" s="86" t="s">
        <v>8327</v>
      </c>
      <c r="P204" s="86" t="s">
        <v>4720</v>
      </c>
      <c r="Q204" s="88">
        <v>3094</v>
      </c>
      <c r="S204" s="896" t="s">
        <v>716</v>
      </c>
      <c r="T204" s="91">
        <v>20</v>
      </c>
      <c r="U204" s="91" t="s">
        <v>8171</v>
      </c>
      <c r="V204" s="91" t="s">
        <v>6749</v>
      </c>
      <c r="W204" s="91" t="s">
        <v>8172</v>
      </c>
      <c r="X204" s="91">
        <v>100</v>
      </c>
      <c r="Z204" s="894" t="s">
        <v>721</v>
      </c>
      <c r="AA204" s="87">
        <v>18</v>
      </c>
      <c r="AB204" s="86" t="s">
        <v>8328</v>
      </c>
      <c r="AC204" s="86" t="s">
        <v>8329</v>
      </c>
      <c r="AD204" s="86" t="s">
        <v>8330</v>
      </c>
      <c r="AE204" s="88">
        <v>700</v>
      </c>
      <c r="AJ204" s="95"/>
    </row>
    <row r="205" ht="31.5" spans="12:36">
      <c r="L205" s="86" t="s">
        <v>691</v>
      </c>
      <c r="M205" s="87">
        <v>27</v>
      </c>
      <c r="N205" s="86" t="s">
        <v>4862</v>
      </c>
      <c r="O205" s="86" t="s">
        <v>8331</v>
      </c>
      <c r="P205" s="86" t="s">
        <v>4864</v>
      </c>
      <c r="Q205" s="88">
        <v>3861</v>
      </c>
      <c r="S205" s="896" t="s">
        <v>716</v>
      </c>
      <c r="T205" s="91">
        <v>20</v>
      </c>
      <c r="U205" s="91" t="s">
        <v>8171</v>
      </c>
      <c r="V205" s="91" t="s">
        <v>6749</v>
      </c>
      <c r="W205" s="91" t="s">
        <v>8172</v>
      </c>
      <c r="X205" s="91">
        <v>126</v>
      </c>
      <c r="Z205" s="894" t="s">
        <v>721</v>
      </c>
      <c r="AA205" s="87">
        <v>18</v>
      </c>
      <c r="AB205" s="86" t="s">
        <v>8328</v>
      </c>
      <c r="AC205" s="86" t="s">
        <v>8329</v>
      </c>
      <c r="AD205" s="86" t="s">
        <v>8330</v>
      </c>
      <c r="AE205" s="88">
        <v>980</v>
      </c>
      <c r="AJ205" s="95"/>
    </row>
    <row r="206" ht="31.5" spans="12:36">
      <c r="L206" s="86" t="s">
        <v>691</v>
      </c>
      <c r="M206" s="87">
        <v>27</v>
      </c>
      <c r="N206" s="86" t="s">
        <v>4862</v>
      </c>
      <c r="O206" s="86" t="s">
        <v>8332</v>
      </c>
      <c r="P206" s="86" t="s">
        <v>4864</v>
      </c>
      <c r="Q206" s="93">
        <v>200</v>
      </c>
      <c r="S206" s="896" t="s">
        <v>716</v>
      </c>
      <c r="T206" s="91">
        <v>20</v>
      </c>
      <c r="U206" s="91" t="s">
        <v>8171</v>
      </c>
      <c r="V206" s="91" t="s">
        <v>6749</v>
      </c>
      <c r="W206" s="91" t="s">
        <v>8172</v>
      </c>
      <c r="X206" s="92">
        <v>2220.14</v>
      </c>
      <c r="Z206" s="894" t="s">
        <v>721</v>
      </c>
      <c r="AA206" s="87">
        <v>18</v>
      </c>
      <c r="AB206" s="86" t="s">
        <v>8328</v>
      </c>
      <c r="AC206" s="86" t="s">
        <v>8329</v>
      </c>
      <c r="AD206" s="86" t="s">
        <v>8330</v>
      </c>
      <c r="AE206" s="88">
        <v>989</v>
      </c>
      <c r="AJ206" s="95"/>
    </row>
    <row r="207" ht="42" spans="12:36">
      <c r="L207" s="86" t="s">
        <v>691</v>
      </c>
      <c r="M207" s="87">
        <v>27</v>
      </c>
      <c r="N207" s="86" t="s">
        <v>4862</v>
      </c>
      <c r="O207" s="86" t="s">
        <v>8333</v>
      </c>
      <c r="P207" s="86" t="s">
        <v>6315</v>
      </c>
      <c r="Q207" s="88">
        <v>24200</v>
      </c>
      <c r="S207" s="896" t="s">
        <v>716</v>
      </c>
      <c r="T207" s="91">
        <v>22</v>
      </c>
      <c r="U207" s="91" t="s">
        <v>5980</v>
      </c>
      <c r="V207" s="91" t="s">
        <v>8334</v>
      </c>
      <c r="W207" s="91" t="s">
        <v>8233</v>
      </c>
      <c r="X207" s="92">
        <v>7000</v>
      </c>
      <c r="Z207" s="894" t="s">
        <v>721</v>
      </c>
      <c r="AA207" s="87">
        <v>21</v>
      </c>
      <c r="AB207" s="86" t="s">
        <v>8112</v>
      </c>
      <c r="AC207" s="86" t="s">
        <v>3258</v>
      </c>
      <c r="AD207" s="86" t="s">
        <v>8113</v>
      </c>
      <c r="AE207" s="88">
        <v>344.4</v>
      </c>
      <c r="AJ207" s="95"/>
    </row>
    <row r="208" ht="42" spans="12:36">
      <c r="L208" s="86" t="s">
        <v>691</v>
      </c>
      <c r="M208" s="87">
        <v>27</v>
      </c>
      <c r="N208" s="86" t="s">
        <v>4862</v>
      </c>
      <c r="O208" s="86" t="s">
        <v>5153</v>
      </c>
      <c r="P208" s="86" t="s">
        <v>4864</v>
      </c>
      <c r="Q208" s="93">
        <v>631</v>
      </c>
      <c r="S208" s="896" t="s">
        <v>716</v>
      </c>
      <c r="T208" s="91">
        <v>23</v>
      </c>
      <c r="U208" s="91" t="s">
        <v>4626</v>
      </c>
      <c r="V208" s="91" t="s">
        <v>8335</v>
      </c>
      <c r="W208" s="91" t="s">
        <v>8336</v>
      </c>
      <c r="X208" s="91">
        <v>3000</v>
      </c>
      <c r="Z208" s="894" t="s">
        <v>721</v>
      </c>
      <c r="AA208" s="87">
        <v>21</v>
      </c>
      <c r="AB208" s="86" t="s">
        <v>8264</v>
      </c>
      <c r="AC208" s="86" t="s">
        <v>3365</v>
      </c>
      <c r="AD208" s="86" t="s">
        <v>8337</v>
      </c>
      <c r="AE208" s="88">
        <v>1740</v>
      </c>
      <c r="AJ208" s="95"/>
    </row>
    <row r="209" ht="31.5" spans="12:36">
      <c r="L209" s="86" t="s">
        <v>691</v>
      </c>
      <c r="M209" s="87">
        <v>27</v>
      </c>
      <c r="N209" s="86" t="s">
        <v>5162</v>
      </c>
      <c r="O209" s="86" t="s">
        <v>8338</v>
      </c>
      <c r="P209" s="86" t="s">
        <v>5164</v>
      </c>
      <c r="Q209" s="88">
        <v>19401</v>
      </c>
      <c r="S209" s="896" t="s">
        <v>716</v>
      </c>
      <c r="T209" s="91">
        <v>24</v>
      </c>
      <c r="U209" s="91" t="s">
        <v>5241</v>
      </c>
      <c r="V209" s="91" t="s">
        <v>5781</v>
      </c>
      <c r="W209" s="91" t="s">
        <v>8154</v>
      </c>
      <c r="X209" s="92">
        <v>2600</v>
      </c>
      <c r="Z209" s="894" t="s">
        <v>721</v>
      </c>
      <c r="AA209" s="87">
        <v>23</v>
      </c>
      <c r="AB209" s="86" t="s">
        <v>8126</v>
      </c>
      <c r="AC209" s="86" t="s">
        <v>2650</v>
      </c>
      <c r="AD209" s="86" t="s">
        <v>8339</v>
      </c>
      <c r="AE209" s="88">
        <v>6600</v>
      </c>
      <c r="AJ209" s="95"/>
    </row>
    <row r="210" ht="31.5" spans="12:36">
      <c r="L210" s="86" t="s">
        <v>691</v>
      </c>
      <c r="M210" s="87">
        <v>29</v>
      </c>
      <c r="N210" s="86" t="s">
        <v>8141</v>
      </c>
      <c r="O210" s="86" t="s">
        <v>5260</v>
      </c>
      <c r="P210" s="86" t="s">
        <v>8340</v>
      </c>
      <c r="Q210" s="88">
        <v>5000</v>
      </c>
      <c r="S210" s="896" t="s">
        <v>716</v>
      </c>
      <c r="T210" s="91">
        <v>27</v>
      </c>
      <c r="U210" s="91" t="s">
        <v>4002</v>
      </c>
      <c r="V210" s="91" t="s">
        <v>3732</v>
      </c>
      <c r="W210" s="91" t="s">
        <v>4004</v>
      </c>
      <c r="X210" s="91">
        <v>1600</v>
      </c>
      <c r="Z210" s="894" t="s">
        <v>721</v>
      </c>
      <c r="AA210" s="87">
        <v>23</v>
      </c>
      <c r="AB210" s="86" t="s">
        <v>8112</v>
      </c>
      <c r="AC210" s="86" t="s">
        <v>8314</v>
      </c>
      <c r="AD210" s="86" t="s">
        <v>8115</v>
      </c>
      <c r="AE210" s="88">
        <v>14000</v>
      </c>
      <c r="AJ210" s="95"/>
    </row>
    <row r="211" ht="31.5" spans="12:36">
      <c r="L211" s="86" t="s">
        <v>691</v>
      </c>
      <c r="M211" s="87">
        <v>31</v>
      </c>
      <c r="N211" s="86" t="s">
        <v>5113</v>
      </c>
      <c r="O211" s="86" t="s">
        <v>8341</v>
      </c>
      <c r="P211" s="86" t="s">
        <v>8342</v>
      </c>
      <c r="Q211" s="88">
        <v>11023.34</v>
      </c>
      <c r="S211" s="896" t="s">
        <v>716</v>
      </c>
      <c r="T211" s="91">
        <v>27</v>
      </c>
      <c r="U211" s="91" t="s">
        <v>4002</v>
      </c>
      <c r="V211" s="91" t="s">
        <v>6885</v>
      </c>
      <c r="W211" s="91" t="s">
        <v>5076</v>
      </c>
      <c r="X211" s="91">
        <v>326.2</v>
      </c>
      <c r="Z211" s="894" t="s">
        <v>721</v>
      </c>
      <c r="AA211" s="87">
        <v>23</v>
      </c>
      <c r="AB211" s="86" t="s">
        <v>8112</v>
      </c>
      <c r="AC211" s="86" t="s">
        <v>3398</v>
      </c>
      <c r="AD211" s="86" t="s">
        <v>8115</v>
      </c>
      <c r="AE211" s="88">
        <v>3205</v>
      </c>
      <c r="AJ211" s="95"/>
    </row>
    <row r="212" ht="31.5" spans="12:36">
      <c r="L212" s="86" t="s">
        <v>691</v>
      </c>
      <c r="M212" s="87">
        <v>31</v>
      </c>
      <c r="N212" s="86" t="s">
        <v>5592</v>
      </c>
      <c r="O212" s="86" t="s">
        <v>1613</v>
      </c>
      <c r="P212" s="86" t="s">
        <v>5593</v>
      </c>
      <c r="Q212" s="94">
        <v>500</v>
      </c>
      <c r="S212" s="896" t="s">
        <v>716</v>
      </c>
      <c r="T212" s="91">
        <v>27</v>
      </c>
      <c r="U212" s="91" t="s">
        <v>4002</v>
      </c>
      <c r="V212" s="91" t="s">
        <v>6885</v>
      </c>
      <c r="W212" s="91" t="s">
        <v>5076</v>
      </c>
      <c r="X212" s="92">
        <v>14213.6</v>
      </c>
      <c r="Z212" s="894" t="s">
        <v>721</v>
      </c>
      <c r="AA212" s="87">
        <v>23</v>
      </c>
      <c r="AB212" s="86" t="s">
        <v>8112</v>
      </c>
      <c r="AC212" s="86" t="s">
        <v>8318</v>
      </c>
      <c r="AD212" s="86" t="s">
        <v>8118</v>
      </c>
      <c r="AE212" s="88">
        <v>3000</v>
      </c>
      <c r="AJ212" s="95"/>
    </row>
    <row r="213" ht="31.5" spans="12:36">
      <c r="L213" s="86" t="s">
        <v>691</v>
      </c>
      <c r="M213" s="87">
        <v>31</v>
      </c>
      <c r="N213" s="86" t="s">
        <v>5570</v>
      </c>
      <c r="O213" s="86" t="s">
        <v>1613</v>
      </c>
      <c r="P213" s="86" t="s">
        <v>5571</v>
      </c>
      <c r="Q213" s="94">
        <v>500</v>
      </c>
      <c r="S213" s="896" t="s">
        <v>716</v>
      </c>
      <c r="T213" s="91">
        <v>27</v>
      </c>
      <c r="U213" s="91" t="s">
        <v>4002</v>
      </c>
      <c r="V213" s="91" t="s">
        <v>6885</v>
      </c>
      <c r="W213" s="91" t="s">
        <v>5076</v>
      </c>
      <c r="X213" s="92">
        <v>266</v>
      </c>
      <c r="Z213" s="894" t="s">
        <v>721</v>
      </c>
      <c r="AA213" s="87">
        <v>23</v>
      </c>
      <c r="AB213" s="86" t="s">
        <v>8112</v>
      </c>
      <c r="AC213" s="86" t="s">
        <v>8318</v>
      </c>
      <c r="AD213" s="86" t="s">
        <v>8118</v>
      </c>
      <c r="AE213" s="88">
        <v>4000</v>
      </c>
      <c r="AJ213" s="95"/>
    </row>
    <row r="214" ht="52.5" spans="12:36">
      <c r="L214" s="86" t="s">
        <v>677</v>
      </c>
      <c r="M214" s="86" t="s">
        <v>691</v>
      </c>
      <c r="N214" s="86" t="s">
        <v>4452</v>
      </c>
      <c r="O214" s="86" t="s">
        <v>8343</v>
      </c>
      <c r="P214" s="86" t="s">
        <v>4453</v>
      </c>
      <c r="Q214" s="93">
        <v>509.6</v>
      </c>
      <c r="S214" s="896" t="s">
        <v>716</v>
      </c>
      <c r="T214" s="91">
        <v>27</v>
      </c>
      <c r="U214" s="91" t="s">
        <v>4002</v>
      </c>
      <c r="V214" s="91" t="s">
        <v>6885</v>
      </c>
      <c r="W214" s="91" t="s">
        <v>5076</v>
      </c>
      <c r="X214" s="92">
        <v>3275</v>
      </c>
      <c r="Z214" s="894" t="s">
        <v>721</v>
      </c>
      <c r="AA214" s="87">
        <v>29</v>
      </c>
      <c r="AB214" s="86" t="s">
        <v>5162</v>
      </c>
      <c r="AC214" s="86" t="s">
        <v>8344</v>
      </c>
      <c r="AD214" s="86" t="s">
        <v>8345</v>
      </c>
      <c r="AE214" s="88">
        <v>3566.23</v>
      </c>
      <c r="AJ214" s="95"/>
    </row>
    <row r="215" ht="42" spans="12:36">
      <c r="L215" s="86" t="s">
        <v>677</v>
      </c>
      <c r="M215" s="86" t="s">
        <v>677</v>
      </c>
      <c r="N215" s="86" t="s">
        <v>8141</v>
      </c>
      <c r="O215" s="86" t="s">
        <v>4125</v>
      </c>
      <c r="P215" s="86" t="s">
        <v>8346</v>
      </c>
      <c r="Q215" s="88">
        <v>10800</v>
      </c>
      <c r="S215" s="896" t="s">
        <v>716</v>
      </c>
      <c r="T215" s="91">
        <v>27</v>
      </c>
      <c r="U215" s="91" t="s">
        <v>4002</v>
      </c>
      <c r="V215" s="91" t="s">
        <v>6885</v>
      </c>
      <c r="W215" s="91" t="s">
        <v>5076</v>
      </c>
      <c r="X215" s="92">
        <v>10586</v>
      </c>
      <c r="Z215" s="894" t="s">
        <v>721</v>
      </c>
      <c r="AA215" s="87">
        <v>30</v>
      </c>
      <c r="AB215" s="86" t="s">
        <v>8112</v>
      </c>
      <c r="AC215" s="86" t="s">
        <v>8347</v>
      </c>
      <c r="AD215" s="86" t="s">
        <v>8113</v>
      </c>
      <c r="AE215" s="88">
        <v>600</v>
      </c>
      <c r="AJ215" s="95"/>
    </row>
    <row r="216" ht="31.5" spans="12:36">
      <c r="L216" s="86" t="s">
        <v>677</v>
      </c>
      <c r="M216" s="86" t="s">
        <v>708</v>
      </c>
      <c r="N216" s="86" t="s">
        <v>6326</v>
      </c>
      <c r="O216" s="86" t="s">
        <v>8348</v>
      </c>
      <c r="P216" s="86" t="s">
        <v>8349</v>
      </c>
      <c r="Q216" s="88">
        <v>10000</v>
      </c>
      <c r="S216" s="896" t="s">
        <v>716</v>
      </c>
      <c r="T216" s="91">
        <v>27</v>
      </c>
      <c r="U216" s="91" t="s">
        <v>4002</v>
      </c>
      <c r="V216" s="91" t="s">
        <v>6885</v>
      </c>
      <c r="W216" s="91" t="s">
        <v>5076</v>
      </c>
      <c r="X216" s="91">
        <v>380</v>
      </c>
      <c r="Z216" s="894" t="s">
        <v>729</v>
      </c>
      <c r="AA216" s="895" t="s">
        <v>665</v>
      </c>
      <c r="AB216" s="86" t="s">
        <v>8247</v>
      </c>
      <c r="AC216" s="86" t="s">
        <v>7979</v>
      </c>
      <c r="AD216" s="86" t="s">
        <v>8261</v>
      </c>
      <c r="AE216" s="88">
        <v>392</v>
      </c>
      <c r="AJ216" s="95"/>
    </row>
    <row r="217" ht="42" spans="12:36">
      <c r="L217" s="86" t="s">
        <v>677</v>
      </c>
      <c r="M217" s="87">
        <v>10</v>
      </c>
      <c r="N217" s="86" t="s">
        <v>4002</v>
      </c>
      <c r="O217" s="86" t="s">
        <v>8350</v>
      </c>
      <c r="P217" s="86" t="s">
        <v>5076</v>
      </c>
      <c r="Q217" s="88">
        <v>5628</v>
      </c>
      <c r="S217" s="896" t="s">
        <v>716</v>
      </c>
      <c r="T217" s="91">
        <v>27</v>
      </c>
      <c r="U217" s="91" t="s">
        <v>4002</v>
      </c>
      <c r="V217" s="91" t="s">
        <v>6885</v>
      </c>
      <c r="W217" s="91" t="s">
        <v>5076</v>
      </c>
      <c r="X217" s="91">
        <v>458.2</v>
      </c>
      <c r="Z217" s="894" t="s">
        <v>729</v>
      </c>
      <c r="AA217" s="895" t="s">
        <v>729</v>
      </c>
      <c r="AB217" s="86" t="s">
        <v>8112</v>
      </c>
      <c r="AC217" s="86" t="s">
        <v>3313</v>
      </c>
      <c r="AD217" s="86" t="s">
        <v>8113</v>
      </c>
      <c r="AE217" s="88">
        <v>19500</v>
      </c>
      <c r="AJ217" s="95"/>
    </row>
    <row r="218" ht="31.5" spans="12:36">
      <c r="L218" s="86" t="s">
        <v>677</v>
      </c>
      <c r="M218" s="87">
        <v>10</v>
      </c>
      <c r="N218" s="86" t="s">
        <v>4002</v>
      </c>
      <c r="O218" s="86" t="s">
        <v>8350</v>
      </c>
      <c r="P218" s="86" t="s">
        <v>5076</v>
      </c>
      <c r="Q218" s="88">
        <v>1345.5</v>
      </c>
      <c r="S218" s="896" t="s">
        <v>716</v>
      </c>
      <c r="T218" s="91">
        <v>27</v>
      </c>
      <c r="U218" s="91" t="s">
        <v>4002</v>
      </c>
      <c r="V218" s="91" t="s">
        <v>1878</v>
      </c>
      <c r="W218" s="91" t="s">
        <v>8351</v>
      </c>
      <c r="X218" s="92">
        <v>850</v>
      </c>
      <c r="Z218" s="894" t="s">
        <v>729</v>
      </c>
      <c r="AA218" s="87">
        <v>15</v>
      </c>
      <c r="AB218" s="86" t="s">
        <v>4153</v>
      </c>
      <c r="AC218" s="86" t="s">
        <v>6370</v>
      </c>
      <c r="AD218" s="86" t="s">
        <v>4154</v>
      </c>
      <c r="AE218" s="88">
        <v>3000</v>
      </c>
      <c r="AJ218" s="95"/>
    </row>
    <row r="219" ht="31.5" spans="12:36">
      <c r="L219" s="86" t="s">
        <v>677</v>
      </c>
      <c r="M219" s="87">
        <v>12</v>
      </c>
      <c r="N219" s="86" t="s">
        <v>4146</v>
      </c>
      <c r="O219" s="86" t="s">
        <v>916</v>
      </c>
      <c r="P219" s="86" t="s">
        <v>4891</v>
      </c>
      <c r="Q219" s="88">
        <v>8000</v>
      </c>
      <c r="S219" s="896" t="s">
        <v>716</v>
      </c>
      <c r="T219" s="91">
        <v>27</v>
      </c>
      <c r="U219" s="91" t="s">
        <v>4002</v>
      </c>
      <c r="V219" s="91" t="s">
        <v>1878</v>
      </c>
      <c r="W219" s="91" t="s">
        <v>5076</v>
      </c>
      <c r="X219" s="91">
        <v>340</v>
      </c>
      <c r="Z219" s="894" t="s">
        <v>729</v>
      </c>
      <c r="AA219" s="87">
        <v>21</v>
      </c>
      <c r="AB219" s="86" t="s">
        <v>8304</v>
      </c>
      <c r="AC219" s="86" t="s">
        <v>3516</v>
      </c>
      <c r="AD219" s="86" t="s">
        <v>8306</v>
      </c>
      <c r="AE219" s="88">
        <v>5000</v>
      </c>
      <c r="AG219" s="95"/>
      <c r="AJ219" s="95"/>
    </row>
    <row r="220" ht="42" spans="12:36">
      <c r="L220" s="86" t="s">
        <v>677</v>
      </c>
      <c r="M220" s="87">
        <v>12</v>
      </c>
      <c r="N220" s="86" t="s">
        <v>4563</v>
      </c>
      <c r="O220" s="86" t="s">
        <v>5041</v>
      </c>
      <c r="P220" s="86" t="s">
        <v>4571</v>
      </c>
      <c r="Q220" s="88">
        <v>9697</v>
      </c>
      <c r="S220" s="896" t="s">
        <v>716</v>
      </c>
      <c r="T220" s="91">
        <v>27</v>
      </c>
      <c r="U220" s="91" t="s">
        <v>4002</v>
      </c>
      <c r="V220" s="91" t="s">
        <v>1878</v>
      </c>
      <c r="W220" s="91" t="s">
        <v>5076</v>
      </c>
      <c r="X220" s="92">
        <v>827.01</v>
      </c>
      <c r="Z220" s="894" t="s">
        <v>729</v>
      </c>
      <c r="AA220" s="87">
        <v>21</v>
      </c>
      <c r="AB220" s="86" t="s">
        <v>4054</v>
      </c>
      <c r="AC220" s="86" t="s">
        <v>1770</v>
      </c>
      <c r="AD220" s="86" t="s">
        <v>4520</v>
      </c>
      <c r="AE220" s="88">
        <v>20000</v>
      </c>
      <c r="AG220" s="95"/>
      <c r="AJ220" s="95"/>
    </row>
    <row r="221" ht="31.5" spans="12:36">
      <c r="L221" s="86" t="s">
        <v>677</v>
      </c>
      <c r="M221" s="87">
        <v>12</v>
      </c>
      <c r="N221" s="86" t="s">
        <v>4028</v>
      </c>
      <c r="O221" s="86" t="s">
        <v>8352</v>
      </c>
      <c r="P221" s="86" t="s">
        <v>4030</v>
      </c>
      <c r="Q221" s="88">
        <v>1600</v>
      </c>
      <c r="S221" s="896" t="s">
        <v>716</v>
      </c>
      <c r="T221" s="91">
        <v>27</v>
      </c>
      <c r="U221" s="91" t="s">
        <v>4002</v>
      </c>
      <c r="V221" s="91" t="s">
        <v>1878</v>
      </c>
      <c r="W221" s="91" t="s">
        <v>5076</v>
      </c>
      <c r="X221" s="91">
        <v>1139.17</v>
      </c>
      <c r="Z221" s="894" t="s">
        <v>729</v>
      </c>
      <c r="AA221" s="87">
        <v>25</v>
      </c>
      <c r="AB221" s="86" t="s">
        <v>8112</v>
      </c>
      <c r="AC221" s="86" t="s">
        <v>3526</v>
      </c>
      <c r="AD221" s="86" t="s">
        <v>8118</v>
      </c>
      <c r="AE221" s="88">
        <v>3000</v>
      </c>
      <c r="AJ221" s="95"/>
    </row>
    <row r="222" ht="31.5" spans="12:36">
      <c r="L222" s="86" t="s">
        <v>677</v>
      </c>
      <c r="M222" s="87">
        <v>12</v>
      </c>
      <c r="N222" s="86" t="s">
        <v>4452</v>
      </c>
      <c r="O222" s="86" t="s">
        <v>8353</v>
      </c>
      <c r="P222" s="86" t="s">
        <v>4768</v>
      </c>
      <c r="Q222" s="88">
        <v>8000</v>
      </c>
      <c r="S222" s="896" t="s">
        <v>716</v>
      </c>
      <c r="T222" s="91">
        <v>27</v>
      </c>
      <c r="U222" s="91" t="s">
        <v>4002</v>
      </c>
      <c r="V222" s="91" t="s">
        <v>1878</v>
      </c>
      <c r="W222" s="91" t="s">
        <v>5076</v>
      </c>
      <c r="X222" s="91">
        <v>85</v>
      </c>
      <c r="Z222" s="894" t="s">
        <v>729</v>
      </c>
      <c r="AA222" s="87">
        <v>25</v>
      </c>
      <c r="AB222" s="86" t="s">
        <v>8112</v>
      </c>
      <c r="AC222" s="86" t="s">
        <v>3526</v>
      </c>
      <c r="AD222" s="86" t="s">
        <v>8118</v>
      </c>
      <c r="AE222" s="88">
        <v>2000</v>
      </c>
      <c r="AG222" s="95"/>
      <c r="AJ222" s="95"/>
    </row>
    <row r="223" ht="63" spans="12:36">
      <c r="L223" s="86" t="s">
        <v>677</v>
      </c>
      <c r="M223" s="87">
        <v>13</v>
      </c>
      <c r="N223" s="86" t="s">
        <v>4862</v>
      </c>
      <c r="O223" s="86" t="s">
        <v>6807</v>
      </c>
      <c r="P223" s="86" t="s">
        <v>8354</v>
      </c>
      <c r="Q223" s="88">
        <v>7000</v>
      </c>
      <c r="S223" s="896" t="s">
        <v>716</v>
      </c>
      <c r="T223" s="91">
        <v>27</v>
      </c>
      <c r="U223" s="91" t="s">
        <v>4002</v>
      </c>
      <c r="V223" s="91" t="s">
        <v>1878</v>
      </c>
      <c r="W223" s="91" t="s">
        <v>5076</v>
      </c>
      <c r="X223" s="92">
        <v>1698</v>
      </c>
      <c r="Z223" s="894" t="s">
        <v>729</v>
      </c>
      <c r="AA223" s="87">
        <v>25</v>
      </c>
      <c r="AB223" s="86" t="s">
        <v>4303</v>
      </c>
      <c r="AC223" s="86" t="s">
        <v>8355</v>
      </c>
      <c r="AD223" s="86" t="s">
        <v>8356</v>
      </c>
      <c r="AE223" s="88">
        <v>10663.12</v>
      </c>
      <c r="AG223" s="95"/>
      <c r="AJ223" s="95"/>
    </row>
    <row r="224" ht="31.5" spans="12:36">
      <c r="L224" s="86" t="s">
        <v>677</v>
      </c>
      <c r="M224" s="87">
        <v>13</v>
      </c>
      <c r="N224" s="86" t="s">
        <v>4153</v>
      </c>
      <c r="O224" s="86" t="s">
        <v>7477</v>
      </c>
      <c r="P224" s="86" t="s">
        <v>8357</v>
      </c>
      <c r="Q224" s="88">
        <v>11478.26</v>
      </c>
      <c r="S224" s="896" t="s">
        <v>716</v>
      </c>
      <c r="T224" s="91">
        <v>27</v>
      </c>
      <c r="U224" s="91" t="s">
        <v>4536</v>
      </c>
      <c r="V224" s="91" t="s">
        <v>3463</v>
      </c>
      <c r="W224" s="91" t="s">
        <v>8245</v>
      </c>
      <c r="X224" s="92">
        <v>170</v>
      </c>
      <c r="Z224" s="894" t="s">
        <v>729</v>
      </c>
      <c r="AA224" s="87">
        <v>26</v>
      </c>
      <c r="AB224" s="86" t="s">
        <v>5980</v>
      </c>
      <c r="AC224" s="86" t="s">
        <v>8358</v>
      </c>
      <c r="AD224" s="86" t="s">
        <v>8137</v>
      </c>
      <c r="AE224" s="88">
        <v>4250</v>
      </c>
      <c r="AG224" s="95"/>
      <c r="AJ224" s="95"/>
    </row>
    <row r="225" ht="31.5" spans="12:36">
      <c r="L225" s="86" t="s">
        <v>677</v>
      </c>
      <c r="M225" s="87">
        <v>18</v>
      </c>
      <c r="N225" s="86" t="s">
        <v>5241</v>
      </c>
      <c r="O225" s="86" t="s">
        <v>3494</v>
      </c>
      <c r="P225" s="86" t="s">
        <v>8154</v>
      </c>
      <c r="Q225" s="93">
        <v>800</v>
      </c>
      <c r="S225" s="896" t="s">
        <v>716</v>
      </c>
      <c r="T225" s="91">
        <v>27</v>
      </c>
      <c r="U225" s="91" t="s">
        <v>4536</v>
      </c>
      <c r="V225" s="91" t="s">
        <v>3463</v>
      </c>
      <c r="W225" s="91" t="s">
        <v>8359</v>
      </c>
      <c r="X225" s="92">
        <v>18250</v>
      </c>
      <c r="Z225" s="894" t="s">
        <v>729</v>
      </c>
      <c r="AA225" s="87">
        <v>28</v>
      </c>
      <c r="AB225" s="86" t="s">
        <v>4193</v>
      </c>
      <c r="AC225" s="86" t="s">
        <v>8360</v>
      </c>
      <c r="AD225" s="86" t="s">
        <v>4637</v>
      </c>
      <c r="AE225" s="88">
        <v>1680</v>
      </c>
      <c r="AG225" s="95"/>
      <c r="AJ225" s="95"/>
    </row>
    <row r="226" ht="31.5" spans="12:36">
      <c r="L226" s="86" t="s">
        <v>677</v>
      </c>
      <c r="M226" s="87">
        <v>18</v>
      </c>
      <c r="N226" s="86" t="s">
        <v>5241</v>
      </c>
      <c r="O226" s="86" t="s">
        <v>8361</v>
      </c>
      <c r="P226" s="86" t="s">
        <v>5243</v>
      </c>
      <c r="Q226" s="93">
        <v>150</v>
      </c>
      <c r="S226" s="896" t="s">
        <v>716</v>
      </c>
      <c r="T226" s="91">
        <v>31</v>
      </c>
      <c r="U226" s="91" t="s">
        <v>5570</v>
      </c>
      <c r="V226" s="91" t="s">
        <v>2905</v>
      </c>
      <c r="W226" s="91" t="s">
        <v>5571</v>
      </c>
      <c r="X226" s="92">
        <v>500</v>
      </c>
      <c r="Z226" s="894" t="s">
        <v>710</v>
      </c>
      <c r="AA226" s="895" t="s">
        <v>665</v>
      </c>
      <c r="AB226" s="86" t="s">
        <v>8112</v>
      </c>
      <c r="AC226" s="86" t="s">
        <v>8362</v>
      </c>
      <c r="AD226" s="86" t="s">
        <v>8115</v>
      </c>
      <c r="AE226" s="88">
        <v>195</v>
      </c>
      <c r="AG226" s="95"/>
      <c r="AJ226" s="95"/>
    </row>
    <row r="227" ht="31.5" spans="12:36">
      <c r="L227" s="86" t="s">
        <v>677</v>
      </c>
      <c r="M227" s="87">
        <v>18</v>
      </c>
      <c r="N227" s="86" t="s">
        <v>5241</v>
      </c>
      <c r="O227" s="86" t="s">
        <v>8361</v>
      </c>
      <c r="P227" s="86" t="s">
        <v>5243</v>
      </c>
      <c r="Q227" s="93">
        <v>48</v>
      </c>
      <c r="S227" s="896" t="s">
        <v>708</v>
      </c>
      <c r="T227" s="896" t="s">
        <v>691</v>
      </c>
      <c r="U227" s="91" t="s">
        <v>4808</v>
      </c>
      <c r="V227" s="91" t="s">
        <v>8363</v>
      </c>
      <c r="W227" s="91" t="s">
        <v>4809</v>
      </c>
      <c r="X227" s="91">
        <v>265</v>
      </c>
      <c r="Z227" s="894" t="s">
        <v>710</v>
      </c>
      <c r="AA227" s="895" t="s">
        <v>665</v>
      </c>
      <c r="AB227" s="86" t="s">
        <v>8112</v>
      </c>
      <c r="AC227" s="86" t="s">
        <v>8362</v>
      </c>
      <c r="AD227" s="86" t="s">
        <v>8115</v>
      </c>
      <c r="AE227" s="88">
        <v>1417</v>
      </c>
      <c r="AG227" s="95"/>
      <c r="AJ227" s="95"/>
    </row>
    <row r="228" ht="31.5" spans="12:36">
      <c r="L228" s="86" t="s">
        <v>677</v>
      </c>
      <c r="M228" s="87">
        <v>18</v>
      </c>
      <c r="N228" s="86" t="s">
        <v>5241</v>
      </c>
      <c r="O228" s="86" t="s">
        <v>8361</v>
      </c>
      <c r="P228" s="86" t="s">
        <v>5243</v>
      </c>
      <c r="Q228" s="93">
        <v>356</v>
      </c>
      <c r="S228" s="896" t="s">
        <v>708</v>
      </c>
      <c r="T228" s="896" t="s">
        <v>691</v>
      </c>
      <c r="U228" s="91" t="s">
        <v>4808</v>
      </c>
      <c r="V228" s="91" t="s">
        <v>1420</v>
      </c>
      <c r="W228" s="91" t="s">
        <v>8232</v>
      </c>
      <c r="X228" s="91">
        <v>7600</v>
      </c>
      <c r="Z228" s="894" t="s">
        <v>710</v>
      </c>
      <c r="AA228" s="895" t="s">
        <v>665</v>
      </c>
      <c r="AB228" s="86" t="s">
        <v>8112</v>
      </c>
      <c r="AC228" s="86" t="s">
        <v>8362</v>
      </c>
      <c r="AD228" s="86" t="s">
        <v>8115</v>
      </c>
      <c r="AE228" s="88">
        <v>3060</v>
      </c>
      <c r="AG228" s="95"/>
      <c r="AJ228" s="95"/>
    </row>
    <row r="229" ht="31.5" spans="12:36">
      <c r="L229" s="86" t="s">
        <v>677</v>
      </c>
      <c r="M229" s="87">
        <v>18</v>
      </c>
      <c r="N229" s="86" t="s">
        <v>5241</v>
      </c>
      <c r="O229" s="86" t="s">
        <v>8361</v>
      </c>
      <c r="P229" s="86" t="s">
        <v>5243</v>
      </c>
      <c r="Q229" s="88">
        <v>1428</v>
      </c>
      <c r="S229" s="896" t="s">
        <v>708</v>
      </c>
      <c r="T229" s="896" t="s">
        <v>677</v>
      </c>
      <c r="U229" s="91" t="s">
        <v>8141</v>
      </c>
      <c r="V229" s="91" t="s">
        <v>6377</v>
      </c>
      <c r="W229" s="91" t="s">
        <v>3373</v>
      </c>
      <c r="X229" s="91">
        <v>10000</v>
      </c>
      <c r="Z229" s="894" t="s">
        <v>710</v>
      </c>
      <c r="AA229" s="895" t="s">
        <v>665</v>
      </c>
      <c r="AB229" s="86" t="s">
        <v>8112</v>
      </c>
      <c r="AC229" s="86" t="s">
        <v>8362</v>
      </c>
      <c r="AD229" s="86" t="s">
        <v>8115</v>
      </c>
      <c r="AE229" s="88">
        <v>39.2</v>
      </c>
      <c r="AG229" s="95"/>
      <c r="AJ229" s="95"/>
    </row>
    <row r="230" ht="31.5" spans="12:36">
      <c r="L230" s="86" t="s">
        <v>677</v>
      </c>
      <c r="M230" s="87">
        <v>18</v>
      </c>
      <c r="N230" s="86" t="s">
        <v>5241</v>
      </c>
      <c r="O230" s="86" t="s">
        <v>8361</v>
      </c>
      <c r="P230" s="86" t="s">
        <v>5243</v>
      </c>
      <c r="Q230" s="93">
        <v>118</v>
      </c>
      <c r="S230" s="896" t="s">
        <v>708</v>
      </c>
      <c r="T230" s="896" t="s">
        <v>677</v>
      </c>
      <c r="U230" s="91" t="s">
        <v>8141</v>
      </c>
      <c r="V230" s="91" t="s">
        <v>8364</v>
      </c>
      <c r="W230" s="91" t="s">
        <v>8142</v>
      </c>
      <c r="X230" s="92">
        <v>1570</v>
      </c>
      <c r="Z230" s="894" t="s">
        <v>710</v>
      </c>
      <c r="AA230" s="895" t="s">
        <v>665</v>
      </c>
      <c r="AB230" s="86" t="s">
        <v>8112</v>
      </c>
      <c r="AC230" s="86" t="s">
        <v>8362</v>
      </c>
      <c r="AD230" s="86" t="s">
        <v>8115</v>
      </c>
      <c r="AE230" s="88">
        <v>280</v>
      </c>
      <c r="AG230" s="95"/>
      <c r="AJ230" s="95"/>
    </row>
    <row r="231" ht="31.5" spans="12:36">
      <c r="L231" s="86" t="s">
        <v>677</v>
      </c>
      <c r="M231" s="87">
        <v>18</v>
      </c>
      <c r="N231" s="86" t="s">
        <v>5241</v>
      </c>
      <c r="O231" s="86" t="s">
        <v>8361</v>
      </c>
      <c r="P231" s="86" t="s">
        <v>5243</v>
      </c>
      <c r="Q231" s="88">
        <v>6288</v>
      </c>
      <c r="S231" s="896" t="s">
        <v>708</v>
      </c>
      <c r="T231" s="896" t="s">
        <v>677</v>
      </c>
      <c r="U231" s="91" t="s">
        <v>5241</v>
      </c>
      <c r="V231" s="91" t="s">
        <v>6962</v>
      </c>
      <c r="W231" s="91" t="s">
        <v>8365</v>
      </c>
      <c r="X231" s="91">
        <v>3581.95</v>
      </c>
      <c r="Z231" s="894" t="s">
        <v>710</v>
      </c>
      <c r="AA231" s="895" t="s">
        <v>716</v>
      </c>
      <c r="AB231" s="86" t="s">
        <v>4303</v>
      </c>
      <c r="AC231" s="86" t="s">
        <v>1704</v>
      </c>
      <c r="AD231" s="86" t="s">
        <v>8366</v>
      </c>
      <c r="AE231" s="88">
        <v>5070.92</v>
      </c>
      <c r="AG231" s="95"/>
      <c r="AJ231" s="95"/>
    </row>
    <row r="232" ht="31.5" spans="12:36">
      <c r="L232" s="86" t="s">
        <v>677</v>
      </c>
      <c r="M232" s="87">
        <v>18</v>
      </c>
      <c r="N232" s="86" t="s">
        <v>5241</v>
      </c>
      <c r="O232" s="86" t="s">
        <v>8361</v>
      </c>
      <c r="P232" s="86" t="s">
        <v>5243</v>
      </c>
      <c r="Q232" s="93">
        <v>268.2</v>
      </c>
      <c r="S232" s="896" t="s">
        <v>708</v>
      </c>
      <c r="T232" s="896" t="s">
        <v>716</v>
      </c>
      <c r="U232" s="91" t="s">
        <v>4035</v>
      </c>
      <c r="V232" s="91" t="s">
        <v>1722</v>
      </c>
      <c r="W232" s="91" t="s">
        <v>6156</v>
      </c>
      <c r="X232" s="91">
        <v>2700</v>
      </c>
      <c r="Z232" s="894" t="s">
        <v>710</v>
      </c>
      <c r="AA232" s="895" t="s">
        <v>716</v>
      </c>
      <c r="AB232" s="86" t="s">
        <v>8304</v>
      </c>
      <c r="AC232" s="86" t="s">
        <v>3421</v>
      </c>
      <c r="AD232" s="86" t="s">
        <v>8306</v>
      </c>
      <c r="AE232" s="88">
        <v>5000</v>
      </c>
      <c r="AG232" s="95"/>
      <c r="AJ232" s="95"/>
    </row>
    <row r="233" ht="42" spans="12:36">
      <c r="L233" s="86" t="s">
        <v>677</v>
      </c>
      <c r="M233" s="87">
        <v>20</v>
      </c>
      <c r="N233" s="86" t="s">
        <v>5162</v>
      </c>
      <c r="O233" s="86" t="s">
        <v>3066</v>
      </c>
      <c r="P233" s="86" t="s">
        <v>8121</v>
      </c>
      <c r="Q233" s="88">
        <v>2400</v>
      </c>
      <c r="S233" s="896" t="s">
        <v>708</v>
      </c>
      <c r="T233" s="896" t="s">
        <v>716</v>
      </c>
      <c r="U233" s="91" t="s">
        <v>4179</v>
      </c>
      <c r="V233" s="91" t="s">
        <v>8367</v>
      </c>
      <c r="W233" s="91" t="s">
        <v>4181</v>
      </c>
      <c r="X233" s="92">
        <v>2017.78</v>
      </c>
      <c r="Z233" s="894" t="s">
        <v>710</v>
      </c>
      <c r="AA233" s="87">
        <v>11</v>
      </c>
      <c r="AB233" s="86" t="s">
        <v>8304</v>
      </c>
      <c r="AC233" s="86" t="s">
        <v>2605</v>
      </c>
      <c r="AD233" s="86" t="s">
        <v>8368</v>
      </c>
      <c r="AE233" s="88">
        <v>49800</v>
      </c>
      <c r="AJ233" s="95"/>
    </row>
    <row r="234" ht="42" spans="12:36">
      <c r="L234" s="86" t="s">
        <v>677</v>
      </c>
      <c r="M234" s="87">
        <v>25</v>
      </c>
      <c r="N234" s="86" t="s">
        <v>4078</v>
      </c>
      <c r="O234" s="86" t="s">
        <v>3591</v>
      </c>
      <c r="P234" s="86" t="s">
        <v>5218</v>
      </c>
      <c r="Q234" s="88">
        <v>48800</v>
      </c>
      <c r="S234" s="896" t="s">
        <v>708</v>
      </c>
      <c r="T234" s="896" t="s">
        <v>716</v>
      </c>
      <c r="U234" s="91" t="s">
        <v>4179</v>
      </c>
      <c r="V234" s="91" t="s">
        <v>8367</v>
      </c>
      <c r="W234" s="91" t="s">
        <v>4181</v>
      </c>
      <c r="X234" s="91">
        <v>4975</v>
      </c>
      <c r="Z234" s="894" t="s">
        <v>710</v>
      </c>
      <c r="AA234" s="87">
        <v>11</v>
      </c>
      <c r="AB234" s="86" t="s">
        <v>4035</v>
      </c>
      <c r="AC234" s="86" t="s">
        <v>901</v>
      </c>
      <c r="AD234" s="86" t="s">
        <v>6156</v>
      </c>
      <c r="AE234" s="88">
        <v>15000</v>
      </c>
      <c r="AG234" s="95"/>
      <c r="AJ234" s="95"/>
    </row>
    <row r="235" ht="42" spans="12:36">
      <c r="L235" s="86" t="s">
        <v>677</v>
      </c>
      <c r="M235" s="87">
        <v>26</v>
      </c>
      <c r="N235" s="86" t="s">
        <v>4626</v>
      </c>
      <c r="O235" s="86" t="s">
        <v>8369</v>
      </c>
      <c r="P235" s="86" t="s">
        <v>4993</v>
      </c>
      <c r="Q235" s="88">
        <v>2160.41</v>
      </c>
      <c r="S235" s="896" t="s">
        <v>708</v>
      </c>
      <c r="T235" s="91">
        <v>11</v>
      </c>
      <c r="U235" s="91" t="s">
        <v>4536</v>
      </c>
      <c r="V235" s="91" t="s">
        <v>7512</v>
      </c>
      <c r="W235" s="91" t="s">
        <v>4537</v>
      </c>
      <c r="X235" s="91">
        <v>20080</v>
      </c>
      <c r="Z235" s="894" t="s">
        <v>710</v>
      </c>
      <c r="AA235" s="87">
        <v>15</v>
      </c>
      <c r="AB235" s="86" t="s">
        <v>8164</v>
      </c>
      <c r="AC235" s="86" t="s">
        <v>8370</v>
      </c>
      <c r="AD235" s="86" t="s">
        <v>8166</v>
      </c>
      <c r="AE235" s="88">
        <v>20086</v>
      </c>
      <c r="AG235" s="95"/>
      <c r="AJ235" s="95"/>
    </row>
    <row r="236" ht="31.5" spans="12:36">
      <c r="L236" s="86" t="s">
        <v>677</v>
      </c>
      <c r="M236" s="87">
        <v>26</v>
      </c>
      <c r="N236" s="86" t="s">
        <v>4626</v>
      </c>
      <c r="O236" s="86" t="s">
        <v>8369</v>
      </c>
      <c r="P236" s="86" t="s">
        <v>4993</v>
      </c>
      <c r="Q236" s="88">
        <v>1350</v>
      </c>
      <c r="S236" s="896" t="s">
        <v>708</v>
      </c>
      <c r="T236" s="91">
        <v>12</v>
      </c>
      <c r="U236" s="91" t="s">
        <v>4808</v>
      </c>
      <c r="V236" s="91" t="s">
        <v>8371</v>
      </c>
      <c r="W236" s="91" t="s">
        <v>4809</v>
      </c>
      <c r="X236" s="92">
        <v>36800</v>
      </c>
      <c r="Z236" s="894" t="s">
        <v>710</v>
      </c>
      <c r="AA236" s="87">
        <v>16</v>
      </c>
      <c r="AB236" s="86" t="s">
        <v>8099</v>
      </c>
      <c r="AC236" s="86" t="s">
        <v>8136</v>
      </c>
      <c r="AD236" s="86" t="s">
        <v>8101</v>
      </c>
      <c r="AE236" s="88">
        <v>3512.5</v>
      </c>
      <c r="AJ236" s="95"/>
    </row>
    <row r="237" ht="31.5" spans="12:36">
      <c r="L237" s="86" t="s">
        <v>677</v>
      </c>
      <c r="M237" s="87">
        <v>28</v>
      </c>
      <c r="N237" s="86" t="s">
        <v>4179</v>
      </c>
      <c r="O237" s="86" t="s">
        <v>8327</v>
      </c>
      <c r="P237" s="86" t="s">
        <v>4515</v>
      </c>
      <c r="Q237" s="88">
        <v>19010</v>
      </c>
      <c r="S237" s="896" t="s">
        <v>708</v>
      </c>
      <c r="T237" s="91">
        <v>12</v>
      </c>
      <c r="U237" s="91" t="s">
        <v>4808</v>
      </c>
      <c r="V237" s="91" t="s">
        <v>3633</v>
      </c>
      <c r="W237" s="91" t="s">
        <v>4809</v>
      </c>
      <c r="X237" s="91">
        <v>3400</v>
      </c>
      <c r="Z237" s="894" t="s">
        <v>710</v>
      </c>
      <c r="AA237" s="87">
        <v>16</v>
      </c>
      <c r="AB237" s="86" t="s">
        <v>6336</v>
      </c>
      <c r="AC237" s="86" t="s">
        <v>2448</v>
      </c>
      <c r="AD237" s="86" t="s">
        <v>8372</v>
      </c>
      <c r="AE237" s="88">
        <v>715</v>
      </c>
      <c r="AJ237" s="95"/>
    </row>
    <row r="238" ht="31.5" spans="12:36">
      <c r="L238" s="86" t="s">
        <v>677</v>
      </c>
      <c r="M238" s="87">
        <v>30</v>
      </c>
      <c r="N238" s="86" t="s">
        <v>5592</v>
      </c>
      <c r="O238" s="86" t="s">
        <v>1615</v>
      </c>
      <c r="P238" s="86" t="s">
        <v>5593</v>
      </c>
      <c r="Q238" s="94">
        <v>500</v>
      </c>
      <c r="S238" s="896" t="s">
        <v>708</v>
      </c>
      <c r="T238" s="91">
        <v>13</v>
      </c>
      <c r="U238" s="91" t="s">
        <v>4035</v>
      </c>
      <c r="V238" s="91" t="s">
        <v>4667</v>
      </c>
      <c r="W238" s="91" t="s">
        <v>8373</v>
      </c>
      <c r="X238" s="91">
        <v>9498.92</v>
      </c>
      <c r="Z238" s="894" t="s">
        <v>710</v>
      </c>
      <c r="AA238" s="87">
        <v>16</v>
      </c>
      <c r="AB238" s="86" t="s">
        <v>6336</v>
      </c>
      <c r="AC238" s="86" t="s">
        <v>2448</v>
      </c>
      <c r="AD238" s="86" t="s">
        <v>8372</v>
      </c>
      <c r="AE238" s="88">
        <v>900</v>
      </c>
      <c r="AG238" s="95"/>
      <c r="AJ238" s="95"/>
    </row>
    <row r="239" ht="31.5" spans="12:36">
      <c r="L239" s="86" t="s">
        <v>677</v>
      </c>
      <c r="M239" s="87">
        <v>30</v>
      </c>
      <c r="N239" s="86" t="s">
        <v>5570</v>
      </c>
      <c r="O239" s="86" t="s">
        <v>1615</v>
      </c>
      <c r="P239" s="86" t="s">
        <v>5571</v>
      </c>
      <c r="Q239" s="94">
        <v>500</v>
      </c>
      <c r="S239" s="896" t="s">
        <v>708</v>
      </c>
      <c r="T239" s="91">
        <v>13</v>
      </c>
      <c r="U239" s="91" t="s">
        <v>4035</v>
      </c>
      <c r="V239" s="91" t="s">
        <v>8374</v>
      </c>
      <c r="W239" s="91" t="s">
        <v>5814</v>
      </c>
      <c r="X239" s="91">
        <v>800</v>
      </c>
      <c r="Z239" s="894" t="s">
        <v>710</v>
      </c>
      <c r="AA239" s="87">
        <v>17</v>
      </c>
      <c r="AB239" s="86" t="s">
        <v>8256</v>
      </c>
      <c r="AC239" s="86" t="s">
        <v>2436</v>
      </c>
      <c r="AD239" s="86" t="s">
        <v>8375</v>
      </c>
      <c r="AE239" s="88">
        <v>6000</v>
      </c>
      <c r="AG239" s="95"/>
      <c r="AJ239" s="95"/>
    </row>
    <row r="240" ht="31.5" spans="12:36">
      <c r="L240" s="86" t="s">
        <v>716</v>
      </c>
      <c r="M240" s="86" t="s">
        <v>716</v>
      </c>
      <c r="N240" s="86" t="s">
        <v>4153</v>
      </c>
      <c r="O240" s="86" t="s">
        <v>3348</v>
      </c>
      <c r="P240" s="86" t="s">
        <v>4154</v>
      </c>
      <c r="Q240" s="88">
        <v>2500</v>
      </c>
      <c r="S240" s="896" t="s">
        <v>708</v>
      </c>
      <c r="T240" s="91">
        <v>13</v>
      </c>
      <c r="U240" s="91" t="s">
        <v>4035</v>
      </c>
      <c r="V240" s="91" t="s">
        <v>8374</v>
      </c>
      <c r="W240" s="91" t="s">
        <v>5814</v>
      </c>
      <c r="X240" s="91">
        <v>1215</v>
      </c>
      <c r="Z240" s="894" t="s">
        <v>710</v>
      </c>
      <c r="AA240" s="87">
        <v>17</v>
      </c>
      <c r="AB240" s="86" t="s">
        <v>4922</v>
      </c>
      <c r="AC240" s="86" t="s">
        <v>8376</v>
      </c>
      <c r="AD240" s="86" t="s">
        <v>4924</v>
      </c>
      <c r="AE240" s="88">
        <v>75</v>
      </c>
      <c r="AG240" s="95"/>
      <c r="AJ240" s="95"/>
    </row>
    <row r="241" ht="31.5" spans="12:36">
      <c r="L241" s="86" t="s">
        <v>716</v>
      </c>
      <c r="M241" s="86" t="s">
        <v>716</v>
      </c>
      <c r="N241" s="86" t="s">
        <v>4153</v>
      </c>
      <c r="O241" s="86" t="s">
        <v>3413</v>
      </c>
      <c r="P241" s="86" t="s">
        <v>8377</v>
      </c>
      <c r="Q241" s="88">
        <v>25600</v>
      </c>
      <c r="S241" s="896" t="s">
        <v>708</v>
      </c>
      <c r="T241" s="91">
        <v>13</v>
      </c>
      <c r="U241" s="91" t="s">
        <v>4372</v>
      </c>
      <c r="V241" s="91" t="s">
        <v>2855</v>
      </c>
      <c r="W241" s="91" t="s">
        <v>8378</v>
      </c>
      <c r="X241" s="92">
        <v>4035</v>
      </c>
      <c r="Z241" s="894" t="s">
        <v>710</v>
      </c>
      <c r="AA241" s="87">
        <v>18</v>
      </c>
      <c r="AB241" s="86" t="s">
        <v>8190</v>
      </c>
      <c r="AC241" s="86" t="s">
        <v>4311</v>
      </c>
      <c r="AD241" s="86" t="s">
        <v>8191</v>
      </c>
      <c r="AE241" s="88">
        <v>3000</v>
      </c>
      <c r="AG241" s="95"/>
      <c r="AJ241" s="95"/>
    </row>
    <row r="242" ht="42" spans="12:36">
      <c r="L242" s="86" t="s">
        <v>716</v>
      </c>
      <c r="M242" s="87">
        <v>10</v>
      </c>
      <c r="N242" s="86" t="s">
        <v>5241</v>
      </c>
      <c r="O242" s="86" t="s">
        <v>3065</v>
      </c>
      <c r="P242" s="86" t="s">
        <v>8154</v>
      </c>
      <c r="Q242" s="93">
        <v>580</v>
      </c>
      <c r="S242" s="896" t="s">
        <v>708</v>
      </c>
      <c r="T242" s="91">
        <v>14</v>
      </c>
      <c r="U242" s="91" t="s">
        <v>4193</v>
      </c>
      <c r="V242" s="91" t="s">
        <v>3745</v>
      </c>
      <c r="W242" s="91" t="s">
        <v>4637</v>
      </c>
      <c r="X242" s="92">
        <v>168</v>
      </c>
      <c r="Z242" s="894" t="s">
        <v>710</v>
      </c>
      <c r="AA242" s="87">
        <v>18</v>
      </c>
      <c r="AB242" s="86" t="s">
        <v>4310</v>
      </c>
      <c r="AC242" s="86" t="s">
        <v>8379</v>
      </c>
      <c r="AD242" s="86" t="s">
        <v>3281</v>
      </c>
      <c r="AE242" s="88">
        <v>280</v>
      </c>
      <c r="AG242" s="95"/>
      <c r="AJ242" s="95"/>
    </row>
    <row r="243" ht="42" spans="12:36">
      <c r="L243" s="86" t="s">
        <v>716</v>
      </c>
      <c r="M243" s="87">
        <v>10</v>
      </c>
      <c r="N243" s="86" t="s">
        <v>5241</v>
      </c>
      <c r="O243" s="86" t="s">
        <v>8380</v>
      </c>
      <c r="P243" s="86" t="s">
        <v>5243</v>
      </c>
      <c r="Q243" s="93">
        <v>350</v>
      </c>
      <c r="S243" s="896" t="s">
        <v>708</v>
      </c>
      <c r="T243" s="91">
        <v>17</v>
      </c>
      <c r="U243" s="91" t="s">
        <v>4054</v>
      </c>
      <c r="V243" s="91" t="s">
        <v>7555</v>
      </c>
      <c r="W243" s="91" t="s">
        <v>4520</v>
      </c>
      <c r="X243" s="91">
        <v>16400</v>
      </c>
      <c r="Z243" s="894" t="s">
        <v>710</v>
      </c>
      <c r="AA243" s="87">
        <v>19</v>
      </c>
      <c r="AB243" s="86" t="s">
        <v>4705</v>
      </c>
      <c r="AC243" s="86" t="s">
        <v>6551</v>
      </c>
      <c r="AD243" s="86" t="s">
        <v>8381</v>
      </c>
      <c r="AE243" s="88">
        <v>30000</v>
      </c>
      <c r="AG243" s="95"/>
      <c r="AJ243" s="95"/>
    </row>
    <row r="244" ht="42" spans="12:36">
      <c r="L244" s="86" t="s">
        <v>716</v>
      </c>
      <c r="M244" s="87">
        <v>15</v>
      </c>
      <c r="N244" s="86" t="s">
        <v>5162</v>
      </c>
      <c r="O244" s="86" t="s">
        <v>687</v>
      </c>
      <c r="P244" s="86" t="s">
        <v>5164</v>
      </c>
      <c r="Q244" s="93">
        <v>918</v>
      </c>
      <c r="S244" s="896" t="s">
        <v>708</v>
      </c>
      <c r="T244" s="91">
        <v>17</v>
      </c>
      <c r="U244" s="91" t="s">
        <v>4054</v>
      </c>
      <c r="V244" s="91" t="s">
        <v>2791</v>
      </c>
      <c r="W244" s="91" t="s">
        <v>4520</v>
      </c>
      <c r="X244" s="92">
        <v>16600</v>
      </c>
      <c r="Z244" s="894" t="s">
        <v>710</v>
      </c>
      <c r="AA244" s="87">
        <v>19</v>
      </c>
      <c r="AB244" s="86" t="s">
        <v>4705</v>
      </c>
      <c r="AC244" s="86" t="s">
        <v>8382</v>
      </c>
      <c r="AD244" s="86" t="s">
        <v>8381</v>
      </c>
      <c r="AE244" s="88">
        <v>20000</v>
      </c>
      <c r="AJ244" s="95"/>
    </row>
    <row r="245" ht="31.5" spans="12:36">
      <c r="L245" s="86" t="s">
        <v>716</v>
      </c>
      <c r="M245" s="87">
        <v>17</v>
      </c>
      <c r="N245" s="86" t="s">
        <v>4146</v>
      </c>
      <c r="O245" s="86" t="s">
        <v>6525</v>
      </c>
      <c r="P245" s="86" t="s">
        <v>4891</v>
      </c>
      <c r="Q245" s="88">
        <v>5100</v>
      </c>
      <c r="S245" s="896" t="s">
        <v>708</v>
      </c>
      <c r="T245" s="91">
        <v>18</v>
      </c>
      <c r="U245" s="91" t="s">
        <v>8171</v>
      </c>
      <c r="V245" s="91" t="s">
        <v>1687</v>
      </c>
      <c r="W245" s="91" t="s">
        <v>8174</v>
      </c>
      <c r="X245" s="91">
        <v>5000</v>
      </c>
      <c r="Z245" s="894" t="s">
        <v>710</v>
      </c>
      <c r="AA245" s="87">
        <v>19</v>
      </c>
      <c r="AB245" s="86" t="s">
        <v>8112</v>
      </c>
      <c r="AC245" s="86" t="s">
        <v>3104</v>
      </c>
      <c r="AD245" s="86" t="s">
        <v>8118</v>
      </c>
      <c r="AE245" s="88">
        <v>3000</v>
      </c>
      <c r="AJ245" s="95"/>
    </row>
    <row r="246" ht="31.5" spans="12:36">
      <c r="L246" s="86" t="s">
        <v>716</v>
      </c>
      <c r="M246" s="87">
        <v>18</v>
      </c>
      <c r="N246" s="86" t="s">
        <v>4563</v>
      </c>
      <c r="O246" s="86" t="s">
        <v>8116</v>
      </c>
      <c r="P246" s="86" t="s">
        <v>4762</v>
      </c>
      <c r="Q246" s="88">
        <v>6400</v>
      </c>
      <c r="S246" s="896" t="s">
        <v>708</v>
      </c>
      <c r="T246" s="91">
        <v>18</v>
      </c>
      <c r="U246" s="91" t="s">
        <v>8171</v>
      </c>
      <c r="V246" s="91" t="s">
        <v>8383</v>
      </c>
      <c r="W246" s="91" t="s">
        <v>8172</v>
      </c>
      <c r="X246" s="92">
        <v>12935</v>
      </c>
      <c r="Z246" s="894" t="s">
        <v>710</v>
      </c>
      <c r="AA246" s="87">
        <v>19</v>
      </c>
      <c r="AB246" s="86" t="s">
        <v>8112</v>
      </c>
      <c r="AC246" s="86" t="s">
        <v>3104</v>
      </c>
      <c r="AD246" s="86" t="s">
        <v>8118</v>
      </c>
      <c r="AE246" s="88">
        <v>3000</v>
      </c>
      <c r="AG246" s="95"/>
      <c r="AJ246" s="95"/>
    </row>
    <row r="247" ht="31.5" spans="12:36">
      <c r="L247" s="86" t="s">
        <v>716</v>
      </c>
      <c r="M247" s="87">
        <v>24</v>
      </c>
      <c r="N247" s="86" t="s">
        <v>4028</v>
      </c>
      <c r="O247" s="86" t="s">
        <v>3586</v>
      </c>
      <c r="P247" s="86" t="s">
        <v>8384</v>
      </c>
      <c r="Q247" s="88">
        <v>8000</v>
      </c>
      <c r="S247" s="896" t="s">
        <v>708</v>
      </c>
      <c r="T247" s="91">
        <v>25</v>
      </c>
      <c r="U247" s="91" t="s">
        <v>5241</v>
      </c>
      <c r="V247" s="91" t="s">
        <v>8385</v>
      </c>
      <c r="W247" s="91" t="s">
        <v>8154</v>
      </c>
      <c r="X247" s="92">
        <v>2600</v>
      </c>
      <c r="Z247" s="894" t="s">
        <v>710</v>
      </c>
      <c r="AA247" s="87">
        <v>24</v>
      </c>
      <c r="AB247" s="86" t="s">
        <v>4153</v>
      </c>
      <c r="AC247" s="86" t="s">
        <v>6332</v>
      </c>
      <c r="AD247" s="86" t="s">
        <v>4154</v>
      </c>
      <c r="AE247" s="88">
        <v>1050</v>
      </c>
      <c r="AJ247" s="95"/>
    </row>
    <row r="248" ht="31.5" spans="12:36">
      <c r="L248" s="86" t="s">
        <v>716</v>
      </c>
      <c r="M248" s="87">
        <v>25</v>
      </c>
      <c r="N248" s="86" t="s">
        <v>4078</v>
      </c>
      <c r="O248" s="86" t="s">
        <v>8386</v>
      </c>
      <c r="P248" s="86" t="s">
        <v>5218</v>
      </c>
      <c r="Q248" s="88">
        <v>45600</v>
      </c>
      <c r="S248" s="896" t="s">
        <v>708</v>
      </c>
      <c r="T248" s="91">
        <v>26</v>
      </c>
      <c r="U248" s="91" t="s">
        <v>4705</v>
      </c>
      <c r="V248" s="91" t="s">
        <v>8387</v>
      </c>
      <c r="W248" s="91" t="s">
        <v>4731</v>
      </c>
      <c r="X248" s="92">
        <v>4000</v>
      </c>
      <c r="Z248" s="894" t="s">
        <v>710</v>
      </c>
      <c r="AA248" s="87">
        <v>24</v>
      </c>
      <c r="AB248" s="86" t="s">
        <v>4153</v>
      </c>
      <c r="AC248" s="86" t="s">
        <v>3617</v>
      </c>
      <c r="AD248" s="86" t="s">
        <v>4154</v>
      </c>
      <c r="AE248" s="88">
        <v>2000</v>
      </c>
      <c r="AG248" s="95"/>
      <c r="AJ248" s="95"/>
    </row>
    <row r="249" ht="31.5" spans="12:36">
      <c r="L249" s="86" t="s">
        <v>716</v>
      </c>
      <c r="M249" s="87">
        <v>25</v>
      </c>
      <c r="N249" s="86" t="s">
        <v>4078</v>
      </c>
      <c r="O249" s="86" t="s">
        <v>8388</v>
      </c>
      <c r="P249" s="86" t="s">
        <v>5218</v>
      </c>
      <c r="Q249" s="88">
        <v>10868</v>
      </c>
      <c r="S249" s="896" t="s">
        <v>708</v>
      </c>
      <c r="T249" s="91">
        <v>27</v>
      </c>
      <c r="U249" s="91" t="s">
        <v>4009</v>
      </c>
      <c r="V249" s="91" t="s">
        <v>3523</v>
      </c>
      <c r="W249" s="91" t="s">
        <v>6304</v>
      </c>
      <c r="X249" s="92">
        <v>12200</v>
      </c>
      <c r="Z249" s="894" t="s">
        <v>710</v>
      </c>
      <c r="AA249" s="87">
        <v>29</v>
      </c>
      <c r="AB249" s="86" t="s">
        <v>5241</v>
      </c>
      <c r="AC249" s="86" t="s">
        <v>8389</v>
      </c>
      <c r="AD249" s="86" t="s">
        <v>8154</v>
      </c>
      <c r="AE249" s="88">
        <v>500</v>
      </c>
      <c r="AJ249" s="95"/>
    </row>
    <row r="250" ht="31.5" spans="12:36">
      <c r="L250" s="86" t="s">
        <v>716</v>
      </c>
      <c r="M250" s="87">
        <v>25</v>
      </c>
      <c r="N250" s="86" t="s">
        <v>4310</v>
      </c>
      <c r="O250" s="86" t="s">
        <v>8266</v>
      </c>
      <c r="P250" s="86" t="s">
        <v>3281</v>
      </c>
      <c r="Q250" s="88">
        <v>2200</v>
      </c>
      <c r="S250" s="896" t="s">
        <v>708</v>
      </c>
      <c r="T250" s="91">
        <v>27</v>
      </c>
      <c r="U250" s="91" t="s">
        <v>4009</v>
      </c>
      <c r="V250" s="91" t="s">
        <v>3523</v>
      </c>
      <c r="W250" s="91" t="s">
        <v>6304</v>
      </c>
      <c r="X250" s="92">
        <v>3699</v>
      </c>
      <c r="Z250" s="86">
        <v>10</v>
      </c>
      <c r="AA250" s="895" t="s">
        <v>710</v>
      </c>
      <c r="AB250" s="86" t="s">
        <v>8247</v>
      </c>
      <c r="AC250" s="86" t="s">
        <v>3593</v>
      </c>
      <c r="AD250" s="86" t="s">
        <v>8261</v>
      </c>
      <c r="AE250" s="88">
        <v>2183</v>
      </c>
      <c r="AG250" s="95"/>
      <c r="AJ250" s="95"/>
    </row>
    <row r="251" ht="31.5" spans="12:36">
      <c r="L251" s="86" t="s">
        <v>716</v>
      </c>
      <c r="M251" s="87">
        <v>25</v>
      </c>
      <c r="N251" s="86" t="s">
        <v>4310</v>
      </c>
      <c r="O251" s="86" t="s">
        <v>8266</v>
      </c>
      <c r="P251" s="86" t="s">
        <v>3281</v>
      </c>
      <c r="Q251" s="88">
        <v>3505</v>
      </c>
      <c r="S251" s="896" t="s">
        <v>708</v>
      </c>
      <c r="T251" s="91">
        <v>27</v>
      </c>
      <c r="U251" s="91" t="s">
        <v>4009</v>
      </c>
      <c r="V251" s="91" t="s">
        <v>3523</v>
      </c>
      <c r="W251" s="91" t="s">
        <v>6304</v>
      </c>
      <c r="X251" s="92">
        <v>596</v>
      </c>
      <c r="Z251" s="86">
        <v>10</v>
      </c>
      <c r="AA251" s="895" t="s">
        <v>710</v>
      </c>
      <c r="AB251" s="86" t="s">
        <v>8247</v>
      </c>
      <c r="AC251" s="86" t="s">
        <v>3594</v>
      </c>
      <c r="AD251" s="86" t="s">
        <v>8261</v>
      </c>
      <c r="AE251" s="88">
        <v>6057</v>
      </c>
      <c r="AG251" s="95"/>
      <c r="AJ251" s="95"/>
    </row>
    <row r="252" ht="31.5" spans="12:36">
      <c r="L252" s="86" t="s">
        <v>716</v>
      </c>
      <c r="M252" s="87">
        <v>25</v>
      </c>
      <c r="N252" s="86" t="s">
        <v>4310</v>
      </c>
      <c r="O252" s="86" t="s">
        <v>8266</v>
      </c>
      <c r="P252" s="86" t="s">
        <v>3281</v>
      </c>
      <c r="Q252" s="93">
        <v>99</v>
      </c>
      <c r="S252" s="896" t="s">
        <v>708</v>
      </c>
      <c r="T252" s="91">
        <v>27</v>
      </c>
      <c r="U252" s="91" t="s">
        <v>4009</v>
      </c>
      <c r="V252" s="91" t="s">
        <v>3523</v>
      </c>
      <c r="W252" s="91" t="s">
        <v>6304</v>
      </c>
      <c r="X252" s="92">
        <v>560</v>
      </c>
      <c r="Z252" s="86">
        <v>10</v>
      </c>
      <c r="AA252" s="895" t="s">
        <v>710</v>
      </c>
      <c r="AB252" s="86" t="s">
        <v>8247</v>
      </c>
      <c r="AC252" s="86" t="s">
        <v>3594</v>
      </c>
      <c r="AD252" s="86" t="s">
        <v>8261</v>
      </c>
      <c r="AE252" s="88">
        <v>1100</v>
      </c>
      <c r="AG252" s="95"/>
      <c r="AJ252" s="95"/>
    </row>
    <row r="253" ht="31.5" spans="12:36">
      <c r="L253" s="86" t="s">
        <v>716</v>
      </c>
      <c r="M253" s="87">
        <v>25</v>
      </c>
      <c r="N253" s="86" t="s">
        <v>4310</v>
      </c>
      <c r="O253" s="86" t="s">
        <v>8266</v>
      </c>
      <c r="P253" s="86" t="s">
        <v>3281</v>
      </c>
      <c r="Q253" s="88">
        <v>3042</v>
      </c>
      <c r="S253" s="896" t="s">
        <v>708</v>
      </c>
      <c r="T253" s="91">
        <v>27</v>
      </c>
      <c r="U253" s="91" t="s">
        <v>4009</v>
      </c>
      <c r="V253" s="91" t="s">
        <v>3523</v>
      </c>
      <c r="W253" s="91" t="s">
        <v>6304</v>
      </c>
      <c r="X253" s="91">
        <v>13260</v>
      </c>
      <c r="Z253" s="86">
        <v>10</v>
      </c>
      <c r="AA253" s="87">
        <v>11</v>
      </c>
      <c r="AB253" s="86" t="s">
        <v>8304</v>
      </c>
      <c r="AC253" s="86" t="s">
        <v>2691</v>
      </c>
      <c r="AD253" s="86" t="s">
        <v>8306</v>
      </c>
      <c r="AE253" s="88">
        <v>5000</v>
      </c>
      <c r="AG253" s="95"/>
      <c r="AJ253" s="95"/>
    </row>
    <row r="254" ht="31.5" spans="12:36">
      <c r="L254" s="86" t="s">
        <v>716</v>
      </c>
      <c r="M254" s="87">
        <v>25</v>
      </c>
      <c r="N254" s="86" t="s">
        <v>4310</v>
      </c>
      <c r="O254" s="86" t="s">
        <v>8390</v>
      </c>
      <c r="P254" s="86" t="s">
        <v>3281</v>
      </c>
      <c r="Q254" s="88">
        <v>1715</v>
      </c>
      <c r="S254" s="896" t="s">
        <v>708</v>
      </c>
      <c r="T254" s="91">
        <v>27</v>
      </c>
      <c r="U254" s="91" t="s">
        <v>4009</v>
      </c>
      <c r="V254" s="91" t="s">
        <v>3523</v>
      </c>
      <c r="W254" s="91" t="s">
        <v>6304</v>
      </c>
      <c r="X254" s="92">
        <v>3380</v>
      </c>
      <c r="Z254" s="86">
        <v>10</v>
      </c>
      <c r="AA254" s="87">
        <v>15</v>
      </c>
      <c r="AB254" s="86" t="s">
        <v>8208</v>
      </c>
      <c r="AC254" s="86" t="s">
        <v>8391</v>
      </c>
      <c r="AD254" s="86" t="s">
        <v>8209</v>
      </c>
      <c r="AE254" s="88">
        <v>2238.75</v>
      </c>
      <c r="AG254" s="95"/>
      <c r="AJ254" s="95"/>
    </row>
    <row r="255" ht="31.5" spans="12:36">
      <c r="L255" s="86" t="s">
        <v>716</v>
      </c>
      <c r="M255" s="87">
        <v>25</v>
      </c>
      <c r="N255" s="86" t="s">
        <v>4310</v>
      </c>
      <c r="O255" s="86" t="s">
        <v>8390</v>
      </c>
      <c r="P255" s="86" t="s">
        <v>3281</v>
      </c>
      <c r="Q255" s="88">
        <v>1430</v>
      </c>
      <c r="S255" s="896" t="s">
        <v>708</v>
      </c>
      <c r="T255" s="91">
        <v>28</v>
      </c>
      <c r="U255" s="91" t="s">
        <v>8141</v>
      </c>
      <c r="V255" s="91" t="s">
        <v>8392</v>
      </c>
      <c r="W255" s="91" t="s">
        <v>3307</v>
      </c>
      <c r="X255" s="92">
        <v>12815</v>
      </c>
      <c r="Z255" s="86">
        <v>10</v>
      </c>
      <c r="AA255" s="87">
        <v>15</v>
      </c>
      <c r="AB255" s="86" t="s">
        <v>8208</v>
      </c>
      <c r="AC255" s="86" t="s">
        <v>8391</v>
      </c>
      <c r="AD255" s="86" t="s">
        <v>8209</v>
      </c>
      <c r="AE255" s="88">
        <v>1799</v>
      </c>
      <c r="AG255" s="95"/>
      <c r="AJ255" s="95"/>
    </row>
    <row r="256" ht="31.5" spans="12:36">
      <c r="L256" s="86" t="s">
        <v>716</v>
      </c>
      <c r="M256" s="87">
        <v>25</v>
      </c>
      <c r="N256" s="86" t="s">
        <v>4310</v>
      </c>
      <c r="O256" s="86" t="s">
        <v>8390</v>
      </c>
      <c r="P256" s="86" t="s">
        <v>3281</v>
      </c>
      <c r="Q256" s="88">
        <v>3892</v>
      </c>
      <c r="S256" s="896" t="s">
        <v>708</v>
      </c>
      <c r="T256" s="91">
        <v>28</v>
      </c>
      <c r="U256" s="91" t="s">
        <v>8141</v>
      </c>
      <c r="V256" s="91" t="s">
        <v>8392</v>
      </c>
      <c r="W256" s="91" t="s">
        <v>3307</v>
      </c>
      <c r="X256" s="92">
        <v>241</v>
      </c>
      <c r="Z256" s="86">
        <v>10</v>
      </c>
      <c r="AA256" s="87">
        <v>15</v>
      </c>
      <c r="AB256" s="86" t="s">
        <v>8208</v>
      </c>
      <c r="AC256" s="86" t="s">
        <v>8391</v>
      </c>
      <c r="AD256" s="86" t="s">
        <v>8209</v>
      </c>
      <c r="AE256" s="88">
        <v>3860</v>
      </c>
      <c r="AJ256" s="95"/>
    </row>
    <row r="257" ht="31.5" spans="12:36">
      <c r="L257" s="86" t="s">
        <v>716</v>
      </c>
      <c r="M257" s="87">
        <v>25</v>
      </c>
      <c r="N257" s="86" t="s">
        <v>4310</v>
      </c>
      <c r="O257" s="86" t="s">
        <v>8390</v>
      </c>
      <c r="P257" s="86" t="s">
        <v>3281</v>
      </c>
      <c r="Q257" s="93">
        <v>880</v>
      </c>
      <c r="S257" s="896" t="s">
        <v>708</v>
      </c>
      <c r="T257" s="91">
        <v>28</v>
      </c>
      <c r="U257" s="91" t="s">
        <v>8141</v>
      </c>
      <c r="V257" s="91" t="s">
        <v>8392</v>
      </c>
      <c r="W257" s="91" t="s">
        <v>3307</v>
      </c>
      <c r="X257" s="92">
        <v>19600</v>
      </c>
      <c r="Z257" s="86">
        <v>10</v>
      </c>
      <c r="AA257" s="87">
        <v>15</v>
      </c>
      <c r="AB257" s="86" t="s">
        <v>8208</v>
      </c>
      <c r="AC257" s="86" t="s">
        <v>8391</v>
      </c>
      <c r="AD257" s="86" t="s">
        <v>8209</v>
      </c>
      <c r="AE257" s="88">
        <v>3616</v>
      </c>
      <c r="AG257" s="95"/>
      <c r="AJ257" s="95"/>
    </row>
    <row r="258" ht="31.5" spans="12:36">
      <c r="L258" s="86" t="s">
        <v>716</v>
      </c>
      <c r="M258" s="87">
        <v>25</v>
      </c>
      <c r="N258" s="86" t="s">
        <v>4310</v>
      </c>
      <c r="O258" s="86" t="s">
        <v>8390</v>
      </c>
      <c r="P258" s="86" t="s">
        <v>3281</v>
      </c>
      <c r="Q258" s="93">
        <v>288</v>
      </c>
      <c r="S258" s="896" t="s">
        <v>708</v>
      </c>
      <c r="T258" s="91">
        <v>28</v>
      </c>
      <c r="U258" s="91" t="s">
        <v>8141</v>
      </c>
      <c r="V258" s="91" t="s">
        <v>8392</v>
      </c>
      <c r="W258" s="91" t="s">
        <v>3307</v>
      </c>
      <c r="X258" s="92">
        <v>807</v>
      </c>
      <c r="Z258" s="86">
        <v>10</v>
      </c>
      <c r="AA258" s="87">
        <v>15</v>
      </c>
      <c r="AB258" s="86" t="s">
        <v>8208</v>
      </c>
      <c r="AC258" s="86" t="s">
        <v>8391</v>
      </c>
      <c r="AD258" s="86" t="s">
        <v>8209</v>
      </c>
      <c r="AE258" s="88">
        <v>21600</v>
      </c>
      <c r="AG258" s="95"/>
      <c r="AJ258" s="95"/>
    </row>
    <row r="259" ht="31.5" spans="12:36">
      <c r="L259" s="86" t="s">
        <v>716</v>
      </c>
      <c r="M259" s="87">
        <v>25</v>
      </c>
      <c r="N259" s="86" t="s">
        <v>4310</v>
      </c>
      <c r="O259" s="86" t="s">
        <v>8390</v>
      </c>
      <c r="P259" s="86" t="s">
        <v>3281</v>
      </c>
      <c r="Q259" s="88">
        <v>25600</v>
      </c>
      <c r="S259" s="896" t="s">
        <v>708</v>
      </c>
      <c r="T259" s="91">
        <v>28</v>
      </c>
      <c r="U259" s="91" t="s">
        <v>4179</v>
      </c>
      <c r="V259" s="91" t="s">
        <v>3641</v>
      </c>
      <c r="W259" s="91" t="s">
        <v>4181</v>
      </c>
      <c r="X259" s="92">
        <v>6721</v>
      </c>
      <c r="Z259" s="86">
        <v>10</v>
      </c>
      <c r="AA259" s="87">
        <v>15</v>
      </c>
      <c r="AB259" s="86" t="s">
        <v>8208</v>
      </c>
      <c r="AC259" s="86" t="s">
        <v>8391</v>
      </c>
      <c r="AD259" s="86" t="s">
        <v>8209</v>
      </c>
      <c r="AE259" s="88">
        <v>95</v>
      </c>
      <c r="AG259" s="95"/>
      <c r="AJ259" s="95"/>
    </row>
    <row r="260" ht="31.5" spans="12:36">
      <c r="L260" s="86" t="s">
        <v>716</v>
      </c>
      <c r="M260" s="87">
        <v>25</v>
      </c>
      <c r="N260" s="86" t="s">
        <v>4310</v>
      </c>
      <c r="O260" s="86" t="s">
        <v>8390</v>
      </c>
      <c r="P260" s="86" t="s">
        <v>3281</v>
      </c>
      <c r="Q260" s="88">
        <v>1427</v>
      </c>
      <c r="S260" s="896" t="s">
        <v>708</v>
      </c>
      <c r="T260" s="91">
        <v>30</v>
      </c>
      <c r="U260" s="91" t="s">
        <v>5570</v>
      </c>
      <c r="V260" s="91" t="s">
        <v>3036</v>
      </c>
      <c r="W260" s="91" t="s">
        <v>5571</v>
      </c>
      <c r="X260" s="92">
        <v>500</v>
      </c>
      <c r="Z260" s="86">
        <v>10</v>
      </c>
      <c r="AA260" s="87">
        <v>15</v>
      </c>
      <c r="AB260" s="86" t="s">
        <v>8208</v>
      </c>
      <c r="AC260" s="86" t="s">
        <v>8391</v>
      </c>
      <c r="AD260" s="86" t="s">
        <v>8209</v>
      </c>
      <c r="AE260" s="88">
        <v>140</v>
      </c>
      <c r="AG260" s="95"/>
      <c r="AJ260" s="95"/>
    </row>
    <row r="261" ht="31.5" spans="12:36">
      <c r="L261" s="86" t="s">
        <v>716</v>
      </c>
      <c r="M261" s="87">
        <v>25</v>
      </c>
      <c r="N261" s="86" t="s">
        <v>4310</v>
      </c>
      <c r="O261" s="86" t="s">
        <v>8390</v>
      </c>
      <c r="P261" s="86" t="s">
        <v>3281</v>
      </c>
      <c r="Q261" s="93">
        <v>270</v>
      </c>
      <c r="S261" s="896" t="s">
        <v>721</v>
      </c>
      <c r="T261" s="896" t="s">
        <v>676</v>
      </c>
      <c r="U261" s="91" t="s">
        <v>3985</v>
      </c>
      <c r="V261" s="91" t="s">
        <v>6339</v>
      </c>
      <c r="W261" s="91" t="s">
        <v>8091</v>
      </c>
      <c r="X261" s="92">
        <v>1035</v>
      </c>
      <c r="Z261" s="86">
        <v>10</v>
      </c>
      <c r="AA261" s="87">
        <v>15</v>
      </c>
      <c r="AB261" s="86" t="s">
        <v>8208</v>
      </c>
      <c r="AC261" s="86" t="s">
        <v>8391</v>
      </c>
      <c r="AD261" s="86" t="s">
        <v>8209</v>
      </c>
      <c r="AE261" s="88">
        <v>972.2</v>
      </c>
      <c r="AG261" s="95"/>
      <c r="AJ261" s="95"/>
    </row>
    <row r="262" ht="31.5" spans="12:36">
      <c r="L262" s="86" t="s">
        <v>716</v>
      </c>
      <c r="M262" s="87">
        <v>25</v>
      </c>
      <c r="N262" s="86" t="s">
        <v>4310</v>
      </c>
      <c r="O262" s="86" t="s">
        <v>2442</v>
      </c>
      <c r="P262" s="86" t="s">
        <v>3281</v>
      </c>
      <c r="Q262" s="93">
        <v>830</v>
      </c>
      <c r="S262" s="896" t="s">
        <v>721</v>
      </c>
      <c r="T262" s="896" t="s">
        <v>676</v>
      </c>
      <c r="U262" s="91" t="s">
        <v>3985</v>
      </c>
      <c r="V262" s="91" t="s">
        <v>8120</v>
      </c>
      <c r="W262" s="91" t="s">
        <v>8393</v>
      </c>
      <c r="X262" s="91">
        <v>2700</v>
      </c>
      <c r="Z262" s="86">
        <v>10</v>
      </c>
      <c r="AA262" s="87">
        <v>17</v>
      </c>
      <c r="AB262" s="86" t="s">
        <v>8208</v>
      </c>
      <c r="AC262" s="86" t="s">
        <v>2735</v>
      </c>
      <c r="AD262" s="86" t="s">
        <v>8209</v>
      </c>
      <c r="AE262" s="88">
        <v>600</v>
      </c>
      <c r="AG262" s="95"/>
      <c r="AJ262" s="95"/>
    </row>
    <row r="263" ht="31.5" spans="12:36">
      <c r="L263" s="86" t="s">
        <v>716</v>
      </c>
      <c r="M263" s="87">
        <v>25</v>
      </c>
      <c r="N263" s="86" t="s">
        <v>4310</v>
      </c>
      <c r="O263" s="86" t="s">
        <v>2442</v>
      </c>
      <c r="P263" s="86" t="s">
        <v>3281</v>
      </c>
      <c r="Q263" s="93">
        <v>280</v>
      </c>
      <c r="S263" s="896" t="s">
        <v>721</v>
      </c>
      <c r="T263" s="896" t="s">
        <v>676</v>
      </c>
      <c r="U263" s="91" t="s">
        <v>3985</v>
      </c>
      <c r="V263" s="91" t="s">
        <v>2818</v>
      </c>
      <c r="W263" s="91" t="s">
        <v>3987</v>
      </c>
      <c r="X263" s="91">
        <v>1100</v>
      </c>
      <c r="Z263" s="86">
        <v>10</v>
      </c>
      <c r="AA263" s="87">
        <v>17</v>
      </c>
      <c r="AB263" s="86" t="s">
        <v>8208</v>
      </c>
      <c r="AC263" s="86" t="s">
        <v>2735</v>
      </c>
      <c r="AD263" s="86" t="s">
        <v>8209</v>
      </c>
      <c r="AE263" s="88">
        <v>1100</v>
      </c>
      <c r="AG263" s="95"/>
      <c r="AJ263" s="95"/>
    </row>
    <row r="264" ht="31.5" spans="12:36">
      <c r="L264" s="86" t="s">
        <v>716</v>
      </c>
      <c r="M264" s="87">
        <v>25</v>
      </c>
      <c r="N264" s="86" t="s">
        <v>4310</v>
      </c>
      <c r="O264" s="86" t="s">
        <v>2442</v>
      </c>
      <c r="P264" s="86" t="s">
        <v>3281</v>
      </c>
      <c r="Q264" s="93">
        <v>480</v>
      </c>
      <c r="S264" s="896" t="s">
        <v>721</v>
      </c>
      <c r="T264" s="896" t="s">
        <v>676</v>
      </c>
      <c r="U264" s="91" t="s">
        <v>3985</v>
      </c>
      <c r="V264" s="91" t="s">
        <v>2818</v>
      </c>
      <c r="W264" s="91" t="s">
        <v>3987</v>
      </c>
      <c r="X264" s="91">
        <v>850</v>
      </c>
      <c r="Z264" s="86">
        <v>10</v>
      </c>
      <c r="AA264" s="87">
        <v>17</v>
      </c>
      <c r="AB264" s="86" t="s">
        <v>8208</v>
      </c>
      <c r="AC264" s="86" t="s">
        <v>2735</v>
      </c>
      <c r="AD264" s="86" t="s">
        <v>8209</v>
      </c>
      <c r="AE264" s="88">
        <v>600</v>
      </c>
      <c r="AG264" s="95"/>
      <c r="AJ264" s="95"/>
    </row>
    <row r="265" ht="31.5" spans="12:36">
      <c r="L265" s="86" t="s">
        <v>716</v>
      </c>
      <c r="M265" s="87">
        <v>25</v>
      </c>
      <c r="N265" s="86" t="s">
        <v>4310</v>
      </c>
      <c r="O265" s="86" t="s">
        <v>2442</v>
      </c>
      <c r="P265" s="86" t="s">
        <v>3281</v>
      </c>
      <c r="Q265" s="88">
        <v>2972</v>
      </c>
      <c r="S265" s="896" t="s">
        <v>721</v>
      </c>
      <c r="T265" s="896" t="s">
        <v>677</v>
      </c>
      <c r="U265" s="91" t="s">
        <v>5162</v>
      </c>
      <c r="V265" s="91" t="s">
        <v>3597</v>
      </c>
      <c r="W265" s="91" t="s">
        <v>8121</v>
      </c>
      <c r="X265" s="92">
        <v>3100</v>
      </c>
      <c r="Z265" s="86">
        <v>10</v>
      </c>
      <c r="AA265" s="87">
        <v>17</v>
      </c>
      <c r="AB265" s="86" t="s">
        <v>8208</v>
      </c>
      <c r="AC265" s="86" t="s">
        <v>2735</v>
      </c>
      <c r="AD265" s="86" t="s">
        <v>8209</v>
      </c>
      <c r="AE265" s="88">
        <v>800</v>
      </c>
      <c r="AG265" s="95"/>
      <c r="AJ265" s="95"/>
    </row>
    <row r="266" ht="31.5" spans="12:36">
      <c r="L266" s="86" t="s">
        <v>716</v>
      </c>
      <c r="M266" s="87">
        <v>25</v>
      </c>
      <c r="N266" s="86" t="s">
        <v>4310</v>
      </c>
      <c r="O266" s="86" t="s">
        <v>2442</v>
      </c>
      <c r="P266" s="86" t="s">
        <v>3281</v>
      </c>
      <c r="Q266" s="93">
        <v>367</v>
      </c>
      <c r="S266" s="896" t="s">
        <v>721</v>
      </c>
      <c r="T266" s="91">
        <v>10</v>
      </c>
      <c r="U266" s="91" t="s">
        <v>4002</v>
      </c>
      <c r="V266" s="91" t="s">
        <v>8212</v>
      </c>
      <c r="W266" s="91" t="s">
        <v>4004</v>
      </c>
      <c r="X266" s="91">
        <v>1600</v>
      </c>
      <c r="Z266" s="86">
        <v>10</v>
      </c>
      <c r="AA266" s="87">
        <v>17</v>
      </c>
      <c r="AB266" s="86" t="s">
        <v>8208</v>
      </c>
      <c r="AC266" s="86" t="s">
        <v>2735</v>
      </c>
      <c r="AD266" s="86" t="s">
        <v>8209</v>
      </c>
      <c r="AE266" s="88">
        <v>8940</v>
      </c>
      <c r="AG266" s="95"/>
      <c r="AJ266" s="95"/>
    </row>
    <row r="267" ht="31.5" spans="12:36">
      <c r="L267" s="86" t="s">
        <v>716</v>
      </c>
      <c r="M267" s="87">
        <v>25</v>
      </c>
      <c r="N267" s="86" t="s">
        <v>4310</v>
      </c>
      <c r="O267" s="86" t="s">
        <v>2442</v>
      </c>
      <c r="P267" s="86" t="s">
        <v>3281</v>
      </c>
      <c r="Q267" s="93">
        <v>96</v>
      </c>
      <c r="S267" s="896" t="s">
        <v>721</v>
      </c>
      <c r="T267" s="91">
        <v>10</v>
      </c>
      <c r="U267" s="91" t="s">
        <v>4002</v>
      </c>
      <c r="V267" s="91" t="s">
        <v>8213</v>
      </c>
      <c r="W267" s="91" t="s">
        <v>5076</v>
      </c>
      <c r="X267" s="91">
        <v>80</v>
      </c>
      <c r="Z267" s="86">
        <v>10</v>
      </c>
      <c r="AA267" s="87">
        <v>17</v>
      </c>
      <c r="AB267" s="86" t="s">
        <v>8208</v>
      </c>
      <c r="AC267" s="86" t="s">
        <v>2735</v>
      </c>
      <c r="AD267" s="86" t="s">
        <v>8209</v>
      </c>
      <c r="AE267" s="88">
        <v>600</v>
      </c>
      <c r="AG267" s="95"/>
      <c r="AJ267" s="95"/>
    </row>
    <row r="268" ht="31.5" spans="12:36">
      <c r="L268" s="86" t="s">
        <v>716</v>
      </c>
      <c r="M268" s="87">
        <v>25</v>
      </c>
      <c r="N268" s="86" t="s">
        <v>4310</v>
      </c>
      <c r="O268" s="86" t="s">
        <v>2442</v>
      </c>
      <c r="P268" s="86" t="s">
        <v>3281</v>
      </c>
      <c r="Q268" s="88">
        <v>2044</v>
      </c>
      <c r="S268" s="896" t="s">
        <v>721</v>
      </c>
      <c r="T268" s="91">
        <v>10</v>
      </c>
      <c r="U268" s="91" t="s">
        <v>4002</v>
      </c>
      <c r="V268" s="91" t="s">
        <v>2288</v>
      </c>
      <c r="W268" s="91" t="s">
        <v>5076</v>
      </c>
      <c r="X268" s="92">
        <v>1182</v>
      </c>
      <c r="Z268" s="86">
        <v>10</v>
      </c>
      <c r="AA268" s="87">
        <v>17</v>
      </c>
      <c r="AB268" s="86" t="s">
        <v>8208</v>
      </c>
      <c r="AC268" s="86" t="s">
        <v>2735</v>
      </c>
      <c r="AD268" s="86" t="s">
        <v>8209</v>
      </c>
      <c r="AE268" s="88">
        <v>9732</v>
      </c>
      <c r="AJ268" s="95"/>
    </row>
    <row r="269" ht="42" spans="12:36">
      <c r="L269" s="86" t="s">
        <v>716</v>
      </c>
      <c r="M269" s="87">
        <v>25</v>
      </c>
      <c r="N269" s="86" t="s">
        <v>4310</v>
      </c>
      <c r="O269" s="86" t="s">
        <v>2442</v>
      </c>
      <c r="P269" s="86" t="s">
        <v>3281</v>
      </c>
      <c r="Q269" s="88">
        <v>2544.39</v>
      </c>
      <c r="S269" s="896" t="s">
        <v>721</v>
      </c>
      <c r="T269" s="91">
        <v>10</v>
      </c>
      <c r="U269" s="91" t="s">
        <v>4002</v>
      </c>
      <c r="V269" s="91" t="s">
        <v>2288</v>
      </c>
      <c r="W269" s="91" t="s">
        <v>5076</v>
      </c>
      <c r="X269" s="92">
        <v>2582</v>
      </c>
      <c r="Z269" s="86">
        <v>10</v>
      </c>
      <c r="AA269" s="87">
        <v>21</v>
      </c>
      <c r="AB269" s="86" t="s">
        <v>8112</v>
      </c>
      <c r="AC269" s="86" t="s">
        <v>5568</v>
      </c>
      <c r="AD269" s="86" t="s">
        <v>8113</v>
      </c>
      <c r="AE269" s="88">
        <v>13188</v>
      </c>
      <c r="AJ269" s="95"/>
    </row>
    <row r="270" ht="42" spans="12:36">
      <c r="L270" s="86" t="s">
        <v>716</v>
      </c>
      <c r="M270" s="87">
        <v>25</v>
      </c>
      <c r="N270" s="86" t="s">
        <v>4310</v>
      </c>
      <c r="O270" s="86" t="s">
        <v>2442</v>
      </c>
      <c r="P270" s="86" t="s">
        <v>3281</v>
      </c>
      <c r="Q270" s="88">
        <v>3380</v>
      </c>
      <c r="S270" s="896" t="s">
        <v>721</v>
      </c>
      <c r="T270" s="91">
        <v>10</v>
      </c>
      <c r="U270" s="91" t="s">
        <v>4002</v>
      </c>
      <c r="V270" s="91" t="s">
        <v>2288</v>
      </c>
      <c r="W270" s="91" t="s">
        <v>5076</v>
      </c>
      <c r="X270" s="92">
        <v>1328</v>
      </c>
      <c r="Z270" s="86">
        <v>10</v>
      </c>
      <c r="AA270" s="87">
        <v>22</v>
      </c>
      <c r="AB270" s="86" t="s">
        <v>8190</v>
      </c>
      <c r="AC270" s="86" t="s">
        <v>8394</v>
      </c>
      <c r="AD270" s="86" t="s">
        <v>8395</v>
      </c>
      <c r="AE270" s="88">
        <v>7000</v>
      </c>
      <c r="AJ270" s="95"/>
    </row>
    <row r="271" ht="42" spans="12:36">
      <c r="L271" s="86" t="s">
        <v>716</v>
      </c>
      <c r="M271" s="87">
        <v>25</v>
      </c>
      <c r="N271" s="86" t="s">
        <v>4310</v>
      </c>
      <c r="O271" s="86" t="s">
        <v>2442</v>
      </c>
      <c r="P271" s="86" t="s">
        <v>3281</v>
      </c>
      <c r="Q271" s="88">
        <v>4281</v>
      </c>
      <c r="S271" s="896" t="s">
        <v>721</v>
      </c>
      <c r="T271" s="91">
        <v>10</v>
      </c>
      <c r="U271" s="91" t="s">
        <v>4002</v>
      </c>
      <c r="V271" s="91" t="s">
        <v>2288</v>
      </c>
      <c r="W271" s="91" t="s">
        <v>5076</v>
      </c>
      <c r="X271" s="91">
        <v>2180</v>
      </c>
      <c r="Z271" s="86">
        <v>10</v>
      </c>
      <c r="AA271" s="87">
        <v>22</v>
      </c>
      <c r="AB271" s="86" t="s">
        <v>8190</v>
      </c>
      <c r="AC271" s="86" t="s">
        <v>8396</v>
      </c>
      <c r="AD271" s="86" t="s">
        <v>8395</v>
      </c>
      <c r="AE271" s="88">
        <v>36000</v>
      </c>
      <c r="AJ271" s="95"/>
    </row>
    <row r="272" ht="42" spans="12:36">
      <c r="L272" s="86" t="s">
        <v>716</v>
      </c>
      <c r="M272" s="87">
        <v>25</v>
      </c>
      <c r="N272" s="86" t="s">
        <v>4310</v>
      </c>
      <c r="O272" s="86" t="s">
        <v>2442</v>
      </c>
      <c r="P272" s="86" t="s">
        <v>3281</v>
      </c>
      <c r="Q272" s="88">
        <v>3829</v>
      </c>
      <c r="S272" s="896" t="s">
        <v>721</v>
      </c>
      <c r="T272" s="91">
        <v>10</v>
      </c>
      <c r="U272" s="91" t="s">
        <v>4002</v>
      </c>
      <c r="V272" s="91" t="s">
        <v>2288</v>
      </c>
      <c r="W272" s="91" t="s">
        <v>5076</v>
      </c>
      <c r="X272" s="91">
        <v>2312</v>
      </c>
      <c r="Z272" s="86">
        <v>10</v>
      </c>
      <c r="AA272" s="87">
        <v>22</v>
      </c>
      <c r="AB272" s="86" t="s">
        <v>8190</v>
      </c>
      <c r="AC272" s="86" t="s">
        <v>8397</v>
      </c>
      <c r="AD272" s="86" t="s">
        <v>8395</v>
      </c>
      <c r="AE272" s="88">
        <v>6980</v>
      </c>
      <c r="AG272" s="95"/>
      <c r="AJ272" s="95"/>
    </row>
    <row r="273" ht="31.5" spans="12:36">
      <c r="L273" s="86" t="s">
        <v>716</v>
      </c>
      <c r="M273" s="87">
        <v>26</v>
      </c>
      <c r="N273" s="86" t="s">
        <v>4944</v>
      </c>
      <c r="O273" s="86" t="s">
        <v>4787</v>
      </c>
      <c r="P273" s="86" t="s">
        <v>4952</v>
      </c>
      <c r="Q273" s="88">
        <v>1565.6</v>
      </c>
      <c r="S273" s="896" t="s">
        <v>721</v>
      </c>
      <c r="T273" s="91">
        <v>10</v>
      </c>
      <c r="U273" s="91" t="s">
        <v>4002</v>
      </c>
      <c r="V273" s="91" t="s">
        <v>2288</v>
      </c>
      <c r="W273" s="91" t="s">
        <v>5076</v>
      </c>
      <c r="X273" s="91">
        <v>4502</v>
      </c>
      <c r="Z273" s="86">
        <v>10</v>
      </c>
      <c r="AA273" s="87">
        <v>22</v>
      </c>
      <c r="AB273" s="86" t="s">
        <v>8328</v>
      </c>
      <c r="AC273" s="86" t="s">
        <v>8398</v>
      </c>
      <c r="AD273" s="86" t="s">
        <v>8399</v>
      </c>
      <c r="AE273" s="88">
        <v>3392</v>
      </c>
      <c r="AJ273" s="95"/>
    </row>
    <row r="274" ht="31.5" spans="12:36">
      <c r="L274" s="86" t="s">
        <v>716</v>
      </c>
      <c r="M274" s="87">
        <v>26</v>
      </c>
      <c r="N274" s="86" t="s">
        <v>4944</v>
      </c>
      <c r="O274" s="86" t="s">
        <v>8150</v>
      </c>
      <c r="P274" s="86" t="s">
        <v>8181</v>
      </c>
      <c r="Q274" s="88">
        <v>30000</v>
      </c>
      <c r="S274" s="896" t="s">
        <v>721</v>
      </c>
      <c r="T274" s="91">
        <v>12</v>
      </c>
      <c r="U274" s="91" t="s">
        <v>8159</v>
      </c>
      <c r="V274" s="91" t="s">
        <v>5060</v>
      </c>
      <c r="W274" s="91" t="s">
        <v>8301</v>
      </c>
      <c r="X274" s="92">
        <v>49980</v>
      </c>
      <c r="Z274" s="86">
        <v>10</v>
      </c>
      <c r="AA274" s="87">
        <v>22</v>
      </c>
      <c r="AB274" s="86" t="s">
        <v>8328</v>
      </c>
      <c r="AC274" s="86" t="s">
        <v>8398</v>
      </c>
      <c r="AD274" s="86" t="s">
        <v>8399</v>
      </c>
      <c r="AE274" s="88">
        <v>312</v>
      </c>
      <c r="AJ274" s="95"/>
    </row>
    <row r="275" ht="42" spans="12:36">
      <c r="L275" s="86" t="s">
        <v>716</v>
      </c>
      <c r="M275" s="87">
        <v>26</v>
      </c>
      <c r="N275" s="86" t="s">
        <v>4944</v>
      </c>
      <c r="O275" s="86" t="s">
        <v>704</v>
      </c>
      <c r="P275" s="86" t="s">
        <v>8181</v>
      </c>
      <c r="Q275" s="88">
        <v>9430</v>
      </c>
      <c r="S275" s="896" t="s">
        <v>721</v>
      </c>
      <c r="T275" s="91">
        <v>12</v>
      </c>
      <c r="U275" s="91" t="s">
        <v>8159</v>
      </c>
      <c r="V275" s="91" t="s">
        <v>5060</v>
      </c>
      <c r="W275" s="91" t="s">
        <v>8301</v>
      </c>
      <c r="X275" s="92">
        <v>5080.12</v>
      </c>
      <c r="Z275" s="86">
        <v>10</v>
      </c>
      <c r="AA275" s="87">
        <v>24</v>
      </c>
      <c r="AB275" s="86" t="s">
        <v>8328</v>
      </c>
      <c r="AC275" s="86" t="s">
        <v>8124</v>
      </c>
      <c r="AD275" s="86" t="s">
        <v>8400</v>
      </c>
      <c r="AE275" s="88">
        <v>10352</v>
      </c>
      <c r="AG275" s="95"/>
      <c r="AJ275" s="95"/>
    </row>
    <row r="276" ht="31.5" spans="12:36">
      <c r="L276" s="96" t="s">
        <v>716</v>
      </c>
      <c r="M276" s="97">
        <v>30</v>
      </c>
      <c r="N276" s="96" t="s">
        <v>4179</v>
      </c>
      <c r="O276" s="96" t="s">
        <v>8401</v>
      </c>
      <c r="P276" s="96" t="s">
        <v>4515</v>
      </c>
      <c r="Q276" s="98">
        <v>4000</v>
      </c>
      <c r="S276" s="896" t="s">
        <v>721</v>
      </c>
      <c r="T276" s="91">
        <v>16</v>
      </c>
      <c r="U276" s="91" t="s">
        <v>4372</v>
      </c>
      <c r="V276" s="91" t="s">
        <v>4896</v>
      </c>
      <c r="W276" s="91" t="s">
        <v>8378</v>
      </c>
      <c r="X276" s="92">
        <v>7716</v>
      </c>
      <c r="Z276" s="86">
        <v>10</v>
      </c>
      <c r="AA276" s="87">
        <v>28</v>
      </c>
      <c r="AB276" s="86" t="s">
        <v>4153</v>
      </c>
      <c r="AC276" s="86" t="s">
        <v>8326</v>
      </c>
      <c r="AD276" s="86" t="s">
        <v>4154</v>
      </c>
      <c r="AE276" s="88">
        <v>2000</v>
      </c>
      <c r="AJ276" s="95"/>
    </row>
    <row r="277" ht="31.5" spans="12:36">
      <c r="L277" s="96">
        <v>5</v>
      </c>
      <c r="M277" s="97">
        <v>31</v>
      </c>
      <c r="N277" s="96" t="s">
        <v>5592</v>
      </c>
      <c r="O277" s="96" t="s">
        <v>1617</v>
      </c>
      <c r="P277" s="96" t="s">
        <v>5593</v>
      </c>
      <c r="Q277" s="99">
        <v>500</v>
      </c>
      <c r="S277" s="896" t="s">
        <v>721</v>
      </c>
      <c r="T277" s="91">
        <v>18</v>
      </c>
      <c r="U277" s="91" t="s">
        <v>4035</v>
      </c>
      <c r="V277" s="91" t="s">
        <v>8402</v>
      </c>
      <c r="W277" s="91" t="s">
        <v>6156</v>
      </c>
      <c r="X277" s="91">
        <v>35000</v>
      </c>
      <c r="Z277" s="86">
        <v>10</v>
      </c>
      <c r="AA277" s="87">
        <v>29</v>
      </c>
      <c r="AB277" s="86" t="s">
        <v>8112</v>
      </c>
      <c r="AC277" s="86" t="s">
        <v>8403</v>
      </c>
      <c r="AD277" s="86" t="s">
        <v>8118</v>
      </c>
      <c r="AE277" s="88">
        <v>1000</v>
      </c>
      <c r="AG277" s="95"/>
      <c r="AJ277" s="95"/>
    </row>
    <row r="278" ht="31.5" spans="12:36">
      <c r="L278" s="96">
        <v>5</v>
      </c>
      <c r="M278" s="97">
        <v>31</v>
      </c>
      <c r="N278" s="96" t="s">
        <v>5570</v>
      </c>
      <c r="O278" s="96" t="s">
        <v>1617</v>
      </c>
      <c r="P278" s="96" t="s">
        <v>5571</v>
      </c>
      <c r="Q278" s="99">
        <v>500</v>
      </c>
      <c r="S278" s="896" t="s">
        <v>721</v>
      </c>
      <c r="T278" s="91">
        <v>19</v>
      </c>
      <c r="U278" s="91" t="s">
        <v>5162</v>
      </c>
      <c r="V278" s="91" t="s">
        <v>5224</v>
      </c>
      <c r="W278" s="91" t="s">
        <v>8121</v>
      </c>
      <c r="X278" s="91">
        <v>1400</v>
      </c>
      <c r="Z278" s="86">
        <v>10</v>
      </c>
      <c r="AA278" s="87">
        <v>29</v>
      </c>
      <c r="AB278" s="86" t="s">
        <v>8112</v>
      </c>
      <c r="AC278" s="86" t="s">
        <v>8403</v>
      </c>
      <c r="AD278" s="86" t="s">
        <v>8118</v>
      </c>
      <c r="AE278" s="88">
        <v>3000</v>
      </c>
      <c r="AG278" s="95"/>
      <c r="AJ278" s="95"/>
    </row>
    <row r="279" ht="31.5" spans="12:36">
      <c r="L279" s="96">
        <v>6</v>
      </c>
      <c r="M279" s="97">
        <v>1</v>
      </c>
      <c r="N279" s="96" t="s">
        <v>4862</v>
      </c>
      <c r="O279" s="96" t="s">
        <v>8404</v>
      </c>
      <c r="P279" s="96" t="s">
        <v>4864</v>
      </c>
      <c r="Q279" s="98">
        <v>148</v>
      </c>
      <c r="S279" s="896" t="s">
        <v>721</v>
      </c>
      <c r="T279" s="91">
        <v>22</v>
      </c>
      <c r="U279" s="91" t="s">
        <v>8155</v>
      </c>
      <c r="V279" s="91" t="s">
        <v>7738</v>
      </c>
      <c r="W279" s="91" t="s">
        <v>8405</v>
      </c>
      <c r="X279" s="91">
        <v>6000</v>
      </c>
      <c r="Z279" s="86">
        <v>10</v>
      </c>
      <c r="AA279" s="87">
        <v>30</v>
      </c>
      <c r="AB279" s="86" t="s">
        <v>4922</v>
      </c>
      <c r="AC279" s="86" t="s">
        <v>2559</v>
      </c>
      <c r="AD279" s="86" t="s">
        <v>8406</v>
      </c>
      <c r="AE279" s="88">
        <v>1700</v>
      </c>
      <c r="AJ279" s="95"/>
    </row>
    <row r="280" ht="31.5" spans="12:36">
      <c r="L280" s="96">
        <v>6</v>
      </c>
      <c r="M280" s="97">
        <v>1</v>
      </c>
      <c r="N280" s="96" t="s">
        <v>4862</v>
      </c>
      <c r="O280" s="96" t="s">
        <v>6962</v>
      </c>
      <c r="P280" s="96" t="s">
        <v>4864</v>
      </c>
      <c r="Q280" s="98">
        <v>123</v>
      </c>
      <c r="S280" s="896" t="s">
        <v>721</v>
      </c>
      <c r="T280" s="91">
        <v>25</v>
      </c>
      <c r="U280" s="91" t="s">
        <v>4808</v>
      </c>
      <c r="V280" s="91" t="s">
        <v>8407</v>
      </c>
      <c r="W280" s="91" t="s">
        <v>4809</v>
      </c>
      <c r="X280" s="91">
        <v>5168</v>
      </c>
      <c r="Z280" s="86">
        <v>11</v>
      </c>
      <c r="AA280" s="895" t="s">
        <v>691</v>
      </c>
      <c r="AB280" s="86" t="s">
        <v>5241</v>
      </c>
      <c r="AC280" s="86" t="s">
        <v>6101</v>
      </c>
      <c r="AD280" s="86" t="s">
        <v>5243</v>
      </c>
      <c r="AE280" s="88">
        <v>463.88</v>
      </c>
      <c r="AJ280" s="95"/>
    </row>
    <row r="281" ht="31.5" spans="12:36">
      <c r="L281" s="96">
        <v>6</v>
      </c>
      <c r="M281" s="97">
        <v>1</v>
      </c>
      <c r="N281" s="96" t="s">
        <v>4862</v>
      </c>
      <c r="O281" s="96" t="s">
        <v>6962</v>
      </c>
      <c r="P281" s="96" t="s">
        <v>4864</v>
      </c>
      <c r="Q281" s="98">
        <v>30</v>
      </c>
      <c r="S281" s="896" t="s">
        <v>721</v>
      </c>
      <c r="T281" s="91">
        <v>25</v>
      </c>
      <c r="U281" s="91" t="s">
        <v>8408</v>
      </c>
      <c r="V281" s="91" t="s">
        <v>1831</v>
      </c>
      <c r="W281" s="91" t="s">
        <v>8409</v>
      </c>
      <c r="X281" s="91">
        <v>2491</v>
      </c>
      <c r="Z281" s="86">
        <v>11</v>
      </c>
      <c r="AA281" s="895" t="s">
        <v>691</v>
      </c>
      <c r="AB281" s="86" t="s">
        <v>5241</v>
      </c>
      <c r="AC281" s="86" t="s">
        <v>6101</v>
      </c>
      <c r="AD281" s="86" t="s">
        <v>5243</v>
      </c>
      <c r="AE281" s="88">
        <v>157.3</v>
      </c>
      <c r="AJ281" s="95"/>
    </row>
    <row r="282" ht="31.5" spans="12:43">
      <c r="L282" s="96">
        <v>6</v>
      </c>
      <c r="M282" s="97">
        <v>1</v>
      </c>
      <c r="N282" s="96" t="s">
        <v>4862</v>
      </c>
      <c r="O282" s="96" t="s">
        <v>6965</v>
      </c>
      <c r="P282" s="96" t="s">
        <v>4864</v>
      </c>
      <c r="Q282" s="98">
        <v>454</v>
      </c>
      <c r="S282" s="896" t="s">
        <v>721</v>
      </c>
      <c r="T282" s="91">
        <v>26</v>
      </c>
      <c r="U282" s="91" t="s">
        <v>4303</v>
      </c>
      <c r="V282" s="91" t="s">
        <v>3766</v>
      </c>
      <c r="W282" s="91" t="s">
        <v>8410</v>
      </c>
      <c r="X282" s="91">
        <v>33600</v>
      </c>
      <c r="Z282" s="86">
        <v>11</v>
      </c>
      <c r="AA282" s="895" t="s">
        <v>691</v>
      </c>
      <c r="AB282" s="86" t="s">
        <v>5241</v>
      </c>
      <c r="AC282" s="86" t="s">
        <v>6101</v>
      </c>
      <c r="AD282" s="86" t="s">
        <v>5243</v>
      </c>
      <c r="AE282" s="88">
        <v>397</v>
      </c>
      <c r="AQ282" s="95"/>
    </row>
    <row r="283" ht="31.5" spans="12:43">
      <c r="L283" s="96">
        <v>6</v>
      </c>
      <c r="M283" s="97">
        <v>1</v>
      </c>
      <c r="N283" s="96" t="s">
        <v>4862</v>
      </c>
      <c r="O283" s="96" t="s">
        <v>6965</v>
      </c>
      <c r="P283" s="96" t="s">
        <v>4864</v>
      </c>
      <c r="Q283" s="98">
        <v>433</v>
      </c>
      <c r="S283" s="896" t="s">
        <v>721</v>
      </c>
      <c r="T283" s="91">
        <v>30</v>
      </c>
      <c r="U283" s="91" t="s">
        <v>5241</v>
      </c>
      <c r="V283" s="91" t="s">
        <v>8411</v>
      </c>
      <c r="W283" s="91" t="s">
        <v>8154</v>
      </c>
      <c r="X283" s="92">
        <v>1800</v>
      </c>
      <c r="Z283" s="86">
        <v>11</v>
      </c>
      <c r="AA283" s="895" t="s">
        <v>691</v>
      </c>
      <c r="AB283" s="86" t="s">
        <v>5241</v>
      </c>
      <c r="AC283" s="86" t="s">
        <v>6101</v>
      </c>
      <c r="AD283" s="86" t="s">
        <v>5243</v>
      </c>
      <c r="AE283" s="88">
        <v>53</v>
      </c>
      <c r="AQ283" s="95"/>
    </row>
    <row r="284" ht="31.5" spans="12:43">
      <c r="L284" s="96">
        <v>6</v>
      </c>
      <c r="M284" s="97">
        <v>1</v>
      </c>
      <c r="N284" s="96" t="s">
        <v>4862</v>
      </c>
      <c r="O284" s="96" t="s">
        <v>6965</v>
      </c>
      <c r="P284" s="96" t="s">
        <v>4864</v>
      </c>
      <c r="Q284" s="98">
        <v>159</v>
      </c>
      <c r="S284" s="896" t="s">
        <v>721</v>
      </c>
      <c r="T284" s="91">
        <v>30</v>
      </c>
      <c r="U284" s="91" t="s">
        <v>5241</v>
      </c>
      <c r="V284" s="91" t="s">
        <v>8412</v>
      </c>
      <c r="W284" s="91" t="s">
        <v>5243</v>
      </c>
      <c r="X284" s="92">
        <v>2459</v>
      </c>
      <c r="Z284" s="86">
        <v>11</v>
      </c>
      <c r="AA284" s="895" t="s">
        <v>691</v>
      </c>
      <c r="AB284" s="86" t="s">
        <v>5241</v>
      </c>
      <c r="AC284" s="86" t="s">
        <v>6101</v>
      </c>
      <c r="AD284" s="86" t="s">
        <v>5243</v>
      </c>
      <c r="AE284" s="88">
        <v>59</v>
      </c>
      <c r="AQ284" s="95"/>
    </row>
    <row r="285" ht="31.5" spans="12:43">
      <c r="L285" s="96">
        <v>6</v>
      </c>
      <c r="M285" s="97">
        <v>1</v>
      </c>
      <c r="N285" s="96" t="s">
        <v>4862</v>
      </c>
      <c r="O285" s="96" t="s">
        <v>6965</v>
      </c>
      <c r="P285" s="96" t="s">
        <v>4864</v>
      </c>
      <c r="Q285" s="98">
        <v>399</v>
      </c>
      <c r="S285" s="896" t="s">
        <v>721</v>
      </c>
      <c r="T285" s="91">
        <v>30</v>
      </c>
      <c r="U285" s="91" t="s">
        <v>5241</v>
      </c>
      <c r="V285" s="91" t="s">
        <v>8412</v>
      </c>
      <c r="W285" s="91" t="s">
        <v>5243</v>
      </c>
      <c r="X285" s="92">
        <v>4000</v>
      </c>
      <c r="Z285" s="86">
        <v>11</v>
      </c>
      <c r="AA285" s="895" t="s">
        <v>677</v>
      </c>
      <c r="AB285" s="86" t="s">
        <v>8304</v>
      </c>
      <c r="AC285" s="86" t="s">
        <v>8413</v>
      </c>
      <c r="AD285" s="86" t="s">
        <v>8306</v>
      </c>
      <c r="AE285" s="88">
        <v>5000</v>
      </c>
      <c r="AQ285" s="95"/>
    </row>
    <row r="286" ht="42" spans="12:43">
      <c r="L286" s="96">
        <v>6</v>
      </c>
      <c r="M286" s="97">
        <v>1</v>
      </c>
      <c r="N286" s="96" t="s">
        <v>4862</v>
      </c>
      <c r="O286" s="96" t="s">
        <v>6965</v>
      </c>
      <c r="P286" s="96" t="s">
        <v>4864</v>
      </c>
      <c r="Q286" s="98">
        <v>156</v>
      </c>
      <c r="S286" s="896" t="s">
        <v>721</v>
      </c>
      <c r="T286" s="91">
        <v>31</v>
      </c>
      <c r="U286" s="91" t="s">
        <v>5570</v>
      </c>
      <c r="V286" s="91" t="s">
        <v>3106</v>
      </c>
      <c r="W286" s="91" t="s">
        <v>5571</v>
      </c>
      <c r="X286" s="92">
        <v>500</v>
      </c>
      <c r="Z286" s="86">
        <v>11</v>
      </c>
      <c r="AA286" s="895" t="s">
        <v>721</v>
      </c>
      <c r="AB286" s="86" t="s">
        <v>8284</v>
      </c>
      <c r="AC286" s="86" t="s">
        <v>1670</v>
      </c>
      <c r="AD286" s="86" t="s">
        <v>8285</v>
      </c>
      <c r="AE286" s="88">
        <v>1196</v>
      </c>
      <c r="AQ286" s="95"/>
    </row>
    <row r="287" ht="42" spans="12:43">
      <c r="L287" s="96">
        <v>6</v>
      </c>
      <c r="M287" s="97">
        <v>1</v>
      </c>
      <c r="N287" s="96" t="s">
        <v>4862</v>
      </c>
      <c r="O287" s="96" t="s">
        <v>6965</v>
      </c>
      <c r="P287" s="96" t="s">
        <v>4864</v>
      </c>
      <c r="Q287" s="98">
        <v>3765</v>
      </c>
      <c r="S287" s="896" t="s">
        <v>729</v>
      </c>
      <c r="T287" s="896" t="s">
        <v>665</v>
      </c>
      <c r="U287" s="91" t="s">
        <v>8126</v>
      </c>
      <c r="V287" s="91" t="s">
        <v>8414</v>
      </c>
      <c r="W287" s="91" t="s">
        <v>8339</v>
      </c>
      <c r="X287" s="92">
        <v>50000</v>
      </c>
      <c r="Z287" s="86">
        <v>11</v>
      </c>
      <c r="AA287" s="895" t="s">
        <v>721</v>
      </c>
      <c r="AB287" s="86" t="s">
        <v>8284</v>
      </c>
      <c r="AC287" s="86" t="s">
        <v>1670</v>
      </c>
      <c r="AD287" s="86" t="s">
        <v>8285</v>
      </c>
      <c r="AE287" s="88">
        <v>398</v>
      </c>
      <c r="AQ287" s="95"/>
    </row>
    <row r="288" ht="42" spans="12:43">
      <c r="L288" s="96">
        <v>6</v>
      </c>
      <c r="M288" s="97">
        <v>1</v>
      </c>
      <c r="N288" s="96" t="s">
        <v>4862</v>
      </c>
      <c r="O288" s="96" t="s">
        <v>6965</v>
      </c>
      <c r="P288" s="96" t="s">
        <v>4864</v>
      </c>
      <c r="Q288" s="98">
        <v>360</v>
      </c>
      <c r="S288" s="896" t="s">
        <v>729</v>
      </c>
      <c r="T288" s="896" t="s">
        <v>716</v>
      </c>
      <c r="U288" s="91" t="s">
        <v>4906</v>
      </c>
      <c r="V288" s="91" t="s">
        <v>6377</v>
      </c>
      <c r="W288" s="91" t="s">
        <v>4907</v>
      </c>
      <c r="X288" s="92">
        <v>5415</v>
      </c>
      <c r="Z288" s="86">
        <v>11</v>
      </c>
      <c r="AA288" s="87">
        <v>10</v>
      </c>
      <c r="AB288" s="86" t="s">
        <v>8108</v>
      </c>
      <c r="AC288" s="86" t="s">
        <v>8415</v>
      </c>
      <c r="AD288" s="86" t="s">
        <v>8218</v>
      </c>
      <c r="AE288" s="88">
        <v>49000</v>
      </c>
      <c r="AQ288" s="95"/>
    </row>
    <row r="289" ht="31.5" spans="12:43">
      <c r="L289" s="96">
        <v>6</v>
      </c>
      <c r="M289" s="97">
        <v>1</v>
      </c>
      <c r="N289" s="96" t="s">
        <v>4862</v>
      </c>
      <c r="O289" s="96" t="s">
        <v>6965</v>
      </c>
      <c r="P289" s="96" t="s">
        <v>4864</v>
      </c>
      <c r="Q289" s="98">
        <v>385.44</v>
      </c>
      <c r="S289" s="896" t="s">
        <v>729</v>
      </c>
      <c r="T289" s="896" t="s">
        <v>716</v>
      </c>
      <c r="U289" s="91" t="s">
        <v>4906</v>
      </c>
      <c r="V289" s="91" t="s">
        <v>8364</v>
      </c>
      <c r="W289" s="91" t="s">
        <v>8210</v>
      </c>
      <c r="X289" s="92">
        <v>32380</v>
      </c>
      <c r="Z289" s="86">
        <v>11</v>
      </c>
      <c r="AA289" s="87">
        <v>12</v>
      </c>
      <c r="AB289" s="86" t="s">
        <v>8284</v>
      </c>
      <c r="AC289" s="86" t="s">
        <v>2716</v>
      </c>
      <c r="AD289" s="86" t="s">
        <v>8416</v>
      </c>
      <c r="AE289" s="88">
        <v>715</v>
      </c>
      <c r="AQ289" s="95"/>
    </row>
    <row r="290" ht="31.5" spans="12:43">
      <c r="L290" s="96">
        <v>6</v>
      </c>
      <c r="M290" s="97">
        <v>1</v>
      </c>
      <c r="N290" s="96" t="s">
        <v>4862</v>
      </c>
      <c r="O290" s="96" t="s">
        <v>6965</v>
      </c>
      <c r="P290" s="96" t="s">
        <v>4864</v>
      </c>
      <c r="Q290" s="98">
        <v>1287</v>
      </c>
      <c r="S290" s="896" t="s">
        <v>729</v>
      </c>
      <c r="T290" s="896" t="s">
        <v>708</v>
      </c>
      <c r="U290" s="91" t="s">
        <v>5162</v>
      </c>
      <c r="V290" s="91" t="s">
        <v>8417</v>
      </c>
      <c r="W290" s="91" t="s">
        <v>8418</v>
      </c>
      <c r="X290" s="92">
        <v>5995.92</v>
      </c>
      <c r="Z290" s="86">
        <v>11</v>
      </c>
      <c r="AA290" s="87">
        <v>12</v>
      </c>
      <c r="AB290" s="86" t="s">
        <v>8284</v>
      </c>
      <c r="AC290" s="86" t="s">
        <v>2716</v>
      </c>
      <c r="AD290" s="86" t="s">
        <v>8416</v>
      </c>
      <c r="AE290" s="88">
        <v>920</v>
      </c>
      <c r="AQ290" s="95"/>
    </row>
    <row r="291" ht="31.5" spans="12:43">
      <c r="L291" s="96">
        <v>6</v>
      </c>
      <c r="M291" s="97">
        <v>1</v>
      </c>
      <c r="N291" s="96" t="s">
        <v>4862</v>
      </c>
      <c r="O291" s="96" t="s">
        <v>6965</v>
      </c>
      <c r="P291" s="96" t="s">
        <v>4864</v>
      </c>
      <c r="Q291" s="98">
        <v>1830</v>
      </c>
      <c r="S291" s="896" t="s">
        <v>729</v>
      </c>
      <c r="T291" s="896" t="s">
        <v>708</v>
      </c>
      <c r="U291" s="91" t="s">
        <v>5162</v>
      </c>
      <c r="V291" s="91" t="s">
        <v>8417</v>
      </c>
      <c r="W291" s="91" t="s">
        <v>8419</v>
      </c>
      <c r="X291" s="92">
        <v>99.32</v>
      </c>
      <c r="Z291" s="86">
        <v>11</v>
      </c>
      <c r="AA291" s="87">
        <v>12</v>
      </c>
      <c r="AB291" s="86" t="s">
        <v>8328</v>
      </c>
      <c r="AC291" s="86" t="s">
        <v>2986</v>
      </c>
      <c r="AD291" s="86" t="s">
        <v>8330</v>
      </c>
      <c r="AE291" s="88">
        <v>12358.64</v>
      </c>
      <c r="AQ291" s="95"/>
    </row>
    <row r="292" ht="31.5" spans="12:43">
      <c r="L292" s="96">
        <v>6</v>
      </c>
      <c r="M292" s="97">
        <v>1</v>
      </c>
      <c r="N292" s="96" t="s">
        <v>4862</v>
      </c>
      <c r="O292" s="96" t="s">
        <v>6965</v>
      </c>
      <c r="P292" s="96" t="s">
        <v>4864</v>
      </c>
      <c r="Q292" s="98">
        <v>15097.83</v>
      </c>
      <c r="S292" s="896" t="s">
        <v>729</v>
      </c>
      <c r="T292" s="896" t="s">
        <v>708</v>
      </c>
      <c r="U292" s="91" t="s">
        <v>5162</v>
      </c>
      <c r="V292" s="91" t="s">
        <v>8420</v>
      </c>
      <c r="W292" s="91" t="s">
        <v>8421</v>
      </c>
      <c r="X292" s="92">
        <v>20</v>
      </c>
      <c r="Z292" s="86">
        <v>11</v>
      </c>
      <c r="AA292" s="87">
        <v>12</v>
      </c>
      <c r="AB292" s="86" t="s">
        <v>8328</v>
      </c>
      <c r="AC292" s="86" t="s">
        <v>2986</v>
      </c>
      <c r="AD292" s="86" t="s">
        <v>8330</v>
      </c>
      <c r="AE292" s="88">
        <v>3479</v>
      </c>
      <c r="AQ292" s="95"/>
    </row>
    <row r="293" ht="42" spans="12:43">
      <c r="L293" s="96">
        <v>6</v>
      </c>
      <c r="M293" s="97">
        <v>2</v>
      </c>
      <c r="N293" s="96" t="s">
        <v>5241</v>
      </c>
      <c r="O293" s="96" t="s">
        <v>2704</v>
      </c>
      <c r="P293" s="96" t="s">
        <v>8154</v>
      </c>
      <c r="Q293" s="98">
        <v>800</v>
      </c>
      <c r="S293" s="896" t="s">
        <v>729</v>
      </c>
      <c r="T293" s="896" t="s">
        <v>710</v>
      </c>
      <c r="U293" s="91" t="s">
        <v>4009</v>
      </c>
      <c r="V293" s="91" t="s">
        <v>6011</v>
      </c>
      <c r="W293" s="91" t="s">
        <v>6304</v>
      </c>
      <c r="X293" s="92">
        <v>1783</v>
      </c>
      <c r="Z293" s="86">
        <v>11</v>
      </c>
      <c r="AA293" s="87">
        <v>20</v>
      </c>
      <c r="AB293" s="86" t="s">
        <v>8112</v>
      </c>
      <c r="AC293" s="86" t="s">
        <v>8422</v>
      </c>
      <c r="AD293" s="86" t="s">
        <v>8113</v>
      </c>
      <c r="AE293" s="88">
        <v>1945</v>
      </c>
      <c r="AQ293" s="95"/>
    </row>
    <row r="294" ht="31.5" spans="12:43">
      <c r="L294" s="96">
        <v>6</v>
      </c>
      <c r="M294" s="97">
        <v>7</v>
      </c>
      <c r="N294" s="96" t="s">
        <v>5241</v>
      </c>
      <c r="O294" s="96" t="s">
        <v>911</v>
      </c>
      <c r="P294" s="96" t="s">
        <v>8173</v>
      </c>
      <c r="Q294" s="98">
        <v>19290</v>
      </c>
      <c r="S294" s="896" t="s">
        <v>729</v>
      </c>
      <c r="T294" s="896" t="s">
        <v>710</v>
      </c>
      <c r="U294" s="91" t="s">
        <v>4009</v>
      </c>
      <c r="V294" s="91" t="s">
        <v>6011</v>
      </c>
      <c r="W294" s="91" t="s">
        <v>6304</v>
      </c>
      <c r="X294" s="92">
        <v>46330</v>
      </c>
      <c r="Z294" s="86">
        <v>11</v>
      </c>
      <c r="AA294" s="87">
        <v>20</v>
      </c>
      <c r="AB294" s="86" t="s">
        <v>8256</v>
      </c>
      <c r="AC294" s="86" t="s">
        <v>8423</v>
      </c>
      <c r="AD294" s="86" t="s">
        <v>8375</v>
      </c>
      <c r="AE294" s="88">
        <v>4000</v>
      </c>
      <c r="AQ294" s="95"/>
    </row>
    <row r="295" ht="31.5" spans="12:43">
      <c r="L295" s="96">
        <v>6</v>
      </c>
      <c r="M295" s="97">
        <v>9</v>
      </c>
      <c r="N295" s="96" t="s">
        <v>4452</v>
      </c>
      <c r="O295" s="96" t="s">
        <v>6245</v>
      </c>
      <c r="P295" s="96" t="s">
        <v>8424</v>
      </c>
      <c r="Q295" s="98">
        <v>5700</v>
      </c>
      <c r="S295" s="896" t="s">
        <v>729</v>
      </c>
      <c r="T295" s="91">
        <v>13</v>
      </c>
      <c r="U295" s="91" t="s">
        <v>4372</v>
      </c>
      <c r="V295" s="91" t="s">
        <v>7847</v>
      </c>
      <c r="W295" s="91" t="s">
        <v>8378</v>
      </c>
      <c r="X295" s="92">
        <v>3150</v>
      </c>
      <c r="Z295" s="86">
        <v>11</v>
      </c>
      <c r="AA295" s="87">
        <v>21</v>
      </c>
      <c r="AB295" s="86" t="s">
        <v>4179</v>
      </c>
      <c r="AC295" s="86" t="s">
        <v>2921</v>
      </c>
      <c r="AD295" s="86" t="s">
        <v>4181</v>
      </c>
      <c r="AE295" s="88">
        <v>80</v>
      </c>
      <c r="AQ295" s="95"/>
    </row>
    <row r="296" ht="31.5" spans="12:43">
      <c r="L296" s="96">
        <v>6</v>
      </c>
      <c r="M296" s="97">
        <v>9</v>
      </c>
      <c r="N296" s="96" t="s">
        <v>5113</v>
      </c>
      <c r="O296" s="96" t="s">
        <v>2775</v>
      </c>
      <c r="P296" s="96" t="s">
        <v>5961</v>
      </c>
      <c r="Q296" s="98">
        <v>1050</v>
      </c>
      <c r="S296" s="896" t="s">
        <v>729</v>
      </c>
      <c r="T296" s="91">
        <v>13</v>
      </c>
      <c r="U296" s="91" t="s">
        <v>5162</v>
      </c>
      <c r="V296" s="91" t="s">
        <v>692</v>
      </c>
      <c r="W296" s="91" t="s">
        <v>8121</v>
      </c>
      <c r="X296" s="91">
        <v>1600</v>
      </c>
      <c r="Z296" s="86">
        <v>11</v>
      </c>
      <c r="AA296" s="87">
        <v>21</v>
      </c>
      <c r="AB296" s="86" t="s">
        <v>8099</v>
      </c>
      <c r="AC296" s="86" t="s">
        <v>2928</v>
      </c>
      <c r="AD296" s="86" t="s">
        <v>8101</v>
      </c>
      <c r="AE296" s="88">
        <v>41187</v>
      </c>
      <c r="AQ296" s="95"/>
    </row>
    <row r="297" ht="31.5" spans="12:43">
      <c r="L297" s="96">
        <v>6</v>
      </c>
      <c r="M297" s="97">
        <v>15</v>
      </c>
      <c r="N297" s="96" t="s">
        <v>4563</v>
      </c>
      <c r="O297" s="96" t="s">
        <v>8425</v>
      </c>
      <c r="P297" s="96" t="s">
        <v>8426</v>
      </c>
      <c r="Q297" s="98">
        <v>5000</v>
      </c>
      <c r="S297" s="896" t="s">
        <v>729</v>
      </c>
      <c r="T297" s="91">
        <v>13</v>
      </c>
      <c r="U297" s="91" t="s">
        <v>4193</v>
      </c>
      <c r="V297" s="91" t="s">
        <v>4657</v>
      </c>
      <c r="W297" s="91" t="s">
        <v>4637</v>
      </c>
      <c r="X297" s="92">
        <v>280</v>
      </c>
      <c r="Z297" s="86">
        <v>11</v>
      </c>
      <c r="AA297" s="87">
        <v>24</v>
      </c>
      <c r="AB297" s="86" t="s">
        <v>8112</v>
      </c>
      <c r="AC297" s="86" t="s">
        <v>869</v>
      </c>
      <c r="AD297" s="86" t="s">
        <v>8118</v>
      </c>
      <c r="AE297" s="88">
        <v>1000</v>
      </c>
      <c r="AQ297" s="95"/>
    </row>
    <row r="298" ht="42" spans="12:43">
      <c r="L298" s="96">
        <v>6</v>
      </c>
      <c r="M298" s="97">
        <v>26</v>
      </c>
      <c r="N298" s="96" t="s">
        <v>4626</v>
      </c>
      <c r="O298" s="96" t="s">
        <v>3542</v>
      </c>
      <c r="P298" s="96" t="s">
        <v>4993</v>
      </c>
      <c r="Q298" s="98">
        <v>11310</v>
      </c>
      <c r="S298" s="896" t="s">
        <v>729</v>
      </c>
      <c r="T298" s="91">
        <v>15</v>
      </c>
      <c r="U298" s="91" t="s">
        <v>3985</v>
      </c>
      <c r="V298" s="91" t="s">
        <v>8427</v>
      </c>
      <c r="W298" s="91" t="s">
        <v>3987</v>
      </c>
      <c r="X298" s="92">
        <v>1415</v>
      </c>
      <c r="Z298" s="86">
        <v>11</v>
      </c>
      <c r="AA298" s="87">
        <v>26</v>
      </c>
      <c r="AB298" s="86" t="s">
        <v>8112</v>
      </c>
      <c r="AC298" s="86" t="s">
        <v>8428</v>
      </c>
      <c r="AD298" s="86" t="s">
        <v>8113</v>
      </c>
      <c r="AE298" s="88">
        <v>2400</v>
      </c>
      <c r="AQ298" s="95"/>
    </row>
    <row r="299" ht="31.5" spans="12:43">
      <c r="L299" s="96">
        <v>6</v>
      </c>
      <c r="M299" s="97">
        <v>26</v>
      </c>
      <c r="N299" s="96" t="s">
        <v>4626</v>
      </c>
      <c r="O299" s="96" t="s">
        <v>3192</v>
      </c>
      <c r="P299" s="96" t="s">
        <v>8185</v>
      </c>
      <c r="Q299" s="98">
        <v>3243</v>
      </c>
      <c r="S299" s="896" t="s">
        <v>729</v>
      </c>
      <c r="T299" s="91">
        <v>15</v>
      </c>
      <c r="U299" s="91" t="s">
        <v>3985</v>
      </c>
      <c r="V299" s="91" t="s">
        <v>8429</v>
      </c>
      <c r="W299" s="91" t="s">
        <v>8091</v>
      </c>
      <c r="X299" s="91">
        <v>3009</v>
      </c>
      <c r="Z299" s="86">
        <v>11</v>
      </c>
      <c r="AA299" s="87">
        <v>27</v>
      </c>
      <c r="AB299" s="86" t="s">
        <v>8256</v>
      </c>
      <c r="AC299" s="86" t="s">
        <v>8430</v>
      </c>
      <c r="AD299" s="86" t="s">
        <v>8431</v>
      </c>
      <c r="AE299" s="88">
        <v>8180</v>
      </c>
      <c r="AQ299" s="95"/>
    </row>
    <row r="300" ht="31.5" spans="12:43">
      <c r="L300" s="96">
        <v>6</v>
      </c>
      <c r="M300" s="97">
        <v>26</v>
      </c>
      <c r="N300" s="96" t="s">
        <v>4626</v>
      </c>
      <c r="O300" s="96" t="s">
        <v>3192</v>
      </c>
      <c r="P300" s="96" t="s">
        <v>8185</v>
      </c>
      <c r="Q300" s="98">
        <v>2160.41</v>
      </c>
      <c r="S300" s="896" t="s">
        <v>729</v>
      </c>
      <c r="T300" s="91">
        <v>16</v>
      </c>
      <c r="U300" s="91" t="s">
        <v>8108</v>
      </c>
      <c r="V300" s="91" t="s">
        <v>901</v>
      </c>
      <c r="W300" s="91" t="s">
        <v>8432</v>
      </c>
      <c r="X300" s="91">
        <v>45000</v>
      </c>
      <c r="Z300" s="86">
        <v>12</v>
      </c>
      <c r="AA300" s="895" t="s">
        <v>665</v>
      </c>
      <c r="AB300" s="86" t="s">
        <v>5980</v>
      </c>
      <c r="AC300" s="86" t="s">
        <v>8414</v>
      </c>
      <c r="AD300" s="86" t="s">
        <v>8137</v>
      </c>
      <c r="AE300" s="88">
        <v>580</v>
      </c>
      <c r="AQ300" s="95"/>
    </row>
    <row r="301" ht="31.5" spans="12:43">
      <c r="L301" s="96">
        <v>6</v>
      </c>
      <c r="M301" s="97">
        <v>26</v>
      </c>
      <c r="N301" s="96" t="s">
        <v>4626</v>
      </c>
      <c r="O301" s="96" t="s">
        <v>3195</v>
      </c>
      <c r="P301" s="96" t="s">
        <v>4993</v>
      </c>
      <c r="Q301" s="98">
        <v>210</v>
      </c>
      <c r="S301" s="896" t="s">
        <v>729</v>
      </c>
      <c r="T301" s="91">
        <v>21</v>
      </c>
      <c r="U301" s="91" t="s">
        <v>8141</v>
      </c>
      <c r="V301" s="91" t="s">
        <v>2617</v>
      </c>
      <c r="W301" s="91" t="s">
        <v>3307</v>
      </c>
      <c r="X301" s="91">
        <v>1850</v>
      </c>
      <c r="Z301" s="86">
        <v>12</v>
      </c>
      <c r="AA301" s="895" t="s">
        <v>665</v>
      </c>
      <c r="AB301" s="86" t="s">
        <v>5980</v>
      </c>
      <c r="AC301" s="86" t="s">
        <v>2919</v>
      </c>
      <c r="AD301" s="86" t="s">
        <v>8137</v>
      </c>
      <c r="AE301" s="88">
        <v>1078</v>
      </c>
      <c r="AQ301" s="95"/>
    </row>
    <row r="302" ht="31.5" spans="12:43">
      <c r="L302" s="96">
        <v>6</v>
      </c>
      <c r="M302" s="97">
        <v>26</v>
      </c>
      <c r="N302" s="96" t="s">
        <v>4906</v>
      </c>
      <c r="O302" s="96" t="s">
        <v>3613</v>
      </c>
      <c r="P302" s="96" t="s">
        <v>4907</v>
      </c>
      <c r="Q302" s="98">
        <v>19872</v>
      </c>
      <c r="S302" s="896" t="s">
        <v>729</v>
      </c>
      <c r="T302" s="91">
        <v>21</v>
      </c>
      <c r="U302" s="91" t="s">
        <v>8141</v>
      </c>
      <c r="V302" s="91" t="s">
        <v>2684</v>
      </c>
      <c r="W302" s="91" t="s">
        <v>3307</v>
      </c>
      <c r="X302" s="91">
        <v>1920</v>
      </c>
      <c r="Z302" s="86">
        <v>12</v>
      </c>
      <c r="AA302" s="895" t="s">
        <v>691</v>
      </c>
      <c r="AB302" s="86" t="s">
        <v>8433</v>
      </c>
      <c r="AC302" s="86" t="s">
        <v>3301</v>
      </c>
      <c r="AD302" s="86" t="s">
        <v>8434</v>
      </c>
      <c r="AE302" s="88">
        <v>1685</v>
      </c>
      <c r="AN302" s="95"/>
      <c r="AQ302" s="95"/>
    </row>
    <row r="303" ht="31.5" spans="12:43">
      <c r="L303" s="96">
        <v>6</v>
      </c>
      <c r="M303" s="97">
        <v>26</v>
      </c>
      <c r="N303" s="96" t="s">
        <v>4906</v>
      </c>
      <c r="O303" s="96" t="s">
        <v>3613</v>
      </c>
      <c r="P303" s="96" t="s">
        <v>4907</v>
      </c>
      <c r="Q303" s="98">
        <v>38685</v>
      </c>
      <c r="S303" s="896" t="s">
        <v>729</v>
      </c>
      <c r="T303" s="91">
        <v>21</v>
      </c>
      <c r="U303" s="91" t="s">
        <v>8141</v>
      </c>
      <c r="V303" s="91" t="s">
        <v>2684</v>
      </c>
      <c r="W303" s="91" t="s">
        <v>8435</v>
      </c>
      <c r="X303" s="91">
        <v>1100</v>
      </c>
      <c r="Z303" s="86">
        <v>12</v>
      </c>
      <c r="AA303" s="895" t="s">
        <v>691</v>
      </c>
      <c r="AB303" s="86" t="s">
        <v>8433</v>
      </c>
      <c r="AC303" s="86" t="s">
        <v>3301</v>
      </c>
      <c r="AD303" s="86" t="s">
        <v>8434</v>
      </c>
      <c r="AE303" s="88">
        <v>4055</v>
      </c>
      <c r="AN303" s="95"/>
      <c r="AQ303" s="95"/>
    </row>
    <row r="304" ht="31.5" spans="12:43">
      <c r="L304" s="96">
        <v>6</v>
      </c>
      <c r="M304" s="97">
        <v>26</v>
      </c>
      <c r="N304" s="96" t="s">
        <v>4906</v>
      </c>
      <c r="O304" s="96" t="s">
        <v>8436</v>
      </c>
      <c r="P304" s="96" t="s">
        <v>8437</v>
      </c>
      <c r="Q304" s="98">
        <v>10000</v>
      </c>
      <c r="S304" s="896" t="s">
        <v>729</v>
      </c>
      <c r="T304" s="91">
        <v>21</v>
      </c>
      <c r="U304" s="91" t="s">
        <v>8141</v>
      </c>
      <c r="V304" s="91" t="s">
        <v>2684</v>
      </c>
      <c r="W304" s="91" t="s">
        <v>3307</v>
      </c>
      <c r="X304" s="91">
        <v>1215</v>
      </c>
      <c r="Z304" s="86">
        <v>12</v>
      </c>
      <c r="AA304" s="895" t="s">
        <v>710</v>
      </c>
      <c r="AB304" s="86" t="s">
        <v>4705</v>
      </c>
      <c r="AC304" s="86" t="s">
        <v>2190</v>
      </c>
      <c r="AD304" s="86" t="s">
        <v>8202</v>
      </c>
      <c r="AE304" s="88">
        <v>3980</v>
      </c>
      <c r="AQ304" s="95"/>
    </row>
    <row r="305" ht="31.5" spans="12:43">
      <c r="L305" s="96">
        <v>6</v>
      </c>
      <c r="M305" s="97">
        <v>26</v>
      </c>
      <c r="N305" s="96" t="s">
        <v>4906</v>
      </c>
      <c r="O305" s="96" t="s">
        <v>3401</v>
      </c>
      <c r="P305" s="96" t="s">
        <v>8210</v>
      </c>
      <c r="Q305" s="98">
        <v>14012</v>
      </c>
      <c r="S305" s="896" t="s">
        <v>729</v>
      </c>
      <c r="T305" s="91">
        <v>21</v>
      </c>
      <c r="U305" s="91" t="s">
        <v>8141</v>
      </c>
      <c r="V305" s="91" t="s">
        <v>2684</v>
      </c>
      <c r="W305" s="91" t="s">
        <v>3307</v>
      </c>
      <c r="X305" s="91">
        <v>1876</v>
      </c>
      <c r="Z305" s="86">
        <v>12</v>
      </c>
      <c r="AA305" s="87">
        <v>15</v>
      </c>
      <c r="AB305" s="86" t="s">
        <v>5241</v>
      </c>
      <c r="AC305" s="86" t="s">
        <v>8438</v>
      </c>
      <c r="AD305" s="86" t="s">
        <v>8439</v>
      </c>
      <c r="AE305" s="88">
        <v>800</v>
      </c>
      <c r="AQ305" s="95"/>
    </row>
    <row r="306" ht="42" spans="12:43">
      <c r="L306" s="96">
        <v>6</v>
      </c>
      <c r="M306" s="97">
        <v>28</v>
      </c>
      <c r="N306" s="96" t="s">
        <v>4236</v>
      </c>
      <c r="O306" s="96" t="s">
        <v>8440</v>
      </c>
      <c r="P306" s="96" t="s">
        <v>8441</v>
      </c>
      <c r="Q306" s="98">
        <v>3600</v>
      </c>
      <c r="S306" s="896" t="s">
        <v>729</v>
      </c>
      <c r="T306" s="91">
        <v>27</v>
      </c>
      <c r="U306" s="91" t="s">
        <v>5162</v>
      </c>
      <c r="V306" s="91" t="s">
        <v>8442</v>
      </c>
      <c r="W306" s="91" t="s">
        <v>5164</v>
      </c>
      <c r="X306" s="92">
        <v>495</v>
      </c>
      <c r="Z306" s="86">
        <v>12</v>
      </c>
      <c r="AA306" s="87">
        <v>15</v>
      </c>
      <c r="AB306" s="86" t="s">
        <v>5241</v>
      </c>
      <c r="AC306" s="86" t="s">
        <v>2891</v>
      </c>
      <c r="AD306" s="86" t="s">
        <v>8173</v>
      </c>
      <c r="AE306" s="88">
        <v>1920</v>
      </c>
      <c r="AQ306" s="95"/>
    </row>
    <row r="307" ht="31.5" spans="12:43">
      <c r="L307" s="96">
        <v>6</v>
      </c>
      <c r="M307" s="97">
        <v>29</v>
      </c>
      <c r="N307" s="96" t="s">
        <v>4035</v>
      </c>
      <c r="O307" s="96" t="s">
        <v>8443</v>
      </c>
      <c r="P307" s="96" t="s">
        <v>4037</v>
      </c>
      <c r="Q307" s="98">
        <v>16752.75</v>
      </c>
      <c r="S307" s="896" t="s">
        <v>729</v>
      </c>
      <c r="T307" s="91">
        <v>28</v>
      </c>
      <c r="U307" s="91" t="s">
        <v>4179</v>
      </c>
      <c r="V307" s="91" t="s">
        <v>8444</v>
      </c>
      <c r="W307" s="91" t="s">
        <v>8445</v>
      </c>
      <c r="X307" s="91">
        <v>8000</v>
      </c>
      <c r="Z307" s="86">
        <v>12</v>
      </c>
      <c r="AA307" s="87">
        <v>18</v>
      </c>
      <c r="AB307" s="86" t="s">
        <v>8304</v>
      </c>
      <c r="AC307" s="86" t="s">
        <v>8446</v>
      </c>
      <c r="AD307" s="86" t="s">
        <v>8306</v>
      </c>
      <c r="AE307" s="88">
        <v>5000</v>
      </c>
      <c r="AQ307" s="95"/>
    </row>
    <row r="308" ht="42" spans="12:43">
      <c r="L308" s="96">
        <v>6</v>
      </c>
      <c r="M308" s="97">
        <v>29</v>
      </c>
      <c r="N308" s="96" t="s">
        <v>4310</v>
      </c>
      <c r="O308" s="96" t="s">
        <v>8447</v>
      </c>
      <c r="P308" s="96" t="s">
        <v>3281</v>
      </c>
      <c r="Q308" s="98">
        <v>4808</v>
      </c>
      <c r="S308" s="896" t="s">
        <v>729</v>
      </c>
      <c r="T308" s="91">
        <v>29</v>
      </c>
      <c r="U308" s="91" t="s">
        <v>8155</v>
      </c>
      <c r="V308" s="91" t="s">
        <v>7050</v>
      </c>
      <c r="W308" s="91" t="s">
        <v>8157</v>
      </c>
      <c r="X308" s="92">
        <v>2600</v>
      </c>
      <c r="Z308" s="86">
        <v>12</v>
      </c>
      <c r="AA308" s="87">
        <v>18</v>
      </c>
      <c r="AB308" s="86" t="s">
        <v>8112</v>
      </c>
      <c r="AC308" s="86" t="s">
        <v>8448</v>
      </c>
      <c r="AD308" s="86" t="s">
        <v>8113</v>
      </c>
      <c r="AE308" s="88">
        <v>1600</v>
      </c>
      <c r="AQ308" s="95"/>
    </row>
    <row r="309" ht="31.5" spans="12:43">
      <c r="L309" s="96">
        <v>6</v>
      </c>
      <c r="M309" s="97">
        <v>29</v>
      </c>
      <c r="N309" s="96" t="s">
        <v>4310</v>
      </c>
      <c r="O309" s="96" t="s">
        <v>8447</v>
      </c>
      <c r="P309" s="96" t="s">
        <v>3281</v>
      </c>
      <c r="Q309" s="98">
        <v>490</v>
      </c>
      <c r="S309" s="896" t="s">
        <v>729</v>
      </c>
      <c r="T309" s="91">
        <v>29</v>
      </c>
      <c r="U309" s="91" t="s">
        <v>8155</v>
      </c>
      <c r="V309" s="91" t="s">
        <v>7052</v>
      </c>
      <c r="W309" s="91" t="s">
        <v>8157</v>
      </c>
      <c r="X309" s="92">
        <v>2634</v>
      </c>
      <c r="Z309" s="86">
        <v>12</v>
      </c>
      <c r="AA309" s="87">
        <v>18</v>
      </c>
      <c r="AB309" s="86" t="s">
        <v>5241</v>
      </c>
      <c r="AC309" s="86" t="s">
        <v>8449</v>
      </c>
      <c r="AD309" s="86" t="s">
        <v>8450</v>
      </c>
      <c r="AE309" s="88">
        <v>4116</v>
      </c>
      <c r="AQ309" s="95"/>
    </row>
    <row r="310" ht="31.5" spans="12:43">
      <c r="L310" s="96">
        <v>6</v>
      </c>
      <c r="M310" s="97">
        <v>29</v>
      </c>
      <c r="N310" s="96" t="s">
        <v>4310</v>
      </c>
      <c r="O310" s="96" t="s">
        <v>8447</v>
      </c>
      <c r="P310" s="96" t="s">
        <v>3281</v>
      </c>
      <c r="Q310" s="98">
        <v>180</v>
      </c>
      <c r="S310" s="896" t="s">
        <v>729</v>
      </c>
      <c r="T310" s="91">
        <v>29</v>
      </c>
      <c r="U310" s="91" t="s">
        <v>4944</v>
      </c>
      <c r="V310" s="91" t="s">
        <v>8451</v>
      </c>
      <c r="W310" s="91" t="s">
        <v>4952</v>
      </c>
      <c r="X310" s="91">
        <v>9269</v>
      </c>
      <c r="Z310" s="86">
        <v>12</v>
      </c>
      <c r="AA310" s="87">
        <v>18</v>
      </c>
      <c r="AB310" s="86" t="s">
        <v>5241</v>
      </c>
      <c r="AC310" s="86" t="s">
        <v>8449</v>
      </c>
      <c r="AD310" s="86" t="s">
        <v>8452</v>
      </c>
      <c r="AE310" s="88">
        <v>800</v>
      </c>
      <c r="AQ310" s="95"/>
    </row>
    <row r="311" ht="31.5" spans="12:43">
      <c r="L311" s="96">
        <v>6</v>
      </c>
      <c r="M311" s="97">
        <v>29</v>
      </c>
      <c r="N311" s="96" t="s">
        <v>4310</v>
      </c>
      <c r="O311" s="96" t="s">
        <v>8447</v>
      </c>
      <c r="P311" s="96" t="s">
        <v>3281</v>
      </c>
      <c r="Q311" s="98">
        <v>1300</v>
      </c>
      <c r="S311" s="896" t="s">
        <v>729</v>
      </c>
      <c r="T311" s="91">
        <v>29</v>
      </c>
      <c r="U311" s="91" t="s">
        <v>4944</v>
      </c>
      <c r="V311" s="91" t="s">
        <v>8451</v>
      </c>
      <c r="W311" s="91" t="s">
        <v>4952</v>
      </c>
      <c r="X311" s="92">
        <v>97.85</v>
      </c>
      <c r="Z311" s="86">
        <v>12</v>
      </c>
      <c r="AA311" s="87">
        <v>19</v>
      </c>
      <c r="AB311" s="86" t="s">
        <v>5241</v>
      </c>
      <c r="AC311" s="86" t="s">
        <v>8453</v>
      </c>
      <c r="AD311" s="86" t="s">
        <v>5243</v>
      </c>
      <c r="AE311" s="88">
        <v>43</v>
      </c>
      <c r="AQ311" s="95"/>
    </row>
    <row r="312" ht="31.5" spans="12:43">
      <c r="L312" s="96">
        <v>6</v>
      </c>
      <c r="M312" s="97">
        <v>29</v>
      </c>
      <c r="N312" s="96" t="s">
        <v>4310</v>
      </c>
      <c r="O312" s="96" t="s">
        <v>8447</v>
      </c>
      <c r="P312" s="96" t="s">
        <v>3281</v>
      </c>
      <c r="Q312" s="98">
        <v>1240</v>
      </c>
      <c r="S312" s="896" t="s">
        <v>729</v>
      </c>
      <c r="T312" s="91">
        <v>29</v>
      </c>
      <c r="U312" s="91" t="s">
        <v>4944</v>
      </c>
      <c r="V312" s="91" t="s">
        <v>8451</v>
      </c>
      <c r="W312" s="91" t="s">
        <v>4952</v>
      </c>
      <c r="X312" s="92">
        <v>3915</v>
      </c>
      <c r="Z312" s="86">
        <v>12</v>
      </c>
      <c r="AA312" s="87">
        <v>19</v>
      </c>
      <c r="AB312" s="86" t="s">
        <v>5241</v>
      </c>
      <c r="AC312" s="86" t="s">
        <v>8453</v>
      </c>
      <c r="AD312" s="86" t="s">
        <v>5243</v>
      </c>
      <c r="AE312" s="88">
        <v>280</v>
      </c>
      <c r="AQ312" s="95"/>
    </row>
    <row r="313" ht="31.5" spans="12:43">
      <c r="L313" s="96">
        <v>6</v>
      </c>
      <c r="M313" s="97">
        <v>29</v>
      </c>
      <c r="N313" s="96" t="s">
        <v>4310</v>
      </c>
      <c r="O313" s="96" t="s">
        <v>8447</v>
      </c>
      <c r="P313" s="96" t="s">
        <v>3281</v>
      </c>
      <c r="Q313" s="98">
        <v>1329</v>
      </c>
      <c r="S313" s="896" t="s">
        <v>729</v>
      </c>
      <c r="T313" s="91">
        <v>29</v>
      </c>
      <c r="U313" s="91" t="s">
        <v>4944</v>
      </c>
      <c r="V313" s="91" t="s">
        <v>8451</v>
      </c>
      <c r="W313" s="91" t="s">
        <v>4952</v>
      </c>
      <c r="X313" s="92">
        <v>650</v>
      </c>
      <c r="Z313" s="86">
        <v>12</v>
      </c>
      <c r="AA313" s="87">
        <v>19</v>
      </c>
      <c r="AB313" s="86" t="s">
        <v>5241</v>
      </c>
      <c r="AC313" s="86" t="s">
        <v>8453</v>
      </c>
      <c r="AD313" s="86" t="s">
        <v>5243</v>
      </c>
      <c r="AE313" s="88">
        <v>270</v>
      </c>
      <c r="AQ313" s="95"/>
    </row>
    <row r="314" ht="31.5" spans="12:43">
      <c r="L314" s="96">
        <v>6</v>
      </c>
      <c r="M314" s="97">
        <v>29</v>
      </c>
      <c r="N314" s="96" t="s">
        <v>4310</v>
      </c>
      <c r="O314" s="96" t="s">
        <v>8447</v>
      </c>
      <c r="P314" s="96" t="s">
        <v>3281</v>
      </c>
      <c r="Q314" s="98">
        <v>650</v>
      </c>
      <c r="S314" s="896" t="s">
        <v>729</v>
      </c>
      <c r="T314" s="91">
        <v>29</v>
      </c>
      <c r="U314" s="91" t="s">
        <v>4944</v>
      </c>
      <c r="V314" s="91" t="s">
        <v>8451</v>
      </c>
      <c r="W314" s="91" t="s">
        <v>4952</v>
      </c>
      <c r="X314" s="91">
        <v>378</v>
      </c>
      <c r="Z314" s="86">
        <v>12</v>
      </c>
      <c r="AA314" s="87">
        <v>19</v>
      </c>
      <c r="AB314" s="86" t="s">
        <v>5241</v>
      </c>
      <c r="AC314" s="86" t="s">
        <v>8453</v>
      </c>
      <c r="AD314" s="86" t="s">
        <v>5243</v>
      </c>
      <c r="AE314" s="88">
        <v>90</v>
      </c>
      <c r="AQ314" s="95"/>
    </row>
    <row r="315" ht="31.5" spans="12:43">
      <c r="L315" s="96">
        <v>6</v>
      </c>
      <c r="M315" s="97">
        <v>29</v>
      </c>
      <c r="N315" s="96" t="s">
        <v>4310</v>
      </c>
      <c r="O315" s="96" t="s">
        <v>8447</v>
      </c>
      <c r="P315" s="96" t="s">
        <v>3281</v>
      </c>
      <c r="Q315" s="98">
        <v>1250</v>
      </c>
      <c r="S315" s="896" t="s">
        <v>729</v>
      </c>
      <c r="T315" s="91">
        <v>29</v>
      </c>
      <c r="U315" s="91" t="s">
        <v>4944</v>
      </c>
      <c r="V315" s="91" t="s">
        <v>8451</v>
      </c>
      <c r="W315" s="91" t="s">
        <v>4952</v>
      </c>
      <c r="X315" s="91">
        <v>238</v>
      </c>
      <c r="Z315" s="86">
        <v>12</v>
      </c>
      <c r="AA315" s="87">
        <v>19</v>
      </c>
      <c r="AB315" s="86" t="s">
        <v>5241</v>
      </c>
      <c r="AC315" s="86" t="s">
        <v>8453</v>
      </c>
      <c r="AD315" s="86" t="s">
        <v>5243</v>
      </c>
      <c r="AE315" s="88">
        <v>225</v>
      </c>
      <c r="AQ315" s="95"/>
    </row>
    <row r="316" ht="31.5" spans="12:43">
      <c r="L316" s="96">
        <v>6</v>
      </c>
      <c r="M316" s="97">
        <v>29</v>
      </c>
      <c r="N316" s="96" t="s">
        <v>4310</v>
      </c>
      <c r="O316" s="96" t="s">
        <v>8447</v>
      </c>
      <c r="P316" s="96" t="s">
        <v>3281</v>
      </c>
      <c r="Q316" s="98">
        <v>2150</v>
      </c>
      <c r="S316" s="896" t="s">
        <v>729</v>
      </c>
      <c r="T316" s="91">
        <v>29</v>
      </c>
      <c r="U316" s="91" t="s">
        <v>4944</v>
      </c>
      <c r="V316" s="91" t="s">
        <v>8451</v>
      </c>
      <c r="W316" s="91" t="s">
        <v>4952</v>
      </c>
      <c r="X316" s="92">
        <v>195</v>
      </c>
      <c r="Z316" s="86">
        <v>12</v>
      </c>
      <c r="AA316" s="87">
        <v>19</v>
      </c>
      <c r="AB316" s="86" t="s">
        <v>5241</v>
      </c>
      <c r="AC316" s="86" t="s">
        <v>8453</v>
      </c>
      <c r="AD316" s="86" t="s">
        <v>5243</v>
      </c>
      <c r="AE316" s="88">
        <v>1487.5</v>
      </c>
      <c r="AQ316" s="95"/>
    </row>
    <row r="317" ht="42" spans="12:43">
      <c r="L317" s="96">
        <v>6</v>
      </c>
      <c r="M317" s="97">
        <v>29</v>
      </c>
      <c r="N317" s="96" t="s">
        <v>4310</v>
      </c>
      <c r="O317" s="96" t="s">
        <v>8447</v>
      </c>
      <c r="P317" s="96" t="s">
        <v>3281</v>
      </c>
      <c r="Q317" s="98">
        <v>520</v>
      </c>
      <c r="S317" s="896" t="s">
        <v>729</v>
      </c>
      <c r="T317" s="91">
        <v>29</v>
      </c>
      <c r="U317" s="91" t="s">
        <v>4944</v>
      </c>
      <c r="V317" s="91" t="s">
        <v>8451</v>
      </c>
      <c r="W317" s="91" t="s">
        <v>4952</v>
      </c>
      <c r="X317" s="91">
        <v>3396.55</v>
      </c>
      <c r="Z317" s="86">
        <v>12</v>
      </c>
      <c r="AA317" s="87">
        <v>22</v>
      </c>
      <c r="AB317" s="86" t="s">
        <v>8304</v>
      </c>
      <c r="AC317" s="86" t="s">
        <v>8454</v>
      </c>
      <c r="AD317" s="86" t="s">
        <v>8368</v>
      </c>
      <c r="AE317" s="88">
        <v>2574</v>
      </c>
      <c r="AQ317" s="95"/>
    </row>
    <row r="318" ht="31.5" spans="12:43">
      <c r="L318" s="96">
        <v>6</v>
      </c>
      <c r="M318" s="97">
        <v>29</v>
      </c>
      <c r="N318" s="96" t="s">
        <v>4310</v>
      </c>
      <c r="O318" s="96" t="s">
        <v>8447</v>
      </c>
      <c r="P318" s="96" t="s">
        <v>3281</v>
      </c>
      <c r="Q318" s="98">
        <v>4806</v>
      </c>
      <c r="S318" s="896" t="s">
        <v>729</v>
      </c>
      <c r="T318" s="91">
        <v>31</v>
      </c>
      <c r="U318" s="91" t="s">
        <v>5570</v>
      </c>
      <c r="V318" s="91" t="s">
        <v>3165</v>
      </c>
      <c r="W318" s="91" t="s">
        <v>5571</v>
      </c>
      <c r="X318" s="91">
        <v>500</v>
      </c>
      <c r="Z318" s="86">
        <v>12</v>
      </c>
      <c r="AA318" s="87">
        <v>22</v>
      </c>
      <c r="AB318" s="86" t="s">
        <v>8112</v>
      </c>
      <c r="AC318" s="86" t="s">
        <v>8455</v>
      </c>
      <c r="AD318" s="86" t="s">
        <v>8118</v>
      </c>
      <c r="AE318" s="88">
        <v>4000</v>
      </c>
      <c r="AQ318" s="95"/>
    </row>
    <row r="319" ht="31.5" spans="12:43">
      <c r="L319" s="96">
        <v>6</v>
      </c>
      <c r="M319" s="97">
        <v>29</v>
      </c>
      <c r="N319" s="96" t="s">
        <v>4310</v>
      </c>
      <c r="O319" s="96" t="s">
        <v>8447</v>
      </c>
      <c r="P319" s="96" t="s">
        <v>3281</v>
      </c>
      <c r="Q319" s="98">
        <v>284</v>
      </c>
      <c r="S319" s="896" t="s">
        <v>710</v>
      </c>
      <c r="T319" s="896" t="s">
        <v>691</v>
      </c>
      <c r="U319" s="91" t="s">
        <v>5162</v>
      </c>
      <c r="V319" s="91" t="s">
        <v>2945</v>
      </c>
      <c r="W319" s="91" t="s">
        <v>8456</v>
      </c>
      <c r="X319" s="92">
        <v>3600</v>
      </c>
      <c r="Z319" s="86">
        <v>12</v>
      </c>
      <c r="AA319" s="87">
        <v>23</v>
      </c>
      <c r="AB319" s="86" t="s">
        <v>8155</v>
      </c>
      <c r="AC319" s="86" t="s">
        <v>8457</v>
      </c>
      <c r="AD319" s="86" t="s">
        <v>8242</v>
      </c>
      <c r="AE319" s="88">
        <v>14837</v>
      </c>
      <c r="AQ319" s="95"/>
    </row>
    <row r="320" ht="31.5" spans="12:43">
      <c r="L320" s="96">
        <v>6</v>
      </c>
      <c r="M320" s="97">
        <v>29</v>
      </c>
      <c r="N320" s="96" t="s">
        <v>4310</v>
      </c>
      <c r="O320" s="96" t="s">
        <v>8447</v>
      </c>
      <c r="P320" s="96" t="s">
        <v>3281</v>
      </c>
      <c r="Q320" s="98">
        <v>585</v>
      </c>
      <c r="S320" s="896" t="s">
        <v>710</v>
      </c>
      <c r="T320" s="896" t="s">
        <v>716</v>
      </c>
      <c r="U320" s="91" t="s">
        <v>4193</v>
      </c>
      <c r="V320" s="91" t="s">
        <v>3289</v>
      </c>
      <c r="W320" s="91" t="s">
        <v>4643</v>
      </c>
      <c r="X320" s="91">
        <v>960</v>
      </c>
      <c r="Z320" s="86">
        <v>12</v>
      </c>
      <c r="AA320" s="87">
        <v>24</v>
      </c>
      <c r="AB320" s="86" t="s">
        <v>8155</v>
      </c>
      <c r="AC320" s="86" t="s">
        <v>8458</v>
      </c>
      <c r="AD320" s="86" t="s">
        <v>8242</v>
      </c>
      <c r="AE320" s="88">
        <v>200</v>
      </c>
      <c r="AQ320" s="95"/>
    </row>
    <row r="321" ht="31.5" spans="12:43">
      <c r="L321" s="96">
        <v>6</v>
      </c>
      <c r="M321" s="97">
        <v>30</v>
      </c>
      <c r="N321" s="96" t="s">
        <v>5886</v>
      </c>
      <c r="O321" s="96" t="s">
        <v>8459</v>
      </c>
      <c r="P321" s="96" t="s">
        <v>6095</v>
      </c>
      <c r="Q321" s="98">
        <v>2574</v>
      </c>
      <c r="S321" s="896" t="s">
        <v>710</v>
      </c>
      <c r="T321" s="91">
        <v>14</v>
      </c>
      <c r="U321" s="91" t="s">
        <v>4705</v>
      </c>
      <c r="V321" s="91" t="s">
        <v>5014</v>
      </c>
      <c r="W321" s="91" t="s">
        <v>4706</v>
      </c>
      <c r="X321" s="92">
        <v>6909.54</v>
      </c>
      <c r="Z321" s="86">
        <v>12</v>
      </c>
      <c r="AA321" s="87">
        <v>24</v>
      </c>
      <c r="AB321" s="86" t="s">
        <v>8155</v>
      </c>
      <c r="AC321" s="86" t="s">
        <v>8460</v>
      </c>
      <c r="AD321" s="86" t="s">
        <v>8242</v>
      </c>
      <c r="AE321" s="88">
        <v>6966.7</v>
      </c>
      <c r="AQ321" s="95"/>
    </row>
    <row r="322" ht="31.5" spans="12:43">
      <c r="L322" s="96">
        <v>6</v>
      </c>
      <c r="M322" s="97">
        <v>30</v>
      </c>
      <c r="N322" s="96" t="s">
        <v>5592</v>
      </c>
      <c r="O322" s="96" t="s">
        <v>1619</v>
      </c>
      <c r="P322" s="96" t="s">
        <v>5593</v>
      </c>
      <c r="Q322" s="99">
        <v>500</v>
      </c>
      <c r="S322" s="896" t="s">
        <v>710</v>
      </c>
      <c r="T322" s="91">
        <v>14</v>
      </c>
      <c r="U322" s="91" t="s">
        <v>4808</v>
      </c>
      <c r="V322" s="91" t="s">
        <v>8461</v>
      </c>
      <c r="W322" s="91" t="s">
        <v>4809</v>
      </c>
      <c r="X322" s="91">
        <v>7500</v>
      </c>
      <c r="Z322" s="86">
        <v>12</v>
      </c>
      <c r="AA322" s="87">
        <v>24</v>
      </c>
      <c r="AB322" s="86" t="s">
        <v>8155</v>
      </c>
      <c r="AC322" s="86" t="s">
        <v>8462</v>
      </c>
      <c r="AD322" s="86" t="s">
        <v>8242</v>
      </c>
      <c r="AE322" s="88">
        <v>1952.3</v>
      </c>
      <c r="AQ322" s="95"/>
    </row>
    <row r="323" ht="31.5" spans="12:43">
      <c r="L323" s="96">
        <v>6</v>
      </c>
      <c r="M323" s="97">
        <v>30</v>
      </c>
      <c r="N323" s="96" t="s">
        <v>5570</v>
      </c>
      <c r="O323" s="96" t="s">
        <v>1619</v>
      </c>
      <c r="P323" s="96" t="s">
        <v>5571</v>
      </c>
      <c r="Q323" s="99">
        <v>500</v>
      </c>
      <c r="S323" s="896" t="s">
        <v>710</v>
      </c>
      <c r="T323" s="91">
        <v>14</v>
      </c>
      <c r="U323" s="91" t="s">
        <v>6336</v>
      </c>
      <c r="V323" s="91" t="s">
        <v>3155</v>
      </c>
      <c r="W323" s="91" t="s">
        <v>8463</v>
      </c>
      <c r="X323" s="91">
        <v>6271.23</v>
      </c>
      <c r="Z323" s="86">
        <v>12</v>
      </c>
      <c r="AA323" s="87">
        <v>24</v>
      </c>
      <c r="AB323" s="86" t="s">
        <v>8155</v>
      </c>
      <c r="AC323" s="86" t="s">
        <v>8464</v>
      </c>
      <c r="AD323" s="86" t="s">
        <v>8242</v>
      </c>
      <c r="AE323" s="88">
        <v>6778</v>
      </c>
      <c r="AQ323" s="95"/>
    </row>
    <row r="324" ht="31.5" spans="12:43">
      <c r="L324" s="96">
        <v>7</v>
      </c>
      <c r="M324" s="97">
        <v>3</v>
      </c>
      <c r="N324" s="96" t="s">
        <v>4179</v>
      </c>
      <c r="O324" s="96" t="s">
        <v>790</v>
      </c>
      <c r="P324" s="96" t="s">
        <v>4181</v>
      </c>
      <c r="Q324" s="98">
        <v>4977</v>
      </c>
      <c r="S324" s="896" t="s">
        <v>710</v>
      </c>
      <c r="T324" s="91">
        <v>14</v>
      </c>
      <c r="U324" s="91" t="s">
        <v>4808</v>
      </c>
      <c r="V324" s="91" t="s">
        <v>3469</v>
      </c>
      <c r="W324" s="91" t="s">
        <v>4809</v>
      </c>
      <c r="X324" s="92">
        <v>160</v>
      </c>
      <c r="Z324" s="86">
        <v>12</v>
      </c>
      <c r="AA324" s="87">
        <v>24</v>
      </c>
      <c r="AB324" s="86" t="s">
        <v>8155</v>
      </c>
      <c r="AC324" s="86" t="s">
        <v>8465</v>
      </c>
      <c r="AD324" s="86" t="s">
        <v>8242</v>
      </c>
      <c r="AE324" s="88">
        <v>1200</v>
      </c>
      <c r="AQ324" s="95"/>
    </row>
    <row r="325" ht="31.5" spans="12:43">
      <c r="L325" s="96">
        <v>7</v>
      </c>
      <c r="M325" s="97">
        <v>3</v>
      </c>
      <c r="N325" s="96" t="s">
        <v>4179</v>
      </c>
      <c r="O325" s="96" t="s">
        <v>790</v>
      </c>
      <c r="P325" s="96" t="s">
        <v>4181</v>
      </c>
      <c r="Q325" s="98">
        <v>9913</v>
      </c>
      <c r="S325" s="896" t="s">
        <v>710</v>
      </c>
      <c r="T325" s="91">
        <v>19</v>
      </c>
      <c r="U325" s="91" t="s">
        <v>4153</v>
      </c>
      <c r="V325" s="91" t="s">
        <v>8466</v>
      </c>
      <c r="W325" s="91" t="s">
        <v>4154</v>
      </c>
      <c r="X325" s="92">
        <v>1500</v>
      </c>
      <c r="Z325" s="86">
        <v>12</v>
      </c>
      <c r="AA325" s="87">
        <v>24</v>
      </c>
      <c r="AB325" s="86" t="s">
        <v>8155</v>
      </c>
      <c r="AC325" s="86" t="s">
        <v>8467</v>
      </c>
      <c r="AD325" s="86" t="s">
        <v>8242</v>
      </c>
      <c r="AE325" s="88">
        <v>660</v>
      </c>
      <c r="AQ325" s="95"/>
    </row>
    <row r="326" ht="31.5" spans="12:43">
      <c r="L326" s="96">
        <v>7</v>
      </c>
      <c r="M326" s="97">
        <v>3</v>
      </c>
      <c r="N326" s="96" t="s">
        <v>4179</v>
      </c>
      <c r="O326" s="96" t="s">
        <v>790</v>
      </c>
      <c r="P326" s="96" t="s">
        <v>4181</v>
      </c>
      <c r="Q326" s="98">
        <v>2285</v>
      </c>
      <c r="S326" s="896" t="s">
        <v>710</v>
      </c>
      <c r="T326" s="91">
        <v>19</v>
      </c>
      <c r="U326" s="91" t="s">
        <v>8108</v>
      </c>
      <c r="V326" s="91" t="s">
        <v>8468</v>
      </c>
      <c r="W326" s="91" t="s">
        <v>8109</v>
      </c>
      <c r="X326" s="92">
        <v>2400</v>
      </c>
      <c r="Z326" s="86">
        <v>12</v>
      </c>
      <c r="AA326" s="87">
        <v>24</v>
      </c>
      <c r="AB326" s="86" t="s">
        <v>8155</v>
      </c>
      <c r="AC326" s="86" t="s">
        <v>8469</v>
      </c>
      <c r="AD326" s="86" t="s">
        <v>8242</v>
      </c>
      <c r="AE326" s="88">
        <v>27</v>
      </c>
      <c r="AQ326" s="95"/>
    </row>
    <row r="327" ht="31.5" spans="12:43">
      <c r="L327" s="96">
        <v>7</v>
      </c>
      <c r="M327" s="97">
        <v>3</v>
      </c>
      <c r="N327" s="96" t="s">
        <v>4078</v>
      </c>
      <c r="O327" s="96" t="s">
        <v>1756</v>
      </c>
      <c r="P327" s="96" t="s">
        <v>5218</v>
      </c>
      <c r="Q327" s="98">
        <v>31800</v>
      </c>
      <c r="S327" s="896" t="s">
        <v>710</v>
      </c>
      <c r="T327" s="91">
        <v>19</v>
      </c>
      <c r="U327" s="91" t="s">
        <v>8108</v>
      </c>
      <c r="V327" s="91" t="s">
        <v>6871</v>
      </c>
      <c r="W327" s="91" t="s">
        <v>8109</v>
      </c>
      <c r="X327" s="91">
        <v>2000</v>
      </c>
      <c r="Z327" s="86">
        <v>12</v>
      </c>
      <c r="AA327" s="87">
        <v>25</v>
      </c>
      <c r="AB327" s="86" t="s">
        <v>8408</v>
      </c>
      <c r="AC327" s="86" t="s">
        <v>8470</v>
      </c>
      <c r="AD327" s="86" t="s">
        <v>8471</v>
      </c>
      <c r="AE327" s="88">
        <v>4345</v>
      </c>
      <c r="AQ327" s="95"/>
    </row>
    <row r="328" ht="31.5" spans="12:43">
      <c r="L328" s="96">
        <v>7</v>
      </c>
      <c r="M328" s="97">
        <v>3</v>
      </c>
      <c r="N328" s="96" t="s">
        <v>4078</v>
      </c>
      <c r="O328" s="96" t="s">
        <v>3043</v>
      </c>
      <c r="P328" s="96" t="s">
        <v>5218</v>
      </c>
      <c r="Q328" s="98">
        <v>49500</v>
      </c>
      <c r="S328" s="896" t="s">
        <v>710</v>
      </c>
      <c r="T328" s="91">
        <v>20</v>
      </c>
      <c r="U328" s="91" t="s">
        <v>5162</v>
      </c>
      <c r="V328" s="91" t="s">
        <v>8472</v>
      </c>
      <c r="W328" s="91" t="s">
        <v>8121</v>
      </c>
      <c r="X328" s="92">
        <v>1600</v>
      </c>
      <c r="Z328" s="86">
        <v>12</v>
      </c>
      <c r="AA328" s="87">
        <v>26</v>
      </c>
      <c r="AB328" s="86" t="s">
        <v>4179</v>
      </c>
      <c r="AC328" s="86" t="s">
        <v>8473</v>
      </c>
      <c r="AD328" s="86" t="s">
        <v>4181</v>
      </c>
      <c r="AE328" s="88">
        <v>2816</v>
      </c>
      <c r="AQ328" s="95"/>
    </row>
    <row r="329" ht="31.5" spans="12:43">
      <c r="L329" s="96">
        <v>7</v>
      </c>
      <c r="M329" s="97">
        <v>3</v>
      </c>
      <c r="N329" s="96" t="s">
        <v>4236</v>
      </c>
      <c r="O329" s="96" t="s">
        <v>3146</v>
      </c>
      <c r="P329" s="96" t="s">
        <v>8474</v>
      </c>
      <c r="Q329" s="98">
        <v>3352</v>
      </c>
      <c r="S329" s="896" t="s">
        <v>710</v>
      </c>
      <c r="T329" s="91">
        <v>23</v>
      </c>
      <c r="U329" s="91" t="s">
        <v>4906</v>
      </c>
      <c r="V329" s="91" t="s">
        <v>8475</v>
      </c>
      <c r="W329" s="91" t="s">
        <v>8437</v>
      </c>
      <c r="X329" s="92">
        <v>6000</v>
      </c>
      <c r="Z329" s="86">
        <v>12</v>
      </c>
      <c r="AA329" s="87">
        <v>26</v>
      </c>
      <c r="AB329" s="86" t="s">
        <v>8190</v>
      </c>
      <c r="AC329" s="86" t="s">
        <v>8476</v>
      </c>
      <c r="AD329" s="86" t="s">
        <v>8477</v>
      </c>
      <c r="AE329" s="88">
        <v>2960</v>
      </c>
      <c r="AQ329" s="95"/>
    </row>
    <row r="330" ht="31.5" spans="12:43">
      <c r="L330" s="96">
        <v>7</v>
      </c>
      <c r="M330" s="97">
        <v>6</v>
      </c>
      <c r="N330" s="96" t="s">
        <v>4054</v>
      </c>
      <c r="O330" s="96" t="s">
        <v>8478</v>
      </c>
      <c r="P330" s="96" t="s">
        <v>4520</v>
      </c>
      <c r="Q330" s="98">
        <v>43600</v>
      </c>
      <c r="S330" s="896" t="s">
        <v>710</v>
      </c>
      <c r="T330" s="91">
        <v>24</v>
      </c>
      <c r="U330" s="91" t="s">
        <v>8159</v>
      </c>
      <c r="V330" s="91" t="s">
        <v>779</v>
      </c>
      <c r="W330" s="91" t="s">
        <v>8301</v>
      </c>
      <c r="X330" s="92">
        <v>1875</v>
      </c>
      <c r="Z330" s="86">
        <v>12</v>
      </c>
      <c r="AA330" s="87">
        <v>26</v>
      </c>
      <c r="AB330" s="86" t="s">
        <v>8190</v>
      </c>
      <c r="AC330" s="86" t="s">
        <v>8476</v>
      </c>
      <c r="AD330" s="86" t="s">
        <v>8477</v>
      </c>
      <c r="AE330" s="88">
        <v>20854</v>
      </c>
      <c r="AQ330" s="95"/>
    </row>
    <row r="331" ht="31.5" spans="12:43">
      <c r="L331" s="96">
        <v>7</v>
      </c>
      <c r="M331" s="97">
        <v>7</v>
      </c>
      <c r="N331" s="96" t="s">
        <v>4146</v>
      </c>
      <c r="O331" s="96" t="s">
        <v>2339</v>
      </c>
      <c r="P331" s="96" t="s">
        <v>8479</v>
      </c>
      <c r="Q331" s="98">
        <v>8431</v>
      </c>
      <c r="S331" s="896" t="s">
        <v>710</v>
      </c>
      <c r="T331" s="91">
        <v>24</v>
      </c>
      <c r="U331" s="91" t="s">
        <v>8159</v>
      </c>
      <c r="V331" s="91" t="s">
        <v>779</v>
      </c>
      <c r="W331" s="91" t="s">
        <v>8301</v>
      </c>
      <c r="X331" s="91">
        <v>6520</v>
      </c>
      <c r="Z331" s="86">
        <v>12</v>
      </c>
      <c r="AA331" s="87">
        <v>26</v>
      </c>
      <c r="AB331" s="86" t="s">
        <v>8190</v>
      </c>
      <c r="AC331" s="86" t="s">
        <v>8476</v>
      </c>
      <c r="AD331" s="86" t="s">
        <v>8477</v>
      </c>
      <c r="AE331" s="88">
        <v>850</v>
      </c>
      <c r="AQ331" s="95"/>
    </row>
    <row r="332" ht="31.5" spans="12:43">
      <c r="L332" s="96">
        <v>7</v>
      </c>
      <c r="M332" s="97">
        <v>7</v>
      </c>
      <c r="N332" s="96" t="s">
        <v>5241</v>
      </c>
      <c r="O332" s="96" t="s">
        <v>8480</v>
      </c>
      <c r="P332" s="96" t="s">
        <v>8154</v>
      </c>
      <c r="Q332" s="98">
        <v>800</v>
      </c>
      <c r="S332" s="896" t="s">
        <v>710</v>
      </c>
      <c r="T332" s="91">
        <v>24</v>
      </c>
      <c r="U332" s="91" t="s">
        <v>8159</v>
      </c>
      <c r="V332" s="91" t="s">
        <v>779</v>
      </c>
      <c r="W332" s="91" t="s">
        <v>8301</v>
      </c>
      <c r="X332" s="92">
        <v>18500</v>
      </c>
      <c r="Z332" s="86">
        <v>12</v>
      </c>
      <c r="AA332" s="87">
        <v>26</v>
      </c>
      <c r="AB332" s="86" t="s">
        <v>8190</v>
      </c>
      <c r="AC332" s="86" t="s">
        <v>8476</v>
      </c>
      <c r="AD332" s="86" t="s">
        <v>8477</v>
      </c>
      <c r="AE332" s="88">
        <v>1260</v>
      </c>
      <c r="AQ332" s="95"/>
    </row>
    <row r="333" ht="31.5" spans="12:43">
      <c r="L333" s="96">
        <v>7</v>
      </c>
      <c r="M333" s="97">
        <v>14</v>
      </c>
      <c r="N333" s="96" t="s">
        <v>5818</v>
      </c>
      <c r="O333" s="96" t="s">
        <v>8481</v>
      </c>
      <c r="P333" s="96" t="s">
        <v>5819</v>
      </c>
      <c r="Q333" s="98">
        <v>325</v>
      </c>
      <c r="S333" s="896" t="s">
        <v>710</v>
      </c>
      <c r="T333" s="91">
        <v>30</v>
      </c>
      <c r="U333" s="91" t="s">
        <v>5980</v>
      </c>
      <c r="V333" s="91" t="s">
        <v>8482</v>
      </c>
      <c r="W333" s="91" t="s">
        <v>8137</v>
      </c>
      <c r="X333" s="92">
        <v>1350</v>
      </c>
      <c r="Z333" s="86">
        <v>12</v>
      </c>
      <c r="AA333" s="87">
        <v>26</v>
      </c>
      <c r="AB333" s="86" t="s">
        <v>8190</v>
      </c>
      <c r="AC333" s="86" t="s">
        <v>8476</v>
      </c>
      <c r="AD333" s="86" t="s">
        <v>8477</v>
      </c>
      <c r="AE333" s="88">
        <v>17296</v>
      </c>
      <c r="AQ333" s="95"/>
    </row>
    <row r="334" ht="31.5" spans="12:43">
      <c r="L334" s="96">
        <v>7</v>
      </c>
      <c r="M334" s="97">
        <v>18</v>
      </c>
      <c r="N334" s="96" t="s">
        <v>5241</v>
      </c>
      <c r="O334" s="96" t="s">
        <v>7957</v>
      </c>
      <c r="P334" s="96" t="s">
        <v>8154</v>
      </c>
      <c r="Q334" s="98">
        <v>2063</v>
      </c>
      <c r="S334" s="896" t="s">
        <v>710</v>
      </c>
      <c r="T334" s="91">
        <v>30</v>
      </c>
      <c r="U334" s="91" t="s">
        <v>5980</v>
      </c>
      <c r="V334" s="91" t="s">
        <v>8482</v>
      </c>
      <c r="W334" s="91" t="s">
        <v>8137</v>
      </c>
      <c r="X334" s="92">
        <v>3320</v>
      </c>
      <c r="Z334" s="86">
        <v>12</v>
      </c>
      <c r="AA334" s="87">
        <v>26</v>
      </c>
      <c r="AB334" s="86" t="s">
        <v>8190</v>
      </c>
      <c r="AC334" s="86" t="s">
        <v>8476</v>
      </c>
      <c r="AD334" s="86" t="s">
        <v>8477</v>
      </c>
      <c r="AE334" s="88">
        <v>17337.73</v>
      </c>
      <c r="AQ334" s="95"/>
    </row>
    <row r="335" ht="31.5" spans="12:43">
      <c r="L335" s="96">
        <v>7</v>
      </c>
      <c r="M335" s="97">
        <v>24</v>
      </c>
      <c r="N335" s="96" t="s">
        <v>4862</v>
      </c>
      <c r="O335" s="96" t="s">
        <v>1825</v>
      </c>
      <c r="P335" s="96" t="s">
        <v>6315</v>
      </c>
      <c r="Q335" s="98">
        <v>1608.4</v>
      </c>
      <c r="S335" s="896" t="s">
        <v>710</v>
      </c>
      <c r="T335" s="91">
        <v>30</v>
      </c>
      <c r="U335" s="91" t="s">
        <v>5980</v>
      </c>
      <c r="V335" s="91" t="s">
        <v>8482</v>
      </c>
      <c r="W335" s="91" t="s">
        <v>8137</v>
      </c>
      <c r="X335" s="92">
        <v>460</v>
      </c>
      <c r="Z335" s="86">
        <v>12</v>
      </c>
      <c r="AA335" s="87">
        <v>29</v>
      </c>
      <c r="AB335" s="86" t="s">
        <v>8112</v>
      </c>
      <c r="AC335" s="86" t="s">
        <v>8483</v>
      </c>
      <c r="AD335" s="86" t="s">
        <v>8115</v>
      </c>
      <c r="AE335" s="88">
        <v>540</v>
      </c>
      <c r="AQ335" s="95"/>
    </row>
    <row r="336" ht="31.5" spans="12:43">
      <c r="L336" s="96">
        <v>7</v>
      </c>
      <c r="M336" s="97">
        <v>24</v>
      </c>
      <c r="N336" s="96" t="s">
        <v>4862</v>
      </c>
      <c r="O336" s="96" t="s">
        <v>8484</v>
      </c>
      <c r="P336" s="96" t="s">
        <v>4864</v>
      </c>
      <c r="Q336" s="98">
        <v>780</v>
      </c>
      <c r="S336" s="896" t="s">
        <v>710</v>
      </c>
      <c r="T336" s="91">
        <v>30</v>
      </c>
      <c r="U336" s="91" t="s">
        <v>5980</v>
      </c>
      <c r="V336" s="91" t="s">
        <v>8482</v>
      </c>
      <c r="W336" s="91" t="s">
        <v>8137</v>
      </c>
      <c r="X336" s="91">
        <v>248</v>
      </c>
      <c r="Z336" s="86">
        <v>12</v>
      </c>
      <c r="AA336" s="87">
        <v>29</v>
      </c>
      <c r="AB336" s="86" t="s">
        <v>8112</v>
      </c>
      <c r="AC336" s="86" t="s">
        <v>8483</v>
      </c>
      <c r="AD336" s="86" t="s">
        <v>8115</v>
      </c>
      <c r="AE336" s="88">
        <v>6000</v>
      </c>
      <c r="AQ336" s="95"/>
    </row>
    <row r="337" ht="31.5" spans="12:43">
      <c r="L337" s="96">
        <v>7</v>
      </c>
      <c r="M337" s="97">
        <v>24</v>
      </c>
      <c r="N337" s="96" t="s">
        <v>4862</v>
      </c>
      <c r="O337" s="96" t="s">
        <v>8484</v>
      </c>
      <c r="P337" s="96" t="s">
        <v>4864</v>
      </c>
      <c r="Q337" s="98">
        <v>239</v>
      </c>
      <c r="S337" s="896" t="s">
        <v>710</v>
      </c>
      <c r="T337" s="91">
        <v>30</v>
      </c>
      <c r="U337" s="91" t="s">
        <v>5980</v>
      </c>
      <c r="V337" s="91" t="s">
        <v>8482</v>
      </c>
      <c r="W337" s="91" t="s">
        <v>8137</v>
      </c>
      <c r="X337" s="91">
        <v>1890</v>
      </c>
      <c r="Z337" s="86">
        <v>12</v>
      </c>
      <c r="AA337" s="87">
        <v>29</v>
      </c>
      <c r="AB337" s="86" t="s">
        <v>8208</v>
      </c>
      <c r="AC337" s="86" t="s">
        <v>8485</v>
      </c>
      <c r="AD337" s="86" t="s">
        <v>8209</v>
      </c>
      <c r="AE337" s="88">
        <v>1005</v>
      </c>
      <c r="AQ337" s="95"/>
    </row>
    <row r="338" ht="31.5" spans="12:43">
      <c r="L338" s="96">
        <v>7</v>
      </c>
      <c r="M338" s="97">
        <v>24</v>
      </c>
      <c r="N338" s="96" t="s">
        <v>4862</v>
      </c>
      <c r="O338" s="96" t="s">
        <v>8484</v>
      </c>
      <c r="P338" s="96" t="s">
        <v>4864</v>
      </c>
      <c r="Q338" s="98">
        <v>3737.25</v>
      </c>
      <c r="S338" s="896" t="s">
        <v>710</v>
      </c>
      <c r="T338" s="91">
        <v>30</v>
      </c>
      <c r="U338" s="91" t="s">
        <v>5980</v>
      </c>
      <c r="V338" s="91" t="s">
        <v>8482</v>
      </c>
      <c r="W338" s="91" t="s">
        <v>8137</v>
      </c>
      <c r="X338" s="92">
        <v>858.6</v>
      </c>
      <c r="Z338" s="86">
        <v>12</v>
      </c>
      <c r="AA338" s="87">
        <v>30</v>
      </c>
      <c r="AB338" s="86" t="s">
        <v>4179</v>
      </c>
      <c r="AC338" s="86" t="s">
        <v>8486</v>
      </c>
      <c r="AD338" s="86" t="s">
        <v>4181</v>
      </c>
      <c r="AE338" s="88">
        <v>975</v>
      </c>
      <c r="AQ338" s="95"/>
    </row>
    <row r="339" ht="31.5" spans="12:43">
      <c r="L339" s="96">
        <v>7</v>
      </c>
      <c r="M339" s="97">
        <v>24</v>
      </c>
      <c r="N339" s="96" t="s">
        <v>4862</v>
      </c>
      <c r="O339" s="96" t="s">
        <v>5716</v>
      </c>
      <c r="P339" s="96" t="s">
        <v>4864</v>
      </c>
      <c r="Q339" s="98">
        <v>70</v>
      </c>
      <c r="S339" s="896" t="s">
        <v>710</v>
      </c>
      <c r="T339" s="91">
        <v>30</v>
      </c>
      <c r="U339" s="91" t="s">
        <v>5980</v>
      </c>
      <c r="V339" s="91" t="s">
        <v>8482</v>
      </c>
      <c r="W339" s="91" t="s">
        <v>8137</v>
      </c>
      <c r="X339" s="92">
        <v>572</v>
      </c>
      <c r="Z339" s="86">
        <v>12</v>
      </c>
      <c r="AA339" s="87">
        <v>30</v>
      </c>
      <c r="AB339" s="86" t="s">
        <v>4303</v>
      </c>
      <c r="AC339" s="86" t="s">
        <v>8487</v>
      </c>
      <c r="AD339" s="86" t="s">
        <v>8410</v>
      </c>
      <c r="AE339" s="88">
        <v>575</v>
      </c>
      <c r="AQ339" s="95"/>
    </row>
    <row r="340" ht="31.5" spans="12:43">
      <c r="L340" s="96">
        <v>7</v>
      </c>
      <c r="M340" s="97">
        <v>24</v>
      </c>
      <c r="N340" s="96" t="s">
        <v>4862</v>
      </c>
      <c r="O340" s="96" t="s">
        <v>5716</v>
      </c>
      <c r="P340" s="96" t="s">
        <v>4864</v>
      </c>
      <c r="Q340" s="98">
        <v>160</v>
      </c>
      <c r="S340" s="896" t="s">
        <v>710</v>
      </c>
      <c r="T340" s="91">
        <v>30</v>
      </c>
      <c r="U340" s="91" t="s">
        <v>5980</v>
      </c>
      <c r="V340" s="91" t="s">
        <v>8482</v>
      </c>
      <c r="W340" s="91" t="s">
        <v>8137</v>
      </c>
      <c r="X340" s="91">
        <v>3150</v>
      </c>
      <c r="Z340" s="86">
        <v>12</v>
      </c>
      <c r="AA340" s="87">
        <v>30</v>
      </c>
      <c r="AB340" s="86" t="s">
        <v>6336</v>
      </c>
      <c r="AC340" s="86" t="s">
        <v>8488</v>
      </c>
      <c r="AD340" s="86" t="s">
        <v>8372</v>
      </c>
      <c r="AE340" s="88">
        <v>750</v>
      </c>
      <c r="AQ340" s="95"/>
    </row>
    <row r="341" ht="31.5" spans="12:43">
      <c r="L341" s="96">
        <v>7</v>
      </c>
      <c r="M341" s="97">
        <v>24</v>
      </c>
      <c r="N341" s="96" t="s">
        <v>4862</v>
      </c>
      <c r="O341" s="96" t="s">
        <v>5716</v>
      </c>
      <c r="P341" s="96" t="s">
        <v>4864</v>
      </c>
      <c r="Q341" s="98">
        <v>1400</v>
      </c>
      <c r="S341" s="896" t="s">
        <v>710</v>
      </c>
      <c r="T341" s="91">
        <v>30</v>
      </c>
      <c r="U341" s="91" t="s">
        <v>5980</v>
      </c>
      <c r="V341" s="91" t="s">
        <v>8482</v>
      </c>
      <c r="W341" s="91" t="s">
        <v>8137</v>
      </c>
      <c r="X341" s="91">
        <v>6055</v>
      </c>
      <c r="Z341" s="100" t="s">
        <v>389</v>
      </c>
      <c r="AA341" s="100"/>
      <c r="AB341" s="100"/>
      <c r="AC341" s="100"/>
      <c r="AD341" s="100"/>
      <c r="AE341" s="101">
        <f>SUM(AE23:AE340)</f>
        <v>1506064.78</v>
      </c>
      <c r="AQ341" s="95"/>
    </row>
    <row r="342" ht="31.5" spans="12:43">
      <c r="L342" s="96">
        <v>7</v>
      </c>
      <c r="M342" s="97">
        <v>24</v>
      </c>
      <c r="N342" s="96" t="s">
        <v>4862</v>
      </c>
      <c r="O342" s="96" t="s">
        <v>5716</v>
      </c>
      <c r="P342" s="96" t="s">
        <v>4864</v>
      </c>
      <c r="Q342" s="98">
        <v>160</v>
      </c>
      <c r="S342" s="896" t="s">
        <v>710</v>
      </c>
      <c r="T342" s="91">
        <v>30</v>
      </c>
      <c r="U342" s="91" t="s">
        <v>5980</v>
      </c>
      <c r="V342" s="91" t="s">
        <v>8482</v>
      </c>
      <c r="W342" s="91" t="s">
        <v>8137</v>
      </c>
      <c r="X342" s="92">
        <v>3840</v>
      </c>
      <c r="AQ342" s="95"/>
    </row>
    <row r="343" ht="31.5" spans="12:43">
      <c r="L343" s="96">
        <v>7</v>
      </c>
      <c r="M343" s="97">
        <v>24</v>
      </c>
      <c r="N343" s="96" t="s">
        <v>4862</v>
      </c>
      <c r="O343" s="96" t="s">
        <v>5716</v>
      </c>
      <c r="P343" s="96" t="s">
        <v>4864</v>
      </c>
      <c r="Q343" s="98">
        <v>1838</v>
      </c>
      <c r="S343" s="896" t="s">
        <v>710</v>
      </c>
      <c r="T343" s="91">
        <v>30</v>
      </c>
      <c r="U343" s="91" t="s">
        <v>5980</v>
      </c>
      <c r="V343" s="91" t="s">
        <v>8482</v>
      </c>
      <c r="W343" s="91" t="s">
        <v>8137</v>
      </c>
      <c r="X343" s="92">
        <v>790</v>
      </c>
      <c r="AQ343" s="95"/>
    </row>
    <row r="344" ht="31.5" spans="12:43">
      <c r="L344" s="96">
        <v>7</v>
      </c>
      <c r="M344" s="97">
        <v>24</v>
      </c>
      <c r="N344" s="96" t="s">
        <v>4862</v>
      </c>
      <c r="O344" s="96" t="s">
        <v>5716</v>
      </c>
      <c r="P344" s="96" t="s">
        <v>4864</v>
      </c>
      <c r="Q344" s="98">
        <v>1040</v>
      </c>
      <c r="S344" s="91">
        <v>10</v>
      </c>
      <c r="T344" s="91">
        <v>10</v>
      </c>
      <c r="U344" s="91" t="s">
        <v>4153</v>
      </c>
      <c r="V344" s="91" t="s">
        <v>3457</v>
      </c>
      <c r="W344" s="91" t="s">
        <v>4154</v>
      </c>
      <c r="X344" s="92">
        <v>1200</v>
      </c>
      <c r="AQ344" s="95"/>
    </row>
    <row r="345" ht="31.5" spans="12:24">
      <c r="L345" s="96">
        <v>7</v>
      </c>
      <c r="M345" s="97">
        <v>24</v>
      </c>
      <c r="N345" s="96" t="s">
        <v>4862</v>
      </c>
      <c r="O345" s="96" t="s">
        <v>5716</v>
      </c>
      <c r="P345" s="96" t="s">
        <v>4864</v>
      </c>
      <c r="Q345" s="98">
        <v>1550</v>
      </c>
      <c r="S345" s="91">
        <v>10</v>
      </c>
      <c r="T345" s="91">
        <v>12</v>
      </c>
      <c r="U345" s="91" t="s">
        <v>5241</v>
      </c>
      <c r="V345" s="91" t="s">
        <v>8489</v>
      </c>
      <c r="W345" s="91" t="s">
        <v>8173</v>
      </c>
      <c r="X345" s="92">
        <v>9580</v>
      </c>
    </row>
    <row r="346" ht="31.5" spans="12:24">
      <c r="L346" s="96">
        <v>7</v>
      </c>
      <c r="M346" s="97">
        <v>27</v>
      </c>
      <c r="N346" s="96" t="s">
        <v>4002</v>
      </c>
      <c r="O346" s="96" t="s">
        <v>3380</v>
      </c>
      <c r="P346" s="96" t="s">
        <v>8490</v>
      </c>
      <c r="Q346" s="98">
        <v>8733.28</v>
      </c>
      <c r="S346" s="91">
        <v>10</v>
      </c>
      <c r="T346" s="91">
        <v>12</v>
      </c>
      <c r="U346" s="91" t="s">
        <v>5241</v>
      </c>
      <c r="V346" s="91" t="s">
        <v>2123</v>
      </c>
      <c r="W346" s="91" t="s">
        <v>8154</v>
      </c>
      <c r="X346" s="92">
        <v>1800</v>
      </c>
    </row>
    <row r="347" ht="31.5" spans="12:24">
      <c r="L347" s="96">
        <v>7</v>
      </c>
      <c r="M347" s="97">
        <v>27</v>
      </c>
      <c r="N347" s="96" t="s">
        <v>4310</v>
      </c>
      <c r="O347" s="96" t="s">
        <v>8491</v>
      </c>
      <c r="P347" s="96" t="s">
        <v>3281</v>
      </c>
      <c r="Q347" s="98">
        <v>200</v>
      </c>
      <c r="S347" s="91">
        <v>10</v>
      </c>
      <c r="T347" s="91">
        <v>15</v>
      </c>
      <c r="U347" s="91" t="s">
        <v>4808</v>
      </c>
      <c r="V347" s="91" t="s">
        <v>4642</v>
      </c>
      <c r="W347" s="91" t="s">
        <v>8492</v>
      </c>
      <c r="X347" s="92">
        <v>6000</v>
      </c>
    </row>
    <row r="348" ht="31.5" spans="12:24">
      <c r="L348" s="96">
        <v>7</v>
      </c>
      <c r="M348" s="97">
        <v>27</v>
      </c>
      <c r="N348" s="96" t="s">
        <v>4310</v>
      </c>
      <c r="O348" s="96" t="s">
        <v>8491</v>
      </c>
      <c r="P348" s="96" t="s">
        <v>3281</v>
      </c>
      <c r="Q348" s="98">
        <v>700</v>
      </c>
      <c r="S348" s="91">
        <v>10</v>
      </c>
      <c r="T348" s="91">
        <v>16</v>
      </c>
      <c r="U348" s="91" t="s">
        <v>4002</v>
      </c>
      <c r="V348" s="91" t="s">
        <v>2725</v>
      </c>
      <c r="W348" s="91" t="s">
        <v>4004</v>
      </c>
      <c r="X348" s="92">
        <v>1600</v>
      </c>
    </row>
    <row r="349" ht="31.5" spans="12:24">
      <c r="L349" s="96">
        <v>7</v>
      </c>
      <c r="M349" s="97">
        <v>27</v>
      </c>
      <c r="N349" s="96" t="s">
        <v>4310</v>
      </c>
      <c r="O349" s="96" t="s">
        <v>8491</v>
      </c>
      <c r="P349" s="96" t="s">
        <v>3281</v>
      </c>
      <c r="Q349" s="98">
        <v>3391.2</v>
      </c>
      <c r="S349" s="91">
        <v>10</v>
      </c>
      <c r="T349" s="91">
        <v>16</v>
      </c>
      <c r="U349" s="91" t="s">
        <v>4002</v>
      </c>
      <c r="V349" s="91" t="s">
        <v>8493</v>
      </c>
      <c r="W349" s="91" t="s">
        <v>5076</v>
      </c>
      <c r="X349" s="92">
        <v>1224</v>
      </c>
    </row>
    <row r="350" ht="31.5" spans="12:24">
      <c r="L350" s="96">
        <v>7</v>
      </c>
      <c r="M350" s="97">
        <v>27</v>
      </c>
      <c r="N350" s="96" t="s">
        <v>4310</v>
      </c>
      <c r="O350" s="96" t="s">
        <v>8491</v>
      </c>
      <c r="P350" s="96" t="s">
        <v>3281</v>
      </c>
      <c r="Q350" s="98">
        <v>85</v>
      </c>
      <c r="S350" s="91">
        <v>10</v>
      </c>
      <c r="T350" s="91">
        <v>16</v>
      </c>
      <c r="U350" s="91" t="s">
        <v>4002</v>
      </c>
      <c r="V350" s="91" t="s">
        <v>8493</v>
      </c>
      <c r="W350" s="91" t="s">
        <v>5076</v>
      </c>
      <c r="X350" s="92">
        <v>87.2</v>
      </c>
    </row>
    <row r="351" ht="31.5" spans="12:24">
      <c r="L351" s="96">
        <v>7</v>
      </c>
      <c r="M351" s="97">
        <v>27</v>
      </c>
      <c r="N351" s="96" t="s">
        <v>4310</v>
      </c>
      <c r="O351" s="96" t="s">
        <v>8491</v>
      </c>
      <c r="P351" s="96" t="s">
        <v>3281</v>
      </c>
      <c r="Q351" s="98">
        <v>400</v>
      </c>
      <c r="S351" s="91">
        <v>10</v>
      </c>
      <c r="T351" s="91">
        <v>17</v>
      </c>
      <c r="U351" s="91" t="s">
        <v>8186</v>
      </c>
      <c r="V351" s="91" t="s">
        <v>6364</v>
      </c>
      <c r="W351" s="91" t="s">
        <v>8188</v>
      </c>
      <c r="X351" s="91">
        <v>60</v>
      </c>
    </row>
    <row r="352" ht="31.5" spans="12:24">
      <c r="L352" s="96">
        <v>7</v>
      </c>
      <c r="M352" s="97">
        <v>27</v>
      </c>
      <c r="N352" s="96" t="s">
        <v>4310</v>
      </c>
      <c r="O352" s="96" t="s">
        <v>8491</v>
      </c>
      <c r="P352" s="96" t="s">
        <v>3281</v>
      </c>
      <c r="Q352" s="98">
        <v>3070</v>
      </c>
      <c r="S352" s="91">
        <v>10</v>
      </c>
      <c r="T352" s="91">
        <v>17</v>
      </c>
      <c r="U352" s="91" t="s">
        <v>8186</v>
      </c>
      <c r="V352" s="91" t="s">
        <v>6364</v>
      </c>
      <c r="W352" s="91" t="s">
        <v>8188</v>
      </c>
      <c r="X352" s="92">
        <v>254</v>
      </c>
    </row>
    <row r="353" ht="31.5" spans="12:24">
      <c r="L353" s="96">
        <v>7</v>
      </c>
      <c r="M353" s="97">
        <v>27</v>
      </c>
      <c r="N353" s="96" t="s">
        <v>4310</v>
      </c>
      <c r="O353" s="96" t="s">
        <v>8491</v>
      </c>
      <c r="P353" s="96" t="s">
        <v>3281</v>
      </c>
      <c r="Q353" s="98">
        <v>4708</v>
      </c>
      <c r="S353" s="91">
        <v>10</v>
      </c>
      <c r="T353" s="91">
        <v>17</v>
      </c>
      <c r="U353" s="91" t="s">
        <v>8186</v>
      </c>
      <c r="V353" s="91" t="s">
        <v>6364</v>
      </c>
      <c r="W353" s="91" t="s">
        <v>8188</v>
      </c>
      <c r="X353" s="92">
        <v>336</v>
      </c>
    </row>
    <row r="354" ht="31.5" spans="12:24">
      <c r="L354" s="96">
        <v>7</v>
      </c>
      <c r="M354" s="97">
        <v>27</v>
      </c>
      <c r="N354" s="96" t="s">
        <v>4310</v>
      </c>
      <c r="O354" s="96" t="s">
        <v>8491</v>
      </c>
      <c r="P354" s="96" t="s">
        <v>3281</v>
      </c>
      <c r="Q354" s="98">
        <v>3100</v>
      </c>
      <c r="S354" s="91">
        <v>10</v>
      </c>
      <c r="T354" s="91">
        <v>17</v>
      </c>
      <c r="U354" s="91" t="s">
        <v>8186</v>
      </c>
      <c r="V354" s="91" t="s">
        <v>6364</v>
      </c>
      <c r="W354" s="91" t="s">
        <v>8188</v>
      </c>
      <c r="X354" s="91">
        <v>370.52</v>
      </c>
    </row>
    <row r="355" ht="31.5" spans="12:24">
      <c r="L355" s="96">
        <v>7</v>
      </c>
      <c r="M355" s="97">
        <v>27</v>
      </c>
      <c r="N355" s="96" t="s">
        <v>4310</v>
      </c>
      <c r="O355" s="96" t="s">
        <v>8491</v>
      </c>
      <c r="P355" s="96" t="s">
        <v>3281</v>
      </c>
      <c r="Q355" s="98">
        <v>1476</v>
      </c>
      <c r="S355" s="91">
        <v>10</v>
      </c>
      <c r="T355" s="91">
        <v>17</v>
      </c>
      <c r="U355" s="91" t="s">
        <v>8186</v>
      </c>
      <c r="V355" s="91" t="s">
        <v>6364</v>
      </c>
      <c r="W355" s="91" t="s">
        <v>8188</v>
      </c>
      <c r="X355" s="91">
        <v>680.4</v>
      </c>
    </row>
    <row r="356" ht="31.5" spans="12:24">
      <c r="L356" s="96">
        <v>7</v>
      </c>
      <c r="M356" s="97">
        <v>27</v>
      </c>
      <c r="N356" s="96" t="s">
        <v>5162</v>
      </c>
      <c r="O356" s="96" t="s">
        <v>8494</v>
      </c>
      <c r="P356" s="96" t="s">
        <v>5164</v>
      </c>
      <c r="Q356" s="98">
        <v>1550</v>
      </c>
      <c r="S356" s="91">
        <v>10</v>
      </c>
      <c r="T356" s="91">
        <v>17</v>
      </c>
      <c r="U356" s="91" t="s">
        <v>8186</v>
      </c>
      <c r="V356" s="91" t="s">
        <v>6364</v>
      </c>
      <c r="W356" s="91" t="s">
        <v>8188</v>
      </c>
      <c r="X356" s="91">
        <v>59.6</v>
      </c>
    </row>
    <row r="357" ht="31.5" spans="12:24">
      <c r="L357" s="96">
        <v>7</v>
      </c>
      <c r="M357" s="97">
        <v>27</v>
      </c>
      <c r="N357" s="96" t="s">
        <v>5162</v>
      </c>
      <c r="O357" s="96" t="s">
        <v>8495</v>
      </c>
      <c r="P357" s="96" t="s">
        <v>5182</v>
      </c>
      <c r="Q357" s="98">
        <v>60000</v>
      </c>
      <c r="S357" s="91">
        <v>10</v>
      </c>
      <c r="T357" s="91">
        <v>17</v>
      </c>
      <c r="U357" s="91" t="s">
        <v>8186</v>
      </c>
      <c r="V357" s="91" t="s">
        <v>6364</v>
      </c>
      <c r="W357" s="91" t="s">
        <v>8188</v>
      </c>
      <c r="X357" s="91">
        <v>715</v>
      </c>
    </row>
    <row r="358" ht="31.5" spans="12:24">
      <c r="L358" s="96">
        <v>7</v>
      </c>
      <c r="M358" s="97">
        <v>27</v>
      </c>
      <c r="N358" s="96" t="s">
        <v>4035</v>
      </c>
      <c r="O358" s="96" t="s">
        <v>1617</v>
      </c>
      <c r="P358" s="96" t="s">
        <v>5814</v>
      </c>
      <c r="Q358" s="98">
        <v>2007</v>
      </c>
      <c r="S358" s="91">
        <v>10</v>
      </c>
      <c r="T358" s="91">
        <v>17</v>
      </c>
      <c r="U358" s="91" t="s">
        <v>8186</v>
      </c>
      <c r="V358" s="91" t="s">
        <v>6364</v>
      </c>
      <c r="W358" s="91" t="s">
        <v>8188</v>
      </c>
      <c r="X358" s="91">
        <v>1023.5</v>
      </c>
    </row>
    <row r="359" ht="31.5" spans="12:24">
      <c r="L359" s="96">
        <v>7</v>
      </c>
      <c r="M359" s="97">
        <v>27</v>
      </c>
      <c r="N359" s="96" t="s">
        <v>4035</v>
      </c>
      <c r="O359" s="96" t="s">
        <v>1617</v>
      </c>
      <c r="P359" s="96" t="s">
        <v>5814</v>
      </c>
      <c r="Q359" s="98">
        <v>3998</v>
      </c>
      <c r="S359" s="91">
        <v>10</v>
      </c>
      <c r="T359" s="91">
        <v>17</v>
      </c>
      <c r="U359" s="91" t="s">
        <v>8186</v>
      </c>
      <c r="V359" s="91" t="s">
        <v>6364</v>
      </c>
      <c r="W359" s="91" t="s">
        <v>8188</v>
      </c>
      <c r="X359" s="92">
        <v>68.25</v>
      </c>
    </row>
    <row r="360" ht="31.5" spans="12:24">
      <c r="L360" s="96">
        <v>7</v>
      </c>
      <c r="M360" s="97">
        <v>31</v>
      </c>
      <c r="N360" s="96" t="s">
        <v>4002</v>
      </c>
      <c r="O360" s="96" t="s">
        <v>8496</v>
      </c>
      <c r="P360" s="96" t="s">
        <v>6295</v>
      </c>
      <c r="Q360" s="98">
        <v>1700</v>
      </c>
      <c r="S360" s="91">
        <v>10</v>
      </c>
      <c r="T360" s="91">
        <v>17</v>
      </c>
      <c r="U360" s="91" t="s">
        <v>8186</v>
      </c>
      <c r="V360" s="91" t="s">
        <v>6364</v>
      </c>
      <c r="W360" s="91" t="s">
        <v>8188</v>
      </c>
      <c r="X360" s="91">
        <v>551</v>
      </c>
    </row>
    <row r="361" ht="31.5" spans="12:24">
      <c r="L361" s="96">
        <v>7</v>
      </c>
      <c r="M361" s="97">
        <v>31</v>
      </c>
      <c r="N361" s="96" t="s">
        <v>4002</v>
      </c>
      <c r="O361" s="96" t="s">
        <v>8497</v>
      </c>
      <c r="P361" s="96" t="s">
        <v>5076</v>
      </c>
      <c r="Q361" s="98">
        <v>148</v>
      </c>
      <c r="S361" s="91">
        <v>10</v>
      </c>
      <c r="T361" s="91">
        <v>17</v>
      </c>
      <c r="U361" s="91" t="s">
        <v>8186</v>
      </c>
      <c r="V361" s="91" t="s">
        <v>6364</v>
      </c>
      <c r="W361" s="91" t="s">
        <v>8188</v>
      </c>
      <c r="X361" s="91">
        <v>540</v>
      </c>
    </row>
    <row r="362" ht="31.5" spans="12:24">
      <c r="L362" s="96">
        <v>7</v>
      </c>
      <c r="M362" s="97">
        <v>31</v>
      </c>
      <c r="N362" s="96" t="s">
        <v>4002</v>
      </c>
      <c r="O362" s="96" t="s">
        <v>8497</v>
      </c>
      <c r="P362" s="96" t="s">
        <v>5076</v>
      </c>
      <c r="Q362" s="98">
        <v>1295.45</v>
      </c>
      <c r="S362" s="91">
        <v>10</v>
      </c>
      <c r="T362" s="91">
        <v>17</v>
      </c>
      <c r="U362" s="91" t="s">
        <v>8186</v>
      </c>
      <c r="V362" s="91" t="s">
        <v>6364</v>
      </c>
      <c r="W362" s="91" t="s">
        <v>8188</v>
      </c>
      <c r="X362" s="91">
        <v>4400</v>
      </c>
    </row>
    <row r="363" ht="31.5" spans="12:24">
      <c r="L363" s="96">
        <v>7</v>
      </c>
      <c r="M363" s="97">
        <v>31</v>
      </c>
      <c r="N363" s="96" t="s">
        <v>4002</v>
      </c>
      <c r="O363" s="96" t="s">
        <v>8497</v>
      </c>
      <c r="P363" s="96" t="s">
        <v>5076</v>
      </c>
      <c r="Q363" s="98">
        <v>350</v>
      </c>
      <c r="S363" s="91">
        <v>10</v>
      </c>
      <c r="T363" s="91">
        <v>17</v>
      </c>
      <c r="U363" s="91" t="s">
        <v>8186</v>
      </c>
      <c r="V363" s="91" t="s">
        <v>6364</v>
      </c>
      <c r="W363" s="91" t="s">
        <v>8188</v>
      </c>
      <c r="X363" s="91">
        <v>295</v>
      </c>
    </row>
    <row r="364" ht="31.5" spans="12:24">
      <c r="L364" s="96">
        <v>7</v>
      </c>
      <c r="M364" s="97">
        <v>31</v>
      </c>
      <c r="N364" s="96" t="s">
        <v>4002</v>
      </c>
      <c r="O364" s="96" t="s">
        <v>8498</v>
      </c>
      <c r="P364" s="96" t="s">
        <v>6295</v>
      </c>
      <c r="Q364" s="98">
        <v>1217.2</v>
      </c>
      <c r="S364" s="91">
        <v>10</v>
      </c>
      <c r="T364" s="91">
        <v>17</v>
      </c>
      <c r="U364" s="91" t="s">
        <v>8186</v>
      </c>
      <c r="V364" s="91" t="s">
        <v>8499</v>
      </c>
      <c r="W364" s="91" t="s">
        <v>8188</v>
      </c>
      <c r="X364" s="91">
        <v>457.6</v>
      </c>
    </row>
    <row r="365" ht="21" spans="12:24">
      <c r="L365" s="96">
        <v>7</v>
      </c>
      <c r="M365" s="97">
        <v>31</v>
      </c>
      <c r="N365" s="96" t="s">
        <v>5592</v>
      </c>
      <c r="O365" s="96" t="s">
        <v>1621</v>
      </c>
      <c r="P365" s="96" t="s">
        <v>5593</v>
      </c>
      <c r="Q365" s="99">
        <v>500</v>
      </c>
      <c r="S365" s="91">
        <v>10</v>
      </c>
      <c r="T365" s="91">
        <v>17</v>
      </c>
      <c r="U365" s="91" t="s">
        <v>8186</v>
      </c>
      <c r="V365" s="91" t="s">
        <v>8499</v>
      </c>
      <c r="W365" s="91" t="s">
        <v>8188</v>
      </c>
      <c r="X365" s="92">
        <v>850</v>
      </c>
    </row>
    <row r="366" ht="31.5" spans="12:24">
      <c r="L366" s="96">
        <v>7</v>
      </c>
      <c r="M366" s="97">
        <v>31</v>
      </c>
      <c r="N366" s="96" t="s">
        <v>5570</v>
      </c>
      <c r="O366" s="96" t="s">
        <v>1621</v>
      </c>
      <c r="P366" s="96" t="s">
        <v>5571</v>
      </c>
      <c r="Q366" s="99">
        <v>500</v>
      </c>
      <c r="S366" s="91">
        <v>10</v>
      </c>
      <c r="T366" s="91">
        <v>17</v>
      </c>
      <c r="U366" s="91" t="s">
        <v>8186</v>
      </c>
      <c r="V366" s="91" t="s">
        <v>8499</v>
      </c>
      <c r="W366" s="91" t="s">
        <v>8188</v>
      </c>
      <c r="X366" s="91">
        <v>264</v>
      </c>
    </row>
    <row r="367" ht="31.5" spans="12:24">
      <c r="L367" s="96">
        <v>8</v>
      </c>
      <c r="M367" s="97">
        <v>2</v>
      </c>
      <c r="N367" s="96" t="s">
        <v>3985</v>
      </c>
      <c r="O367" s="96" t="s">
        <v>4951</v>
      </c>
      <c r="P367" s="96" t="s">
        <v>8500</v>
      </c>
      <c r="Q367" s="98">
        <v>20000</v>
      </c>
      <c r="S367" s="91">
        <v>10</v>
      </c>
      <c r="T367" s="91">
        <v>17</v>
      </c>
      <c r="U367" s="91" t="s">
        <v>8186</v>
      </c>
      <c r="V367" s="91" t="s">
        <v>8499</v>
      </c>
      <c r="W367" s="91" t="s">
        <v>8188</v>
      </c>
      <c r="X367" s="91">
        <v>1260</v>
      </c>
    </row>
    <row r="368" ht="31.5" spans="12:24">
      <c r="L368" s="96">
        <v>8</v>
      </c>
      <c r="M368" s="97">
        <v>4</v>
      </c>
      <c r="N368" s="96" t="s">
        <v>5113</v>
      </c>
      <c r="O368" s="96" t="s">
        <v>936</v>
      </c>
      <c r="P368" s="96" t="s">
        <v>5252</v>
      </c>
      <c r="Q368" s="98">
        <v>10484</v>
      </c>
      <c r="S368" s="91">
        <v>10</v>
      </c>
      <c r="T368" s="91">
        <v>17</v>
      </c>
      <c r="U368" s="91" t="s">
        <v>8186</v>
      </c>
      <c r="V368" s="91" t="s">
        <v>8499</v>
      </c>
      <c r="W368" s="91" t="s">
        <v>8188</v>
      </c>
      <c r="X368" s="92">
        <v>1527</v>
      </c>
    </row>
    <row r="369" ht="31.5" spans="12:24">
      <c r="L369" s="96">
        <v>8</v>
      </c>
      <c r="M369" s="97">
        <v>4</v>
      </c>
      <c r="N369" s="96" t="s">
        <v>5980</v>
      </c>
      <c r="O369" s="96" t="s">
        <v>1813</v>
      </c>
      <c r="P369" s="96" t="s">
        <v>8137</v>
      </c>
      <c r="Q369" s="98">
        <v>2005</v>
      </c>
      <c r="S369" s="91">
        <v>10</v>
      </c>
      <c r="T369" s="91">
        <v>17</v>
      </c>
      <c r="U369" s="91" t="s">
        <v>8186</v>
      </c>
      <c r="V369" s="91" t="s">
        <v>8499</v>
      </c>
      <c r="W369" s="91" t="s">
        <v>8188</v>
      </c>
      <c r="X369" s="91">
        <v>176</v>
      </c>
    </row>
    <row r="370" ht="31.5" spans="12:24">
      <c r="L370" s="96">
        <v>8</v>
      </c>
      <c r="M370" s="97">
        <v>4</v>
      </c>
      <c r="N370" s="96" t="s">
        <v>5980</v>
      </c>
      <c r="O370" s="96" t="s">
        <v>1813</v>
      </c>
      <c r="P370" s="96" t="s">
        <v>8137</v>
      </c>
      <c r="Q370" s="98">
        <v>120</v>
      </c>
      <c r="S370" s="91">
        <v>10</v>
      </c>
      <c r="T370" s="91">
        <v>17</v>
      </c>
      <c r="U370" s="91" t="s">
        <v>8186</v>
      </c>
      <c r="V370" s="91" t="s">
        <v>8499</v>
      </c>
      <c r="W370" s="91" t="s">
        <v>8188</v>
      </c>
      <c r="X370" s="92">
        <v>1472</v>
      </c>
    </row>
    <row r="371" ht="31.5" spans="12:24">
      <c r="L371" s="96">
        <v>8</v>
      </c>
      <c r="M371" s="97">
        <v>4</v>
      </c>
      <c r="N371" s="96" t="s">
        <v>5980</v>
      </c>
      <c r="O371" s="96" t="s">
        <v>1813</v>
      </c>
      <c r="P371" s="96" t="s">
        <v>8137</v>
      </c>
      <c r="Q371" s="98">
        <v>340</v>
      </c>
      <c r="S371" s="91">
        <v>10</v>
      </c>
      <c r="T371" s="91">
        <v>17</v>
      </c>
      <c r="U371" s="91" t="s">
        <v>8186</v>
      </c>
      <c r="V371" s="91" t="s">
        <v>8499</v>
      </c>
      <c r="W371" s="91" t="s">
        <v>8188</v>
      </c>
      <c r="X371" s="91">
        <v>532.73</v>
      </c>
    </row>
    <row r="372" ht="31.5" spans="12:24">
      <c r="L372" s="96">
        <v>8</v>
      </c>
      <c r="M372" s="97">
        <v>4</v>
      </c>
      <c r="N372" s="96" t="s">
        <v>5980</v>
      </c>
      <c r="O372" s="96" t="s">
        <v>1813</v>
      </c>
      <c r="P372" s="96" t="s">
        <v>8137</v>
      </c>
      <c r="Q372" s="98">
        <v>700</v>
      </c>
      <c r="S372" s="91">
        <v>10</v>
      </c>
      <c r="T372" s="91">
        <v>17</v>
      </c>
      <c r="U372" s="91" t="s">
        <v>8186</v>
      </c>
      <c r="V372" s="91" t="s">
        <v>8499</v>
      </c>
      <c r="W372" s="91" t="s">
        <v>8188</v>
      </c>
      <c r="X372" s="91">
        <v>850</v>
      </c>
    </row>
    <row r="373" ht="31.5" spans="12:24">
      <c r="L373" s="96">
        <v>8</v>
      </c>
      <c r="M373" s="97">
        <v>4</v>
      </c>
      <c r="N373" s="96" t="s">
        <v>5980</v>
      </c>
      <c r="O373" s="96" t="s">
        <v>811</v>
      </c>
      <c r="P373" s="96" t="s">
        <v>8137</v>
      </c>
      <c r="Q373" s="98">
        <v>1260</v>
      </c>
      <c r="S373" s="91">
        <v>10</v>
      </c>
      <c r="T373" s="91">
        <v>17</v>
      </c>
      <c r="U373" s="91" t="s">
        <v>8186</v>
      </c>
      <c r="V373" s="91" t="s">
        <v>8499</v>
      </c>
      <c r="W373" s="91" t="s">
        <v>8188</v>
      </c>
      <c r="X373" s="91">
        <v>534.16</v>
      </c>
    </row>
    <row r="374" ht="31.5" spans="12:24">
      <c r="L374" s="96">
        <v>8</v>
      </c>
      <c r="M374" s="97">
        <v>4</v>
      </c>
      <c r="N374" s="96" t="s">
        <v>5980</v>
      </c>
      <c r="O374" s="96" t="s">
        <v>8501</v>
      </c>
      <c r="P374" s="96" t="s">
        <v>8137</v>
      </c>
      <c r="Q374" s="98">
        <v>3715</v>
      </c>
      <c r="S374" s="91">
        <v>10</v>
      </c>
      <c r="T374" s="91">
        <v>17</v>
      </c>
      <c r="U374" s="91" t="s">
        <v>8186</v>
      </c>
      <c r="V374" s="91" t="s">
        <v>8499</v>
      </c>
      <c r="W374" s="91" t="s">
        <v>8188</v>
      </c>
      <c r="X374" s="91">
        <v>633.6</v>
      </c>
    </row>
    <row r="375" ht="31.5" spans="12:24">
      <c r="L375" s="96">
        <v>8</v>
      </c>
      <c r="M375" s="97">
        <v>4</v>
      </c>
      <c r="N375" s="96" t="s">
        <v>5980</v>
      </c>
      <c r="O375" s="96" t="s">
        <v>8501</v>
      </c>
      <c r="P375" s="96" t="s">
        <v>8137</v>
      </c>
      <c r="Q375" s="98">
        <v>135</v>
      </c>
      <c r="S375" s="91">
        <v>10</v>
      </c>
      <c r="T375" s="91">
        <v>17</v>
      </c>
      <c r="U375" s="91" t="s">
        <v>8186</v>
      </c>
      <c r="V375" s="91" t="s">
        <v>8499</v>
      </c>
      <c r="W375" s="91" t="s">
        <v>8188</v>
      </c>
      <c r="X375" s="91">
        <v>110.11</v>
      </c>
    </row>
    <row r="376" ht="31.5" spans="12:24">
      <c r="L376" s="96">
        <v>8</v>
      </c>
      <c r="M376" s="97">
        <v>4</v>
      </c>
      <c r="N376" s="96" t="s">
        <v>5980</v>
      </c>
      <c r="O376" s="96" t="s">
        <v>8501</v>
      </c>
      <c r="P376" s="96" t="s">
        <v>8137</v>
      </c>
      <c r="Q376" s="98">
        <v>210.81</v>
      </c>
      <c r="S376" s="91">
        <v>10</v>
      </c>
      <c r="T376" s="91">
        <v>17</v>
      </c>
      <c r="U376" s="91" t="s">
        <v>8186</v>
      </c>
      <c r="V376" s="91" t="s">
        <v>8499</v>
      </c>
      <c r="W376" s="91" t="s">
        <v>8188</v>
      </c>
      <c r="X376" s="92">
        <v>1200</v>
      </c>
    </row>
    <row r="377" ht="31.5" spans="12:24">
      <c r="L377" s="96">
        <v>8</v>
      </c>
      <c r="M377" s="97">
        <v>4</v>
      </c>
      <c r="N377" s="96" t="s">
        <v>5980</v>
      </c>
      <c r="O377" s="96" t="s">
        <v>8501</v>
      </c>
      <c r="P377" s="96" t="s">
        <v>8137</v>
      </c>
      <c r="Q377" s="98">
        <v>3882</v>
      </c>
      <c r="S377" s="91">
        <v>10</v>
      </c>
      <c r="T377" s="91">
        <v>17</v>
      </c>
      <c r="U377" s="91" t="s">
        <v>8186</v>
      </c>
      <c r="V377" s="91" t="s">
        <v>8499</v>
      </c>
      <c r="W377" s="91" t="s">
        <v>8188</v>
      </c>
      <c r="X377" s="91">
        <v>590</v>
      </c>
    </row>
    <row r="378" ht="31.5" spans="12:24">
      <c r="L378" s="96">
        <v>8</v>
      </c>
      <c r="M378" s="97">
        <v>4</v>
      </c>
      <c r="N378" s="96" t="s">
        <v>5980</v>
      </c>
      <c r="O378" s="96" t="s">
        <v>8501</v>
      </c>
      <c r="P378" s="96" t="s">
        <v>8137</v>
      </c>
      <c r="Q378" s="98">
        <v>2100</v>
      </c>
      <c r="S378" s="91">
        <v>10</v>
      </c>
      <c r="T378" s="91">
        <v>17</v>
      </c>
      <c r="U378" s="91" t="s">
        <v>8186</v>
      </c>
      <c r="V378" s="91" t="s">
        <v>2495</v>
      </c>
      <c r="W378" s="91" t="s">
        <v>8188</v>
      </c>
      <c r="X378" s="92">
        <v>594</v>
      </c>
    </row>
    <row r="379" ht="31.5" spans="12:24">
      <c r="L379" s="96">
        <v>8</v>
      </c>
      <c r="M379" s="97">
        <v>4</v>
      </c>
      <c r="N379" s="96" t="s">
        <v>5980</v>
      </c>
      <c r="O379" s="96" t="s">
        <v>8501</v>
      </c>
      <c r="P379" s="96" t="s">
        <v>8137</v>
      </c>
      <c r="Q379" s="98">
        <v>576</v>
      </c>
      <c r="S379" s="91">
        <v>10</v>
      </c>
      <c r="T379" s="91">
        <v>17</v>
      </c>
      <c r="U379" s="91" t="s">
        <v>8186</v>
      </c>
      <c r="V379" s="91" t="s">
        <v>2495</v>
      </c>
      <c r="W379" s="91" t="s">
        <v>8188</v>
      </c>
      <c r="X379" s="92">
        <v>4000</v>
      </c>
    </row>
    <row r="380" ht="31.5" spans="12:24">
      <c r="L380" s="96">
        <v>8</v>
      </c>
      <c r="M380" s="97">
        <v>4</v>
      </c>
      <c r="N380" s="96" t="s">
        <v>5980</v>
      </c>
      <c r="O380" s="96" t="s">
        <v>8502</v>
      </c>
      <c r="P380" s="96" t="s">
        <v>8137</v>
      </c>
      <c r="Q380" s="98">
        <v>617.25</v>
      </c>
      <c r="S380" s="91">
        <v>10</v>
      </c>
      <c r="T380" s="91">
        <v>17</v>
      </c>
      <c r="U380" s="91" t="s">
        <v>8186</v>
      </c>
      <c r="V380" s="91" t="s">
        <v>2495</v>
      </c>
      <c r="W380" s="91" t="s">
        <v>8188</v>
      </c>
      <c r="X380" s="92">
        <v>4404</v>
      </c>
    </row>
    <row r="381" ht="31.5" spans="12:24">
      <c r="L381" s="96">
        <v>8</v>
      </c>
      <c r="M381" s="97">
        <v>4</v>
      </c>
      <c r="N381" s="96" t="s">
        <v>5980</v>
      </c>
      <c r="O381" s="96" t="s">
        <v>8502</v>
      </c>
      <c r="P381" s="96" t="s">
        <v>8137</v>
      </c>
      <c r="Q381" s="98">
        <v>6316</v>
      </c>
      <c r="S381" s="91">
        <v>10</v>
      </c>
      <c r="T381" s="91">
        <v>17</v>
      </c>
      <c r="U381" s="91" t="s">
        <v>8186</v>
      </c>
      <c r="V381" s="91" t="s">
        <v>2495</v>
      </c>
      <c r="W381" s="91" t="s">
        <v>8188</v>
      </c>
      <c r="X381" s="91">
        <v>4426.15</v>
      </c>
    </row>
    <row r="382" ht="31.5" spans="12:24">
      <c r="L382" s="96">
        <v>8</v>
      </c>
      <c r="M382" s="97">
        <v>4</v>
      </c>
      <c r="N382" s="96" t="s">
        <v>5980</v>
      </c>
      <c r="O382" s="96" t="s">
        <v>8502</v>
      </c>
      <c r="P382" s="96" t="s">
        <v>8137</v>
      </c>
      <c r="Q382" s="98">
        <v>2082</v>
      </c>
      <c r="S382" s="91">
        <v>10</v>
      </c>
      <c r="T382" s="91">
        <v>17</v>
      </c>
      <c r="U382" s="91" t="s">
        <v>8186</v>
      </c>
      <c r="V382" s="91" t="s">
        <v>8503</v>
      </c>
      <c r="W382" s="91" t="s">
        <v>8504</v>
      </c>
      <c r="X382" s="91">
        <v>19124.57</v>
      </c>
    </row>
    <row r="383" ht="31.5" spans="12:24">
      <c r="L383" s="96">
        <v>8</v>
      </c>
      <c r="M383" s="97">
        <v>4</v>
      </c>
      <c r="N383" s="96" t="s">
        <v>5980</v>
      </c>
      <c r="O383" s="96" t="s">
        <v>8502</v>
      </c>
      <c r="P383" s="96" t="s">
        <v>8137</v>
      </c>
      <c r="Q383" s="98">
        <v>662</v>
      </c>
      <c r="S383" s="91">
        <v>10</v>
      </c>
      <c r="T383" s="91">
        <v>17</v>
      </c>
      <c r="U383" s="91" t="s">
        <v>8186</v>
      </c>
      <c r="V383" s="91" t="s">
        <v>2411</v>
      </c>
      <c r="W383" s="91" t="s">
        <v>8505</v>
      </c>
      <c r="X383" s="91">
        <v>631.6</v>
      </c>
    </row>
    <row r="384" ht="31.5" spans="12:24">
      <c r="L384" s="96">
        <v>8</v>
      </c>
      <c r="M384" s="97">
        <v>4</v>
      </c>
      <c r="N384" s="96" t="s">
        <v>5980</v>
      </c>
      <c r="O384" s="96" t="s">
        <v>8502</v>
      </c>
      <c r="P384" s="96" t="s">
        <v>8137</v>
      </c>
      <c r="Q384" s="98">
        <v>2444</v>
      </c>
      <c r="S384" s="91">
        <v>10</v>
      </c>
      <c r="T384" s="91">
        <v>17</v>
      </c>
      <c r="U384" s="91" t="s">
        <v>5162</v>
      </c>
      <c r="V384" s="91" t="s">
        <v>2807</v>
      </c>
      <c r="W384" s="91" t="s">
        <v>8121</v>
      </c>
      <c r="X384" s="92">
        <v>800</v>
      </c>
    </row>
    <row r="385" ht="31.5" spans="12:24">
      <c r="L385" s="96">
        <v>8</v>
      </c>
      <c r="M385" s="97">
        <v>4</v>
      </c>
      <c r="N385" s="96" t="s">
        <v>5980</v>
      </c>
      <c r="O385" s="96" t="s">
        <v>8502</v>
      </c>
      <c r="P385" s="96" t="s">
        <v>8137</v>
      </c>
      <c r="Q385" s="98">
        <v>2713</v>
      </c>
      <c r="S385" s="91">
        <v>10</v>
      </c>
      <c r="T385" s="91">
        <v>17</v>
      </c>
      <c r="U385" s="91" t="s">
        <v>8155</v>
      </c>
      <c r="V385" s="91" t="s">
        <v>911</v>
      </c>
      <c r="W385" s="91" t="s">
        <v>8157</v>
      </c>
      <c r="X385" s="92">
        <v>600</v>
      </c>
    </row>
    <row r="386" ht="31.5" spans="12:24">
      <c r="L386" s="96">
        <v>8</v>
      </c>
      <c r="M386" s="97">
        <v>4</v>
      </c>
      <c r="N386" s="96" t="s">
        <v>5980</v>
      </c>
      <c r="O386" s="96" t="s">
        <v>8502</v>
      </c>
      <c r="P386" s="96" t="s">
        <v>8137</v>
      </c>
      <c r="Q386" s="98">
        <v>655</v>
      </c>
      <c r="S386" s="91">
        <v>10</v>
      </c>
      <c r="T386" s="91">
        <v>17</v>
      </c>
      <c r="U386" s="91" t="s">
        <v>8155</v>
      </c>
      <c r="V386" s="91" t="s">
        <v>911</v>
      </c>
      <c r="W386" s="91" t="s">
        <v>8157</v>
      </c>
      <c r="X386" s="91">
        <v>800</v>
      </c>
    </row>
    <row r="387" ht="31.5" spans="12:24">
      <c r="L387" s="96">
        <v>8</v>
      </c>
      <c r="M387" s="97">
        <v>4</v>
      </c>
      <c r="N387" s="96" t="s">
        <v>5980</v>
      </c>
      <c r="O387" s="96" t="s">
        <v>8502</v>
      </c>
      <c r="P387" s="96" t="s">
        <v>8137</v>
      </c>
      <c r="Q387" s="98">
        <v>200</v>
      </c>
      <c r="S387" s="91">
        <v>10</v>
      </c>
      <c r="T387" s="91">
        <v>17</v>
      </c>
      <c r="U387" s="91" t="s">
        <v>8155</v>
      </c>
      <c r="V387" s="91" t="s">
        <v>911</v>
      </c>
      <c r="W387" s="91" t="s">
        <v>8157</v>
      </c>
      <c r="X387" s="92">
        <v>719</v>
      </c>
    </row>
    <row r="388" ht="31.5" spans="12:24">
      <c r="L388" s="96">
        <v>8</v>
      </c>
      <c r="M388" s="97">
        <v>4</v>
      </c>
      <c r="N388" s="96" t="s">
        <v>5980</v>
      </c>
      <c r="O388" s="96" t="s">
        <v>8502</v>
      </c>
      <c r="P388" s="96" t="s">
        <v>8137</v>
      </c>
      <c r="Q388" s="98">
        <v>270</v>
      </c>
      <c r="S388" s="91">
        <v>10</v>
      </c>
      <c r="T388" s="91">
        <v>17</v>
      </c>
      <c r="U388" s="91" t="s">
        <v>8155</v>
      </c>
      <c r="V388" s="91" t="s">
        <v>911</v>
      </c>
      <c r="W388" s="91" t="s">
        <v>8157</v>
      </c>
      <c r="X388" s="92">
        <v>500</v>
      </c>
    </row>
    <row r="389" ht="31.5" spans="12:24">
      <c r="L389" s="96">
        <v>8</v>
      </c>
      <c r="M389" s="97">
        <v>4</v>
      </c>
      <c r="N389" s="96" t="s">
        <v>5980</v>
      </c>
      <c r="O389" s="96" t="s">
        <v>8502</v>
      </c>
      <c r="P389" s="96" t="s">
        <v>8137</v>
      </c>
      <c r="Q389" s="98">
        <v>4450</v>
      </c>
      <c r="S389" s="91">
        <v>10</v>
      </c>
      <c r="T389" s="91">
        <v>17</v>
      </c>
      <c r="U389" s="91" t="s">
        <v>8155</v>
      </c>
      <c r="V389" s="91" t="s">
        <v>6609</v>
      </c>
      <c r="W389" s="91" t="s">
        <v>8157</v>
      </c>
      <c r="X389" s="92">
        <v>1900</v>
      </c>
    </row>
    <row r="390" ht="31.5" spans="12:24">
      <c r="L390" s="96">
        <v>8</v>
      </c>
      <c r="M390" s="97">
        <v>4</v>
      </c>
      <c r="N390" s="96" t="s">
        <v>5980</v>
      </c>
      <c r="O390" s="96" t="s">
        <v>8502</v>
      </c>
      <c r="P390" s="96" t="s">
        <v>8137</v>
      </c>
      <c r="Q390" s="98">
        <v>870</v>
      </c>
      <c r="S390" s="91">
        <v>10</v>
      </c>
      <c r="T390" s="91">
        <v>23</v>
      </c>
      <c r="U390" s="91" t="s">
        <v>8141</v>
      </c>
      <c r="V390" s="91" t="s">
        <v>8355</v>
      </c>
      <c r="W390" s="91" t="s">
        <v>3307</v>
      </c>
      <c r="X390" s="92">
        <v>1270.36</v>
      </c>
    </row>
    <row r="391" ht="31.5" spans="12:24">
      <c r="L391" s="96">
        <v>8</v>
      </c>
      <c r="M391" s="97">
        <v>4</v>
      </c>
      <c r="N391" s="96" t="s">
        <v>5980</v>
      </c>
      <c r="O391" s="96" t="s">
        <v>8502</v>
      </c>
      <c r="P391" s="96" t="s">
        <v>8137</v>
      </c>
      <c r="Q391" s="98">
        <v>300</v>
      </c>
      <c r="S391" s="91">
        <v>10</v>
      </c>
      <c r="T391" s="91">
        <v>23</v>
      </c>
      <c r="U391" s="91" t="s">
        <v>8141</v>
      </c>
      <c r="V391" s="91" t="s">
        <v>8506</v>
      </c>
      <c r="W391" s="91" t="s">
        <v>3307</v>
      </c>
      <c r="X391" s="91">
        <v>2548</v>
      </c>
    </row>
    <row r="392" ht="31.5" spans="12:24">
      <c r="L392" s="96">
        <v>8</v>
      </c>
      <c r="M392" s="97">
        <v>4</v>
      </c>
      <c r="N392" s="96" t="s">
        <v>5980</v>
      </c>
      <c r="O392" s="96" t="s">
        <v>8502</v>
      </c>
      <c r="P392" s="96" t="s">
        <v>8137</v>
      </c>
      <c r="Q392" s="98">
        <v>3599</v>
      </c>
      <c r="S392" s="91">
        <v>10</v>
      </c>
      <c r="T392" s="91">
        <v>23</v>
      </c>
      <c r="U392" s="91" t="s">
        <v>8141</v>
      </c>
      <c r="V392" s="91" t="s">
        <v>8506</v>
      </c>
      <c r="W392" s="91" t="s">
        <v>3307</v>
      </c>
      <c r="X392" s="92">
        <v>269.6</v>
      </c>
    </row>
    <row r="393" ht="31.5" spans="12:24">
      <c r="L393" s="96">
        <v>8</v>
      </c>
      <c r="M393" s="97">
        <v>4</v>
      </c>
      <c r="N393" s="96" t="s">
        <v>5980</v>
      </c>
      <c r="O393" s="96" t="s">
        <v>8502</v>
      </c>
      <c r="P393" s="96" t="s">
        <v>8137</v>
      </c>
      <c r="Q393" s="98">
        <v>1105.2</v>
      </c>
      <c r="S393" s="91">
        <v>10</v>
      </c>
      <c r="T393" s="91">
        <v>23</v>
      </c>
      <c r="U393" s="91" t="s">
        <v>8141</v>
      </c>
      <c r="V393" s="91" t="s">
        <v>8506</v>
      </c>
      <c r="W393" s="91" t="s">
        <v>3307</v>
      </c>
      <c r="X393" s="92">
        <v>6461.88</v>
      </c>
    </row>
    <row r="394" ht="31.5" spans="12:24">
      <c r="L394" s="96">
        <v>8</v>
      </c>
      <c r="M394" s="97">
        <v>4</v>
      </c>
      <c r="N394" s="96" t="s">
        <v>5980</v>
      </c>
      <c r="O394" s="96" t="s">
        <v>8502</v>
      </c>
      <c r="P394" s="96" t="s">
        <v>8137</v>
      </c>
      <c r="Q394" s="98">
        <v>396.17</v>
      </c>
      <c r="S394" s="91">
        <v>10</v>
      </c>
      <c r="T394" s="91">
        <v>23</v>
      </c>
      <c r="U394" s="91" t="s">
        <v>8141</v>
      </c>
      <c r="V394" s="91" t="s">
        <v>8506</v>
      </c>
      <c r="W394" s="91" t="s">
        <v>3307</v>
      </c>
      <c r="X394" s="91">
        <v>56</v>
      </c>
    </row>
    <row r="395" ht="31.5" spans="12:24">
      <c r="L395" s="96">
        <v>8</v>
      </c>
      <c r="M395" s="97">
        <v>4</v>
      </c>
      <c r="N395" s="96" t="s">
        <v>8141</v>
      </c>
      <c r="O395" s="96" t="s">
        <v>8507</v>
      </c>
      <c r="P395" s="96" t="s">
        <v>3140</v>
      </c>
      <c r="Q395" s="98">
        <v>8000</v>
      </c>
      <c r="S395" s="91">
        <v>10</v>
      </c>
      <c r="T395" s="91">
        <v>23</v>
      </c>
      <c r="U395" s="91" t="s">
        <v>8141</v>
      </c>
      <c r="V395" s="91" t="s">
        <v>3260</v>
      </c>
      <c r="W395" s="91" t="s">
        <v>3307</v>
      </c>
      <c r="X395" s="91">
        <v>2945</v>
      </c>
    </row>
    <row r="396" ht="31.5" spans="12:24">
      <c r="L396" s="96">
        <v>8</v>
      </c>
      <c r="M396" s="97">
        <v>4</v>
      </c>
      <c r="N396" s="96" t="s">
        <v>5241</v>
      </c>
      <c r="O396" s="96" t="s">
        <v>7474</v>
      </c>
      <c r="P396" s="96" t="s">
        <v>8154</v>
      </c>
      <c r="Q396" s="98">
        <v>800</v>
      </c>
      <c r="S396" s="91">
        <v>10</v>
      </c>
      <c r="T396" s="91">
        <v>31</v>
      </c>
      <c r="U396" s="91" t="s">
        <v>3985</v>
      </c>
      <c r="V396" s="91" t="s">
        <v>8508</v>
      </c>
      <c r="W396" s="91" t="s">
        <v>3987</v>
      </c>
      <c r="X396" s="92">
        <v>2650</v>
      </c>
    </row>
    <row r="397" ht="31.5" spans="12:24">
      <c r="L397" s="96">
        <v>8</v>
      </c>
      <c r="M397" s="97">
        <v>7</v>
      </c>
      <c r="N397" s="96" t="s">
        <v>4236</v>
      </c>
      <c r="O397" s="96" t="s">
        <v>8509</v>
      </c>
      <c r="P397" s="96" t="s">
        <v>4237</v>
      </c>
      <c r="Q397" s="98">
        <v>15050</v>
      </c>
      <c r="S397" s="91">
        <v>10</v>
      </c>
      <c r="T397" s="91">
        <v>31</v>
      </c>
      <c r="U397" s="91" t="s">
        <v>3985</v>
      </c>
      <c r="V397" s="91" t="s">
        <v>8510</v>
      </c>
      <c r="W397" s="91" t="s">
        <v>8500</v>
      </c>
      <c r="X397" s="92">
        <v>546</v>
      </c>
    </row>
    <row r="398" ht="31.5" spans="12:24">
      <c r="L398" s="96">
        <v>8</v>
      </c>
      <c r="M398" s="97">
        <v>7</v>
      </c>
      <c r="N398" s="96" t="s">
        <v>4236</v>
      </c>
      <c r="O398" s="96" t="s">
        <v>3205</v>
      </c>
      <c r="P398" s="96" t="s">
        <v>4616</v>
      </c>
      <c r="Q398" s="98">
        <v>1630</v>
      </c>
      <c r="S398" s="91">
        <v>10</v>
      </c>
      <c r="T398" s="91">
        <v>31</v>
      </c>
      <c r="U398" s="91" t="s">
        <v>8247</v>
      </c>
      <c r="V398" s="91" t="s">
        <v>8511</v>
      </c>
      <c r="W398" s="91" t="s">
        <v>8261</v>
      </c>
      <c r="X398" s="92">
        <v>4505</v>
      </c>
    </row>
    <row r="399" ht="31.5" spans="12:24">
      <c r="L399" s="96">
        <v>8</v>
      </c>
      <c r="M399" s="97">
        <v>7</v>
      </c>
      <c r="N399" s="96" t="s">
        <v>4236</v>
      </c>
      <c r="O399" s="96" t="s">
        <v>3205</v>
      </c>
      <c r="P399" s="96" t="s">
        <v>4616</v>
      </c>
      <c r="Q399" s="98">
        <v>20000</v>
      </c>
      <c r="S399" s="91">
        <v>10</v>
      </c>
      <c r="T399" s="91">
        <v>31</v>
      </c>
      <c r="U399" s="91" t="s">
        <v>8247</v>
      </c>
      <c r="V399" s="91" t="s">
        <v>8511</v>
      </c>
      <c r="W399" s="91" t="s">
        <v>8261</v>
      </c>
      <c r="X399" s="92">
        <v>5000</v>
      </c>
    </row>
    <row r="400" ht="31.5" spans="12:24">
      <c r="L400" s="96">
        <v>8</v>
      </c>
      <c r="M400" s="97">
        <v>8</v>
      </c>
      <c r="N400" s="96" t="s">
        <v>4153</v>
      </c>
      <c r="O400" s="96" t="s">
        <v>5603</v>
      </c>
      <c r="P400" s="96" t="s">
        <v>8512</v>
      </c>
      <c r="Q400" s="98">
        <v>5560</v>
      </c>
      <c r="S400" s="91">
        <v>10</v>
      </c>
      <c r="T400" s="91">
        <v>31</v>
      </c>
      <c r="U400" s="91" t="s">
        <v>8227</v>
      </c>
      <c r="V400" s="91" t="s">
        <v>813</v>
      </c>
      <c r="W400" s="91" t="s">
        <v>8513</v>
      </c>
      <c r="X400" s="91">
        <v>44090</v>
      </c>
    </row>
    <row r="401" ht="31.5" spans="12:24">
      <c r="L401" s="96">
        <v>8</v>
      </c>
      <c r="M401" s="97">
        <v>8</v>
      </c>
      <c r="N401" s="96" t="s">
        <v>4382</v>
      </c>
      <c r="O401" s="96" t="s">
        <v>8514</v>
      </c>
      <c r="P401" s="96" t="s">
        <v>4798</v>
      </c>
      <c r="Q401" s="98">
        <v>1000</v>
      </c>
      <c r="S401" s="91">
        <v>11</v>
      </c>
      <c r="T401" s="896" t="s">
        <v>716</v>
      </c>
      <c r="U401" s="91" t="s">
        <v>5818</v>
      </c>
      <c r="V401" s="91" t="s">
        <v>8515</v>
      </c>
      <c r="W401" s="91" t="s">
        <v>6948</v>
      </c>
      <c r="X401" s="92">
        <v>3000</v>
      </c>
    </row>
    <row r="402" ht="31.5" spans="12:24">
      <c r="L402" s="96">
        <v>8</v>
      </c>
      <c r="M402" s="97">
        <v>9</v>
      </c>
      <c r="N402" s="96" t="s">
        <v>4054</v>
      </c>
      <c r="O402" s="96" t="s">
        <v>8169</v>
      </c>
      <c r="P402" s="96" t="s">
        <v>4520</v>
      </c>
      <c r="Q402" s="98">
        <v>16280</v>
      </c>
      <c r="S402" s="91">
        <v>11</v>
      </c>
      <c r="T402" s="896" t="s">
        <v>716</v>
      </c>
      <c r="U402" s="91" t="s">
        <v>8155</v>
      </c>
      <c r="V402" s="91" t="s">
        <v>8516</v>
      </c>
      <c r="W402" s="91" t="s">
        <v>8242</v>
      </c>
      <c r="X402" s="92">
        <v>368</v>
      </c>
    </row>
    <row r="403" ht="31.5" spans="12:24">
      <c r="L403" s="96">
        <v>8</v>
      </c>
      <c r="M403" s="97">
        <v>9</v>
      </c>
      <c r="N403" s="96" t="s">
        <v>4498</v>
      </c>
      <c r="O403" s="96" t="s">
        <v>6493</v>
      </c>
      <c r="P403" s="96" t="s">
        <v>4500</v>
      </c>
      <c r="Q403" s="98">
        <v>9384</v>
      </c>
      <c r="S403" s="91">
        <v>11</v>
      </c>
      <c r="T403" s="896" t="s">
        <v>716</v>
      </c>
      <c r="U403" s="91" t="s">
        <v>8155</v>
      </c>
      <c r="V403" s="91" t="s">
        <v>8516</v>
      </c>
      <c r="W403" s="91" t="s">
        <v>8242</v>
      </c>
      <c r="X403" s="92">
        <v>882</v>
      </c>
    </row>
    <row r="404" ht="31.5" spans="12:24">
      <c r="L404" s="96">
        <v>8</v>
      </c>
      <c r="M404" s="97">
        <v>18</v>
      </c>
      <c r="N404" s="96" t="s">
        <v>5980</v>
      </c>
      <c r="O404" s="96" t="s">
        <v>8517</v>
      </c>
      <c r="P404" s="96" t="s">
        <v>8137</v>
      </c>
      <c r="Q404" s="98">
        <v>14373</v>
      </c>
      <c r="S404" s="91">
        <v>11</v>
      </c>
      <c r="T404" s="896" t="s">
        <v>716</v>
      </c>
      <c r="U404" s="91" t="s">
        <v>8155</v>
      </c>
      <c r="V404" s="91" t="s">
        <v>8516</v>
      </c>
      <c r="W404" s="91" t="s">
        <v>8242</v>
      </c>
      <c r="X404" s="92">
        <v>604.8</v>
      </c>
    </row>
    <row r="405" ht="31.5" spans="12:24">
      <c r="L405" s="96">
        <v>8</v>
      </c>
      <c r="M405" s="97">
        <v>18</v>
      </c>
      <c r="N405" s="96" t="s">
        <v>5980</v>
      </c>
      <c r="O405" s="96" t="s">
        <v>8517</v>
      </c>
      <c r="P405" s="96" t="s">
        <v>8137</v>
      </c>
      <c r="Q405" s="98">
        <v>1358</v>
      </c>
      <c r="S405" s="91">
        <v>11</v>
      </c>
      <c r="T405" s="896" t="s">
        <v>716</v>
      </c>
      <c r="U405" s="91" t="s">
        <v>8155</v>
      </c>
      <c r="V405" s="91" t="s">
        <v>8516</v>
      </c>
      <c r="W405" s="91" t="s">
        <v>8242</v>
      </c>
      <c r="X405" s="92">
        <v>619</v>
      </c>
    </row>
    <row r="406" ht="31.5" spans="12:24">
      <c r="L406" s="96">
        <v>8</v>
      </c>
      <c r="M406" s="97">
        <v>18</v>
      </c>
      <c r="N406" s="96" t="s">
        <v>5980</v>
      </c>
      <c r="O406" s="96" t="s">
        <v>8517</v>
      </c>
      <c r="P406" s="96" t="s">
        <v>8137</v>
      </c>
      <c r="Q406" s="98">
        <v>50</v>
      </c>
      <c r="S406" s="91">
        <v>11</v>
      </c>
      <c r="T406" s="896" t="s">
        <v>716</v>
      </c>
      <c r="U406" s="91" t="s">
        <v>8155</v>
      </c>
      <c r="V406" s="91" t="s">
        <v>8516</v>
      </c>
      <c r="W406" s="91" t="s">
        <v>8242</v>
      </c>
      <c r="X406" s="91">
        <v>1250</v>
      </c>
    </row>
    <row r="407" ht="31.5" spans="12:24">
      <c r="L407" s="96">
        <v>8</v>
      </c>
      <c r="M407" s="97">
        <v>18</v>
      </c>
      <c r="N407" s="96" t="s">
        <v>5980</v>
      </c>
      <c r="O407" s="96" t="s">
        <v>8517</v>
      </c>
      <c r="P407" s="96" t="s">
        <v>8137</v>
      </c>
      <c r="Q407" s="98">
        <v>1400</v>
      </c>
      <c r="S407" s="91">
        <v>11</v>
      </c>
      <c r="T407" s="896" t="s">
        <v>716</v>
      </c>
      <c r="U407" s="91" t="s">
        <v>8155</v>
      </c>
      <c r="V407" s="91" t="s">
        <v>8516</v>
      </c>
      <c r="W407" s="91" t="s">
        <v>8242</v>
      </c>
      <c r="X407" s="91">
        <v>226</v>
      </c>
    </row>
    <row r="408" ht="31.5" spans="12:24">
      <c r="L408" s="96">
        <v>8</v>
      </c>
      <c r="M408" s="97">
        <v>18</v>
      </c>
      <c r="N408" s="96" t="s">
        <v>5980</v>
      </c>
      <c r="O408" s="96" t="s">
        <v>8518</v>
      </c>
      <c r="P408" s="96" t="s">
        <v>8137</v>
      </c>
      <c r="Q408" s="98">
        <v>1480</v>
      </c>
      <c r="S408" s="91">
        <v>11</v>
      </c>
      <c r="T408" s="896" t="s">
        <v>716</v>
      </c>
      <c r="U408" s="91" t="s">
        <v>8155</v>
      </c>
      <c r="V408" s="91" t="s">
        <v>8516</v>
      </c>
      <c r="W408" s="91" t="s">
        <v>8242</v>
      </c>
      <c r="X408" s="92">
        <v>4032</v>
      </c>
    </row>
    <row r="409" ht="31.5" spans="12:24">
      <c r="L409" s="96">
        <v>8</v>
      </c>
      <c r="M409" s="97">
        <v>18</v>
      </c>
      <c r="N409" s="96" t="s">
        <v>5980</v>
      </c>
      <c r="O409" s="96" t="s">
        <v>8518</v>
      </c>
      <c r="P409" s="96" t="s">
        <v>8137</v>
      </c>
      <c r="Q409" s="98">
        <v>3300</v>
      </c>
      <c r="S409" s="91">
        <v>11</v>
      </c>
      <c r="T409" s="896" t="s">
        <v>716</v>
      </c>
      <c r="U409" s="91" t="s">
        <v>8155</v>
      </c>
      <c r="V409" s="91" t="s">
        <v>8516</v>
      </c>
      <c r="W409" s="91" t="s">
        <v>8242</v>
      </c>
      <c r="X409" s="92">
        <v>4400</v>
      </c>
    </row>
    <row r="410" ht="31.5" spans="12:24">
      <c r="L410" s="96">
        <v>8</v>
      </c>
      <c r="M410" s="97">
        <v>18</v>
      </c>
      <c r="N410" s="96" t="s">
        <v>5980</v>
      </c>
      <c r="O410" s="96" t="s">
        <v>8518</v>
      </c>
      <c r="P410" s="96" t="s">
        <v>8137</v>
      </c>
      <c r="Q410" s="98">
        <v>72</v>
      </c>
      <c r="S410" s="91">
        <v>11</v>
      </c>
      <c r="T410" s="896" t="s">
        <v>716</v>
      </c>
      <c r="U410" s="91" t="s">
        <v>8155</v>
      </c>
      <c r="V410" s="91" t="s">
        <v>8516</v>
      </c>
      <c r="W410" s="91" t="s">
        <v>8242</v>
      </c>
      <c r="X410" s="91">
        <v>4664</v>
      </c>
    </row>
    <row r="411" ht="31.5" spans="12:24">
      <c r="L411" s="96">
        <v>8</v>
      </c>
      <c r="M411" s="97">
        <v>18</v>
      </c>
      <c r="N411" s="96" t="s">
        <v>5980</v>
      </c>
      <c r="O411" s="96" t="s">
        <v>8518</v>
      </c>
      <c r="P411" s="96" t="s">
        <v>8137</v>
      </c>
      <c r="Q411" s="98">
        <v>2304.6</v>
      </c>
      <c r="S411" s="91">
        <v>11</v>
      </c>
      <c r="T411" s="896" t="s">
        <v>716</v>
      </c>
      <c r="U411" s="91" t="s">
        <v>8155</v>
      </c>
      <c r="V411" s="91" t="s">
        <v>8516</v>
      </c>
      <c r="W411" s="91" t="s">
        <v>8242</v>
      </c>
      <c r="X411" s="91">
        <v>1658</v>
      </c>
    </row>
    <row r="412" ht="31.5" spans="12:24">
      <c r="L412" s="96">
        <v>8</v>
      </c>
      <c r="M412" s="97">
        <v>18</v>
      </c>
      <c r="N412" s="96" t="s">
        <v>5980</v>
      </c>
      <c r="O412" s="96" t="s">
        <v>8518</v>
      </c>
      <c r="P412" s="96" t="s">
        <v>8137</v>
      </c>
      <c r="Q412" s="98">
        <v>200</v>
      </c>
      <c r="S412" s="91">
        <v>11</v>
      </c>
      <c r="T412" s="896" t="s">
        <v>716</v>
      </c>
      <c r="U412" s="91" t="s">
        <v>8155</v>
      </c>
      <c r="V412" s="91" t="s">
        <v>8516</v>
      </c>
      <c r="W412" s="91" t="s">
        <v>8242</v>
      </c>
      <c r="X412" s="92">
        <v>746</v>
      </c>
    </row>
    <row r="413" ht="31.5" spans="12:24">
      <c r="L413" s="96">
        <v>8</v>
      </c>
      <c r="M413" s="97">
        <v>18</v>
      </c>
      <c r="N413" s="96" t="s">
        <v>5980</v>
      </c>
      <c r="O413" s="96" t="s">
        <v>8518</v>
      </c>
      <c r="P413" s="96" t="s">
        <v>8137</v>
      </c>
      <c r="Q413" s="98">
        <v>793</v>
      </c>
      <c r="S413" s="91">
        <v>11</v>
      </c>
      <c r="T413" s="896" t="s">
        <v>716</v>
      </c>
      <c r="U413" s="91" t="s">
        <v>8155</v>
      </c>
      <c r="V413" s="91" t="s">
        <v>8516</v>
      </c>
      <c r="W413" s="91" t="s">
        <v>8242</v>
      </c>
      <c r="X413" s="91">
        <v>365.7</v>
      </c>
    </row>
    <row r="414" ht="31.5" spans="12:24">
      <c r="L414" s="96">
        <v>8</v>
      </c>
      <c r="M414" s="97">
        <v>18</v>
      </c>
      <c r="N414" s="96" t="s">
        <v>5980</v>
      </c>
      <c r="O414" s="96" t="s">
        <v>8518</v>
      </c>
      <c r="P414" s="96" t="s">
        <v>8137</v>
      </c>
      <c r="Q414" s="98">
        <v>2370</v>
      </c>
      <c r="S414" s="91">
        <v>11</v>
      </c>
      <c r="T414" s="896" t="s">
        <v>716</v>
      </c>
      <c r="U414" s="91" t="s">
        <v>8155</v>
      </c>
      <c r="V414" s="91" t="s">
        <v>8516</v>
      </c>
      <c r="W414" s="91" t="s">
        <v>8242</v>
      </c>
      <c r="X414" s="91">
        <v>390</v>
      </c>
    </row>
    <row r="415" ht="31.5" spans="12:24">
      <c r="L415" s="96">
        <v>8</v>
      </c>
      <c r="M415" s="97">
        <v>18</v>
      </c>
      <c r="N415" s="96" t="s">
        <v>5980</v>
      </c>
      <c r="O415" s="96" t="s">
        <v>8518</v>
      </c>
      <c r="P415" s="96" t="s">
        <v>8137</v>
      </c>
      <c r="Q415" s="98">
        <v>280</v>
      </c>
      <c r="S415" s="91">
        <v>11</v>
      </c>
      <c r="T415" s="896" t="s">
        <v>716</v>
      </c>
      <c r="U415" s="91" t="s">
        <v>8155</v>
      </c>
      <c r="V415" s="91" t="s">
        <v>8519</v>
      </c>
      <c r="W415" s="91" t="s">
        <v>8242</v>
      </c>
      <c r="X415" s="92">
        <v>4600</v>
      </c>
    </row>
    <row r="416" ht="31.5" spans="12:24">
      <c r="L416" s="96">
        <v>8</v>
      </c>
      <c r="M416" s="97">
        <v>18</v>
      </c>
      <c r="N416" s="96" t="s">
        <v>5980</v>
      </c>
      <c r="O416" s="96" t="s">
        <v>8518</v>
      </c>
      <c r="P416" s="96" t="s">
        <v>8137</v>
      </c>
      <c r="Q416" s="98">
        <v>2500</v>
      </c>
      <c r="S416" s="91">
        <v>11</v>
      </c>
      <c r="T416" s="896" t="s">
        <v>716</v>
      </c>
      <c r="U416" s="91" t="s">
        <v>8155</v>
      </c>
      <c r="V416" s="91" t="s">
        <v>8519</v>
      </c>
      <c r="W416" s="91" t="s">
        <v>8242</v>
      </c>
      <c r="X416" s="92">
        <v>4980</v>
      </c>
    </row>
    <row r="417" ht="31.5" spans="12:24">
      <c r="L417" s="96">
        <v>8</v>
      </c>
      <c r="M417" s="97">
        <v>18</v>
      </c>
      <c r="N417" s="96" t="s">
        <v>5980</v>
      </c>
      <c r="O417" s="96" t="s">
        <v>8518</v>
      </c>
      <c r="P417" s="96" t="s">
        <v>8137</v>
      </c>
      <c r="Q417" s="98">
        <v>945</v>
      </c>
      <c r="S417" s="91">
        <v>11</v>
      </c>
      <c r="T417" s="896" t="s">
        <v>716</v>
      </c>
      <c r="U417" s="91" t="s">
        <v>8155</v>
      </c>
      <c r="V417" s="91" t="s">
        <v>8519</v>
      </c>
      <c r="W417" s="91" t="s">
        <v>8242</v>
      </c>
      <c r="X417" s="92">
        <v>1166</v>
      </c>
    </row>
    <row r="418" ht="31.5" spans="12:24">
      <c r="L418" s="96">
        <v>8</v>
      </c>
      <c r="M418" s="97">
        <v>18</v>
      </c>
      <c r="N418" s="96" t="s">
        <v>5980</v>
      </c>
      <c r="O418" s="96" t="s">
        <v>8518</v>
      </c>
      <c r="P418" s="96" t="s">
        <v>8137</v>
      </c>
      <c r="Q418" s="98">
        <v>900</v>
      </c>
      <c r="S418" s="91">
        <v>11</v>
      </c>
      <c r="T418" s="896" t="s">
        <v>716</v>
      </c>
      <c r="U418" s="91" t="s">
        <v>8155</v>
      </c>
      <c r="V418" s="91" t="s">
        <v>8519</v>
      </c>
      <c r="W418" s="91" t="s">
        <v>8242</v>
      </c>
      <c r="X418" s="92">
        <v>26000</v>
      </c>
    </row>
    <row r="419" ht="31.5" spans="12:24">
      <c r="L419" s="96">
        <v>8</v>
      </c>
      <c r="M419" s="97">
        <v>18</v>
      </c>
      <c r="N419" s="96" t="s">
        <v>5980</v>
      </c>
      <c r="O419" s="96" t="s">
        <v>8518</v>
      </c>
      <c r="P419" s="96" t="s">
        <v>8137</v>
      </c>
      <c r="Q419" s="98">
        <v>1400</v>
      </c>
      <c r="S419" s="91">
        <v>11</v>
      </c>
      <c r="T419" s="896" t="s">
        <v>716</v>
      </c>
      <c r="U419" s="91" t="s">
        <v>8155</v>
      </c>
      <c r="V419" s="91" t="s">
        <v>8519</v>
      </c>
      <c r="W419" s="91" t="s">
        <v>8242</v>
      </c>
      <c r="X419" s="92">
        <v>4132.5</v>
      </c>
    </row>
    <row r="420" ht="31.5" spans="12:24">
      <c r="L420" s="96">
        <v>8</v>
      </c>
      <c r="M420" s="97">
        <v>18</v>
      </c>
      <c r="N420" s="96" t="s">
        <v>4498</v>
      </c>
      <c r="O420" s="96" t="s">
        <v>8520</v>
      </c>
      <c r="P420" s="96" t="s">
        <v>6063</v>
      </c>
      <c r="Q420" s="98">
        <v>4200</v>
      </c>
      <c r="S420" s="91">
        <v>11</v>
      </c>
      <c r="T420" s="896" t="s">
        <v>716</v>
      </c>
      <c r="U420" s="91" t="s">
        <v>8155</v>
      </c>
      <c r="V420" s="91" t="s">
        <v>2271</v>
      </c>
      <c r="W420" s="91" t="s">
        <v>8521</v>
      </c>
      <c r="X420" s="92">
        <v>7920</v>
      </c>
    </row>
    <row r="421" ht="31.5" spans="12:24">
      <c r="L421" s="96">
        <v>8</v>
      </c>
      <c r="M421" s="97">
        <v>28</v>
      </c>
      <c r="N421" s="96" t="s">
        <v>4236</v>
      </c>
      <c r="O421" s="96" t="s">
        <v>8338</v>
      </c>
      <c r="P421" s="96" t="s">
        <v>4237</v>
      </c>
      <c r="Q421" s="98">
        <v>53600</v>
      </c>
      <c r="S421" s="91">
        <v>11</v>
      </c>
      <c r="T421" s="896" t="s">
        <v>716</v>
      </c>
      <c r="U421" s="91" t="s">
        <v>8155</v>
      </c>
      <c r="V421" s="91" t="s">
        <v>7842</v>
      </c>
      <c r="W421" s="91" t="s">
        <v>8405</v>
      </c>
      <c r="X421" s="92">
        <v>3600</v>
      </c>
    </row>
    <row r="422" ht="31.5" spans="12:24">
      <c r="L422" s="96">
        <v>8</v>
      </c>
      <c r="M422" s="97">
        <v>29</v>
      </c>
      <c r="N422" s="96" t="s">
        <v>5162</v>
      </c>
      <c r="O422" s="96" t="s">
        <v>7825</v>
      </c>
      <c r="P422" s="96" t="s">
        <v>5164</v>
      </c>
      <c r="Q422" s="98">
        <v>10936</v>
      </c>
      <c r="S422" s="91">
        <v>11</v>
      </c>
      <c r="T422" s="896" t="s">
        <v>716</v>
      </c>
      <c r="U422" s="91" t="s">
        <v>8155</v>
      </c>
      <c r="V422" s="91" t="s">
        <v>8522</v>
      </c>
      <c r="W422" s="91" t="s">
        <v>8405</v>
      </c>
      <c r="X422" s="92">
        <v>400</v>
      </c>
    </row>
    <row r="423" ht="31.5" spans="12:24">
      <c r="L423" s="96">
        <v>8</v>
      </c>
      <c r="M423" s="97">
        <v>29</v>
      </c>
      <c r="N423" s="96" t="s">
        <v>5162</v>
      </c>
      <c r="O423" s="96" t="s">
        <v>7825</v>
      </c>
      <c r="P423" s="96" t="s">
        <v>5164</v>
      </c>
      <c r="Q423" s="98">
        <v>2250</v>
      </c>
      <c r="S423" s="91">
        <v>11</v>
      </c>
      <c r="T423" s="896" t="s">
        <v>708</v>
      </c>
      <c r="U423" s="91" t="s">
        <v>4236</v>
      </c>
      <c r="V423" s="91" t="s">
        <v>3064</v>
      </c>
      <c r="W423" s="91" t="s">
        <v>4616</v>
      </c>
      <c r="X423" s="91">
        <v>117</v>
      </c>
    </row>
    <row r="424" ht="31.5" spans="12:24">
      <c r="L424" s="96">
        <v>8</v>
      </c>
      <c r="M424" s="97">
        <v>29</v>
      </c>
      <c r="N424" s="96" t="s">
        <v>5162</v>
      </c>
      <c r="O424" s="96" t="s">
        <v>3622</v>
      </c>
      <c r="P424" s="96" t="s">
        <v>5164</v>
      </c>
      <c r="Q424" s="98">
        <v>9893</v>
      </c>
      <c r="S424" s="91">
        <v>11</v>
      </c>
      <c r="T424" s="896" t="s">
        <v>708</v>
      </c>
      <c r="U424" s="91" t="s">
        <v>4236</v>
      </c>
      <c r="V424" s="91" t="s">
        <v>3064</v>
      </c>
      <c r="W424" s="91" t="s">
        <v>4616</v>
      </c>
      <c r="X424" s="91">
        <v>462.51</v>
      </c>
    </row>
    <row r="425" ht="31.5" spans="12:24">
      <c r="L425" s="96">
        <v>8</v>
      </c>
      <c r="M425" s="97">
        <v>30</v>
      </c>
      <c r="N425" s="96" t="s">
        <v>4498</v>
      </c>
      <c r="O425" s="96" t="s">
        <v>8523</v>
      </c>
      <c r="P425" s="96" t="s">
        <v>8524</v>
      </c>
      <c r="Q425" s="98">
        <v>-9384</v>
      </c>
      <c r="S425" s="91">
        <v>11</v>
      </c>
      <c r="T425" s="896" t="s">
        <v>729</v>
      </c>
      <c r="U425" s="91" t="s">
        <v>5241</v>
      </c>
      <c r="V425" s="91" t="s">
        <v>8525</v>
      </c>
      <c r="W425" s="91" t="s">
        <v>5243</v>
      </c>
      <c r="X425" s="92">
        <v>160</v>
      </c>
    </row>
    <row r="426" ht="31.5" spans="12:24">
      <c r="L426" s="96">
        <v>8</v>
      </c>
      <c r="M426" s="97">
        <v>31</v>
      </c>
      <c r="N426" s="96" t="s">
        <v>5592</v>
      </c>
      <c r="O426" s="96" t="s">
        <v>4727</v>
      </c>
      <c r="P426" s="96" t="s">
        <v>8526</v>
      </c>
      <c r="Q426" s="98">
        <v>500</v>
      </c>
      <c r="S426" s="91">
        <v>11</v>
      </c>
      <c r="T426" s="896" t="s">
        <v>729</v>
      </c>
      <c r="U426" s="91" t="s">
        <v>5241</v>
      </c>
      <c r="V426" s="91" t="s">
        <v>8525</v>
      </c>
      <c r="W426" s="91" t="s">
        <v>5243</v>
      </c>
      <c r="X426" s="91">
        <v>210.02</v>
      </c>
    </row>
    <row r="427" ht="31.5" spans="12:24">
      <c r="L427" s="96">
        <v>8</v>
      </c>
      <c r="M427" s="97">
        <v>31</v>
      </c>
      <c r="N427" s="96" t="s">
        <v>5570</v>
      </c>
      <c r="O427" s="96" t="s">
        <v>4727</v>
      </c>
      <c r="P427" s="96" t="s">
        <v>5571</v>
      </c>
      <c r="Q427" s="98">
        <v>500</v>
      </c>
      <c r="S427" s="91">
        <v>11</v>
      </c>
      <c r="T427" s="896" t="s">
        <v>729</v>
      </c>
      <c r="U427" s="91" t="s">
        <v>5241</v>
      </c>
      <c r="V427" s="91" t="s">
        <v>8525</v>
      </c>
      <c r="W427" s="91" t="s">
        <v>5243</v>
      </c>
      <c r="X427" s="91">
        <v>308</v>
      </c>
    </row>
    <row r="428" ht="31.5" spans="12:24">
      <c r="L428" s="96">
        <v>9</v>
      </c>
      <c r="M428" s="97">
        <v>1</v>
      </c>
      <c r="N428" s="96" t="s">
        <v>4705</v>
      </c>
      <c r="O428" s="96" t="s">
        <v>8363</v>
      </c>
      <c r="P428" s="96" t="s">
        <v>4731</v>
      </c>
      <c r="Q428" s="98">
        <v>10000</v>
      </c>
      <c r="S428" s="91">
        <v>11</v>
      </c>
      <c r="T428" s="896" t="s">
        <v>729</v>
      </c>
      <c r="U428" s="91" t="s">
        <v>5241</v>
      </c>
      <c r="V428" s="91" t="s">
        <v>8525</v>
      </c>
      <c r="W428" s="91" t="s">
        <v>5243</v>
      </c>
      <c r="X428" s="91">
        <v>6351</v>
      </c>
    </row>
    <row r="429" ht="31.5" spans="12:24">
      <c r="L429" s="96">
        <v>9</v>
      </c>
      <c r="M429" s="97">
        <v>1</v>
      </c>
      <c r="N429" s="96" t="s">
        <v>4563</v>
      </c>
      <c r="O429" s="96" t="s">
        <v>2950</v>
      </c>
      <c r="P429" s="96" t="s">
        <v>8527</v>
      </c>
      <c r="Q429" s="98">
        <v>6000</v>
      </c>
      <c r="S429" s="91">
        <v>11</v>
      </c>
      <c r="T429" s="896" t="s">
        <v>729</v>
      </c>
      <c r="U429" s="91" t="s">
        <v>5241</v>
      </c>
      <c r="V429" s="91" t="s">
        <v>8525</v>
      </c>
      <c r="W429" s="91" t="s">
        <v>5243</v>
      </c>
      <c r="X429" s="92">
        <v>170</v>
      </c>
    </row>
    <row r="430" ht="31.5" spans="12:24">
      <c r="L430" s="96">
        <v>9</v>
      </c>
      <c r="M430" s="97">
        <v>14</v>
      </c>
      <c r="N430" s="96" t="s">
        <v>5241</v>
      </c>
      <c r="O430" s="96" t="s">
        <v>2792</v>
      </c>
      <c r="P430" s="96" t="s">
        <v>8154</v>
      </c>
      <c r="Q430" s="98">
        <v>800</v>
      </c>
      <c r="S430" s="91">
        <v>11</v>
      </c>
      <c r="T430" s="896" t="s">
        <v>729</v>
      </c>
      <c r="U430" s="91" t="s">
        <v>5241</v>
      </c>
      <c r="V430" s="91" t="s">
        <v>8525</v>
      </c>
      <c r="W430" s="91" t="s">
        <v>5243</v>
      </c>
      <c r="X430" s="92">
        <v>356</v>
      </c>
    </row>
    <row r="431" ht="31.5" spans="12:24">
      <c r="L431" s="96">
        <v>9</v>
      </c>
      <c r="M431" s="97">
        <v>18</v>
      </c>
      <c r="N431" s="96" t="s">
        <v>8141</v>
      </c>
      <c r="O431" s="96" t="s">
        <v>3420</v>
      </c>
      <c r="P431" s="96" t="s">
        <v>3307</v>
      </c>
      <c r="Q431" s="98">
        <v>3958</v>
      </c>
      <c r="S431" s="91">
        <v>11</v>
      </c>
      <c r="T431" s="896" t="s">
        <v>729</v>
      </c>
      <c r="U431" s="91" t="s">
        <v>5241</v>
      </c>
      <c r="V431" s="91" t="s">
        <v>8525</v>
      </c>
      <c r="W431" s="91" t="s">
        <v>5243</v>
      </c>
      <c r="X431" s="91">
        <v>630</v>
      </c>
    </row>
    <row r="432" ht="31.5" spans="12:24">
      <c r="L432" s="96">
        <v>9</v>
      </c>
      <c r="M432" s="97">
        <v>18</v>
      </c>
      <c r="N432" s="96" t="s">
        <v>8141</v>
      </c>
      <c r="O432" s="96" t="s">
        <v>8217</v>
      </c>
      <c r="P432" s="96" t="s">
        <v>3307</v>
      </c>
      <c r="Q432" s="98">
        <v>1920</v>
      </c>
      <c r="S432" s="91">
        <v>11</v>
      </c>
      <c r="T432" s="896" t="s">
        <v>729</v>
      </c>
      <c r="U432" s="91" t="s">
        <v>5241</v>
      </c>
      <c r="V432" s="91" t="s">
        <v>8525</v>
      </c>
      <c r="W432" s="91" t="s">
        <v>5243</v>
      </c>
      <c r="X432" s="91">
        <v>1700</v>
      </c>
    </row>
    <row r="433" ht="31.5" spans="12:24">
      <c r="L433" s="96">
        <v>9</v>
      </c>
      <c r="M433" s="97">
        <v>18</v>
      </c>
      <c r="N433" s="96" t="s">
        <v>8141</v>
      </c>
      <c r="O433" s="96" t="s">
        <v>8217</v>
      </c>
      <c r="P433" s="96" t="s">
        <v>3307</v>
      </c>
      <c r="Q433" s="98">
        <v>3680</v>
      </c>
      <c r="S433" s="91">
        <v>11</v>
      </c>
      <c r="T433" s="896" t="s">
        <v>729</v>
      </c>
      <c r="U433" s="91" t="s">
        <v>5241</v>
      </c>
      <c r="V433" s="91" t="s">
        <v>8525</v>
      </c>
      <c r="W433" s="91" t="s">
        <v>5243</v>
      </c>
      <c r="X433" s="92">
        <v>160.25</v>
      </c>
    </row>
    <row r="434" ht="31.5" spans="12:24">
      <c r="L434" s="96">
        <v>9</v>
      </c>
      <c r="M434" s="97">
        <v>18</v>
      </c>
      <c r="N434" s="96" t="s">
        <v>8141</v>
      </c>
      <c r="O434" s="96" t="s">
        <v>8217</v>
      </c>
      <c r="P434" s="96" t="s">
        <v>3307</v>
      </c>
      <c r="Q434" s="98">
        <v>2472</v>
      </c>
      <c r="S434" s="91">
        <v>11</v>
      </c>
      <c r="T434" s="896" t="s">
        <v>729</v>
      </c>
      <c r="U434" s="91" t="s">
        <v>5241</v>
      </c>
      <c r="V434" s="91" t="s">
        <v>8525</v>
      </c>
      <c r="W434" s="91" t="s">
        <v>5243</v>
      </c>
      <c r="X434" s="92">
        <v>382.5</v>
      </c>
    </row>
    <row r="435" ht="31.5" spans="12:24">
      <c r="L435" s="96">
        <v>9</v>
      </c>
      <c r="M435" s="97">
        <v>18</v>
      </c>
      <c r="N435" s="96" t="s">
        <v>8141</v>
      </c>
      <c r="O435" s="96" t="s">
        <v>8217</v>
      </c>
      <c r="P435" s="96" t="s">
        <v>3307</v>
      </c>
      <c r="Q435" s="98">
        <v>3390</v>
      </c>
      <c r="S435" s="91">
        <v>11</v>
      </c>
      <c r="T435" s="896" t="s">
        <v>729</v>
      </c>
      <c r="U435" s="91" t="s">
        <v>5241</v>
      </c>
      <c r="V435" s="91" t="s">
        <v>8525</v>
      </c>
      <c r="W435" s="91" t="s">
        <v>5243</v>
      </c>
      <c r="X435" s="91">
        <v>880</v>
      </c>
    </row>
    <row r="436" ht="31.5" spans="12:24">
      <c r="L436" s="96">
        <v>9</v>
      </c>
      <c r="M436" s="97">
        <v>18</v>
      </c>
      <c r="N436" s="96" t="s">
        <v>8141</v>
      </c>
      <c r="O436" s="96" t="s">
        <v>8217</v>
      </c>
      <c r="P436" s="96" t="s">
        <v>3307</v>
      </c>
      <c r="Q436" s="98">
        <v>4000</v>
      </c>
      <c r="S436" s="91">
        <v>11</v>
      </c>
      <c r="T436" s="896" t="s">
        <v>729</v>
      </c>
      <c r="U436" s="91" t="s">
        <v>5241</v>
      </c>
      <c r="V436" s="91" t="s">
        <v>5603</v>
      </c>
      <c r="W436" s="91" t="s">
        <v>8154</v>
      </c>
      <c r="X436" s="92">
        <v>1800</v>
      </c>
    </row>
    <row r="437" ht="31.5" spans="12:24">
      <c r="L437" s="96">
        <v>9</v>
      </c>
      <c r="M437" s="97">
        <v>18</v>
      </c>
      <c r="N437" s="96" t="s">
        <v>8141</v>
      </c>
      <c r="O437" s="96" t="s">
        <v>8217</v>
      </c>
      <c r="P437" s="96" t="s">
        <v>3307</v>
      </c>
      <c r="Q437" s="98">
        <v>4600.8</v>
      </c>
      <c r="S437" s="91">
        <v>11</v>
      </c>
      <c r="T437" s="896" t="s">
        <v>729</v>
      </c>
      <c r="U437" s="91" t="s">
        <v>4705</v>
      </c>
      <c r="V437" s="91" t="s">
        <v>8528</v>
      </c>
      <c r="W437" s="91" t="s">
        <v>4731</v>
      </c>
      <c r="X437" s="91">
        <v>3000</v>
      </c>
    </row>
    <row r="438" ht="31.5" spans="12:24">
      <c r="L438" s="96">
        <v>9</v>
      </c>
      <c r="M438" s="97">
        <v>18</v>
      </c>
      <c r="N438" s="96" t="s">
        <v>8141</v>
      </c>
      <c r="O438" s="96" t="s">
        <v>8217</v>
      </c>
      <c r="P438" s="96" t="s">
        <v>3307</v>
      </c>
      <c r="Q438" s="98">
        <v>3400</v>
      </c>
      <c r="S438" s="91">
        <v>11</v>
      </c>
      <c r="T438" s="91">
        <v>13</v>
      </c>
      <c r="U438" s="91" t="s">
        <v>5818</v>
      </c>
      <c r="V438" s="91" t="s">
        <v>3482</v>
      </c>
      <c r="W438" s="91" t="s">
        <v>5819</v>
      </c>
      <c r="X438" s="91">
        <v>160</v>
      </c>
    </row>
    <row r="439" ht="31.5" spans="12:24">
      <c r="L439" s="96">
        <v>9</v>
      </c>
      <c r="M439" s="97">
        <v>18</v>
      </c>
      <c r="N439" s="96" t="s">
        <v>8141</v>
      </c>
      <c r="O439" s="96" t="s">
        <v>8217</v>
      </c>
      <c r="P439" s="96" t="s">
        <v>3307</v>
      </c>
      <c r="Q439" s="98">
        <v>1850</v>
      </c>
      <c r="S439" s="91">
        <v>11</v>
      </c>
      <c r="T439" s="91">
        <v>14</v>
      </c>
      <c r="U439" s="91" t="s">
        <v>5162</v>
      </c>
      <c r="V439" s="91" t="s">
        <v>929</v>
      </c>
      <c r="W439" s="91" t="s">
        <v>8121</v>
      </c>
      <c r="X439" s="91">
        <v>2400</v>
      </c>
    </row>
    <row r="440" ht="31.5" spans="12:24">
      <c r="L440" s="96">
        <v>9</v>
      </c>
      <c r="M440" s="97">
        <v>18</v>
      </c>
      <c r="N440" s="96" t="s">
        <v>4054</v>
      </c>
      <c r="O440" s="96" t="s">
        <v>3414</v>
      </c>
      <c r="P440" s="96" t="s">
        <v>8123</v>
      </c>
      <c r="Q440" s="98">
        <v>410</v>
      </c>
      <c r="S440" s="91">
        <v>11</v>
      </c>
      <c r="T440" s="91">
        <v>19</v>
      </c>
      <c r="U440" s="91" t="s">
        <v>8433</v>
      </c>
      <c r="V440" s="91" t="s">
        <v>2988</v>
      </c>
      <c r="W440" s="91" t="s">
        <v>8529</v>
      </c>
      <c r="X440" s="91">
        <v>5000</v>
      </c>
    </row>
    <row r="441" ht="31.5" spans="12:24">
      <c r="L441" s="96">
        <v>9</v>
      </c>
      <c r="M441" s="97">
        <v>18</v>
      </c>
      <c r="N441" s="96" t="s">
        <v>4054</v>
      </c>
      <c r="O441" s="96" t="s">
        <v>3414</v>
      </c>
      <c r="P441" s="96" t="s">
        <v>8123</v>
      </c>
      <c r="Q441" s="98">
        <v>468</v>
      </c>
      <c r="S441" s="91">
        <v>11</v>
      </c>
      <c r="T441" s="91">
        <v>20</v>
      </c>
      <c r="U441" s="91" t="s">
        <v>8141</v>
      </c>
      <c r="V441" s="91" t="s">
        <v>3467</v>
      </c>
      <c r="W441" s="91" t="s">
        <v>3373</v>
      </c>
      <c r="X441" s="91">
        <v>5000</v>
      </c>
    </row>
    <row r="442" ht="31.5" spans="12:24">
      <c r="L442" s="96">
        <v>9</v>
      </c>
      <c r="M442" s="97">
        <v>18</v>
      </c>
      <c r="N442" s="96" t="s">
        <v>4054</v>
      </c>
      <c r="O442" s="96" t="s">
        <v>3414</v>
      </c>
      <c r="P442" s="96" t="s">
        <v>8123</v>
      </c>
      <c r="Q442" s="98">
        <v>702</v>
      </c>
      <c r="S442" s="91">
        <v>11</v>
      </c>
      <c r="T442" s="91">
        <v>20</v>
      </c>
      <c r="U442" s="91" t="s">
        <v>8141</v>
      </c>
      <c r="V442" s="91" t="s">
        <v>7411</v>
      </c>
      <c r="W442" s="91" t="s">
        <v>3488</v>
      </c>
      <c r="X442" s="91">
        <v>20000</v>
      </c>
    </row>
    <row r="443" ht="31.5" spans="12:24">
      <c r="L443" s="96">
        <v>9</v>
      </c>
      <c r="M443" s="97">
        <v>18</v>
      </c>
      <c r="N443" s="96" t="s">
        <v>4548</v>
      </c>
      <c r="O443" s="96" t="s">
        <v>8530</v>
      </c>
      <c r="P443" s="96" t="s">
        <v>8531</v>
      </c>
      <c r="Q443" s="98">
        <v>3347.25</v>
      </c>
      <c r="S443" s="91">
        <v>11</v>
      </c>
      <c r="T443" s="91">
        <v>21</v>
      </c>
      <c r="U443" s="91" t="s">
        <v>8190</v>
      </c>
      <c r="V443" s="91" t="s">
        <v>2374</v>
      </c>
      <c r="W443" s="91" t="s">
        <v>8395</v>
      </c>
      <c r="X443" s="92">
        <v>27000</v>
      </c>
    </row>
    <row r="444" ht="31.5" spans="12:24">
      <c r="L444" s="96">
        <v>9</v>
      </c>
      <c r="M444" s="97">
        <v>19</v>
      </c>
      <c r="N444" s="96" t="s">
        <v>4808</v>
      </c>
      <c r="O444" s="96" t="s">
        <v>7858</v>
      </c>
      <c r="P444" s="96" t="s">
        <v>8492</v>
      </c>
      <c r="Q444" s="98">
        <v>9000</v>
      </c>
      <c r="S444" s="91">
        <v>11</v>
      </c>
      <c r="T444" s="91">
        <v>22</v>
      </c>
      <c r="U444" s="91" t="s">
        <v>4944</v>
      </c>
      <c r="V444" s="91" t="s">
        <v>3508</v>
      </c>
      <c r="W444" s="91" t="s">
        <v>4952</v>
      </c>
      <c r="X444" s="91">
        <v>96</v>
      </c>
    </row>
    <row r="445" ht="31.5" spans="12:24">
      <c r="L445" s="96">
        <v>9</v>
      </c>
      <c r="M445" s="97">
        <v>20</v>
      </c>
      <c r="N445" s="96" t="s">
        <v>4548</v>
      </c>
      <c r="O445" s="96" t="s">
        <v>1823</v>
      </c>
      <c r="P445" s="96" t="s">
        <v>8143</v>
      </c>
      <c r="Q445" s="98">
        <v>700</v>
      </c>
      <c r="S445" s="91">
        <v>11</v>
      </c>
      <c r="T445" s="91">
        <v>25</v>
      </c>
      <c r="U445" s="91" t="s">
        <v>4310</v>
      </c>
      <c r="V445" s="91" t="s">
        <v>8532</v>
      </c>
      <c r="W445" s="91" t="s">
        <v>3281</v>
      </c>
      <c r="X445" s="91">
        <v>140</v>
      </c>
    </row>
    <row r="446" ht="31.5" spans="12:24">
      <c r="L446" s="96">
        <v>9</v>
      </c>
      <c r="M446" s="97">
        <v>20</v>
      </c>
      <c r="N446" s="96" t="s">
        <v>4548</v>
      </c>
      <c r="O446" s="96" t="s">
        <v>2308</v>
      </c>
      <c r="P446" s="96" t="s">
        <v>8143</v>
      </c>
      <c r="Q446" s="98">
        <v>1604</v>
      </c>
      <c r="S446" s="91">
        <v>11</v>
      </c>
      <c r="T446" s="91">
        <v>27</v>
      </c>
      <c r="U446" s="91" t="s">
        <v>4808</v>
      </c>
      <c r="V446" s="91" t="s">
        <v>3095</v>
      </c>
      <c r="W446" s="91" t="s">
        <v>8492</v>
      </c>
      <c r="X446" s="91">
        <v>8000</v>
      </c>
    </row>
    <row r="447" ht="31.5" spans="12:24">
      <c r="L447" s="96">
        <v>9</v>
      </c>
      <c r="M447" s="97">
        <v>20</v>
      </c>
      <c r="N447" s="96" t="s">
        <v>5162</v>
      </c>
      <c r="O447" s="96" t="s">
        <v>8533</v>
      </c>
      <c r="P447" s="96" t="s">
        <v>8121</v>
      </c>
      <c r="Q447" s="98">
        <v>800</v>
      </c>
      <c r="S447" s="91">
        <v>11</v>
      </c>
      <c r="T447" s="91">
        <v>27</v>
      </c>
      <c r="U447" s="91" t="s">
        <v>4808</v>
      </c>
      <c r="V447" s="91" t="s">
        <v>8534</v>
      </c>
      <c r="W447" s="91" t="s">
        <v>4809</v>
      </c>
      <c r="X447" s="91">
        <v>10460</v>
      </c>
    </row>
    <row r="448" ht="31.5" spans="12:24">
      <c r="L448" s="96">
        <v>9</v>
      </c>
      <c r="M448" s="97">
        <v>25</v>
      </c>
      <c r="N448" s="96" t="s">
        <v>5980</v>
      </c>
      <c r="O448" s="96" t="s">
        <v>7562</v>
      </c>
      <c r="P448" s="96" t="s">
        <v>8137</v>
      </c>
      <c r="Q448" s="98">
        <v>450</v>
      </c>
      <c r="S448" s="91">
        <v>11</v>
      </c>
      <c r="T448" s="91">
        <v>27</v>
      </c>
      <c r="U448" s="91" t="s">
        <v>4193</v>
      </c>
      <c r="V448" s="91" t="s">
        <v>3734</v>
      </c>
      <c r="W448" s="91" t="s">
        <v>4637</v>
      </c>
      <c r="X448" s="91">
        <v>200</v>
      </c>
    </row>
    <row r="449" ht="31.5" spans="12:24">
      <c r="L449" s="96">
        <v>9</v>
      </c>
      <c r="M449" s="97">
        <v>25</v>
      </c>
      <c r="N449" s="96" t="s">
        <v>5980</v>
      </c>
      <c r="O449" s="96" t="s">
        <v>7562</v>
      </c>
      <c r="P449" s="96" t="s">
        <v>8137</v>
      </c>
      <c r="Q449" s="98">
        <v>308</v>
      </c>
      <c r="S449" s="91">
        <v>11</v>
      </c>
      <c r="T449" s="91">
        <v>27</v>
      </c>
      <c r="U449" s="91" t="s">
        <v>4193</v>
      </c>
      <c r="V449" s="91" t="s">
        <v>3766</v>
      </c>
      <c r="W449" s="91" t="s">
        <v>4637</v>
      </c>
      <c r="X449" s="92">
        <v>166</v>
      </c>
    </row>
    <row r="450" ht="31.5" spans="12:24">
      <c r="L450" s="96">
        <v>9</v>
      </c>
      <c r="M450" s="97">
        <v>25</v>
      </c>
      <c r="N450" s="96" t="s">
        <v>5980</v>
      </c>
      <c r="O450" s="96" t="s">
        <v>7562</v>
      </c>
      <c r="P450" s="96" t="s">
        <v>8535</v>
      </c>
      <c r="Q450" s="98">
        <v>1900</v>
      </c>
      <c r="S450" s="91">
        <v>11</v>
      </c>
      <c r="T450" s="91">
        <v>27</v>
      </c>
      <c r="U450" s="91" t="s">
        <v>4193</v>
      </c>
      <c r="V450" s="91" t="s">
        <v>3782</v>
      </c>
      <c r="W450" s="91" t="s">
        <v>4637</v>
      </c>
      <c r="X450" s="92">
        <v>50</v>
      </c>
    </row>
    <row r="451" ht="31.5" spans="12:24">
      <c r="L451" s="96">
        <v>9</v>
      </c>
      <c r="M451" s="97">
        <v>25</v>
      </c>
      <c r="N451" s="96" t="s">
        <v>5980</v>
      </c>
      <c r="O451" s="96" t="s">
        <v>7562</v>
      </c>
      <c r="P451" s="96" t="s">
        <v>8137</v>
      </c>
      <c r="Q451" s="98">
        <v>132</v>
      </c>
      <c r="S451" s="91">
        <v>11</v>
      </c>
      <c r="T451" s="91">
        <v>28</v>
      </c>
      <c r="U451" s="91" t="s">
        <v>5162</v>
      </c>
      <c r="V451" s="91" t="s">
        <v>3583</v>
      </c>
      <c r="W451" s="91" t="s">
        <v>5164</v>
      </c>
      <c r="X451" s="92">
        <v>1922</v>
      </c>
    </row>
    <row r="452" ht="31.5" spans="12:24">
      <c r="L452" s="96">
        <v>9</v>
      </c>
      <c r="M452" s="97">
        <v>25</v>
      </c>
      <c r="N452" s="96" t="s">
        <v>5980</v>
      </c>
      <c r="O452" s="96" t="s">
        <v>7562</v>
      </c>
      <c r="P452" s="96" t="s">
        <v>8137</v>
      </c>
      <c r="Q452" s="98">
        <v>400</v>
      </c>
      <c r="S452" s="91">
        <v>11</v>
      </c>
      <c r="T452" s="91">
        <v>28</v>
      </c>
      <c r="U452" s="91" t="s">
        <v>8112</v>
      </c>
      <c r="V452" s="91" t="s">
        <v>8536</v>
      </c>
      <c r="W452" s="91" t="s">
        <v>8113</v>
      </c>
      <c r="X452" s="92">
        <v>25000</v>
      </c>
    </row>
    <row r="453" ht="31.5" spans="12:24">
      <c r="L453" s="96">
        <v>9</v>
      </c>
      <c r="M453" s="97">
        <v>25</v>
      </c>
      <c r="N453" s="96" t="s">
        <v>5980</v>
      </c>
      <c r="O453" s="96" t="s">
        <v>7562</v>
      </c>
      <c r="P453" s="96" t="s">
        <v>8137</v>
      </c>
      <c r="Q453" s="98">
        <v>81</v>
      </c>
      <c r="S453" s="91">
        <v>11</v>
      </c>
      <c r="T453" s="91">
        <v>29</v>
      </c>
      <c r="U453" s="91" t="s">
        <v>5162</v>
      </c>
      <c r="V453" s="91" t="s">
        <v>8453</v>
      </c>
      <c r="W453" s="91" t="s">
        <v>5164</v>
      </c>
      <c r="X453" s="92">
        <v>576</v>
      </c>
    </row>
    <row r="454" ht="31.5" spans="12:24">
      <c r="L454" s="96">
        <v>9</v>
      </c>
      <c r="M454" s="97">
        <v>25</v>
      </c>
      <c r="N454" s="96" t="s">
        <v>5980</v>
      </c>
      <c r="O454" s="96" t="s">
        <v>7562</v>
      </c>
      <c r="P454" s="96" t="s">
        <v>8535</v>
      </c>
      <c r="Q454" s="98">
        <v>1540</v>
      </c>
      <c r="S454" s="91">
        <v>12</v>
      </c>
      <c r="T454" s="896" t="s">
        <v>677</v>
      </c>
      <c r="U454" s="91" t="s">
        <v>6326</v>
      </c>
      <c r="V454" s="91" t="s">
        <v>1706</v>
      </c>
      <c r="W454" s="91" t="s">
        <v>6328</v>
      </c>
      <c r="X454" s="92">
        <v>32000</v>
      </c>
    </row>
    <row r="455" ht="31.5" spans="12:24">
      <c r="L455" s="96">
        <v>9</v>
      </c>
      <c r="M455" s="97">
        <v>25</v>
      </c>
      <c r="N455" s="96" t="s">
        <v>5980</v>
      </c>
      <c r="O455" s="96" t="s">
        <v>7562</v>
      </c>
      <c r="P455" s="96" t="s">
        <v>8137</v>
      </c>
      <c r="Q455" s="98">
        <v>1412.98</v>
      </c>
      <c r="S455" s="91">
        <v>12</v>
      </c>
      <c r="T455" s="896" t="s">
        <v>677</v>
      </c>
      <c r="U455" s="91" t="s">
        <v>8155</v>
      </c>
      <c r="V455" s="91" t="s">
        <v>8537</v>
      </c>
      <c r="W455" s="91" t="s">
        <v>8242</v>
      </c>
      <c r="X455" s="92">
        <v>2357</v>
      </c>
    </row>
    <row r="456" ht="31.5" spans="12:24">
      <c r="L456" s="96">
        <v>9</v>
      </c>
      <c r="M456" s="97">
        <v>25</v>
      </c>
      <c r="N456" s="96" t="s">
        <v>5980</v>
      </c>
      <c r="O456" s="96" t="s">
        <v>2687</v>
      </c>
      <c r="P456" s="96" t="s">
        <v>8137</v>
      </c>
      <c r="Q456" s="98">
        <v>458.68</v>
      </c>
      <c r="S456" s="91">
        <v>12</v>
      </c>
      <c r="T456" s="896" t="s">
        <v>677</v>
      </c>
      <c r="U456" s="91" t="s">
        <v>8155</v>
      </c>
      <c r="V456" s="91" t="s">
        <v>8537</v>
      </c>
      <c r="W456" s="91" t="s">
        <v>8242</v>
      </c>
      <c r="X456" s="92">
        <v>3376</v>
      </c>
    </row>
    <row r="457" ht="31.5" spans="12:24">
      <c r="L457" s="96">
        <v>9</v>
      </c>
      <c r="M457" s="97">
        <v>25</v>
      </c>
      <c r="N457" s="96" t="s">
        <v>5980</v>
      </c>
      <c r="O457" s="96" t="s">
        <v>2687</v>
      </c>
      <c r="P457" s="96" t="s">
        <v>8137</v>
      </c>
      <c r="Q457" s="98">
        <v>360</v>
      </c>
      <c r="S457" s="91">
        <v>12</v>
      </c>
      <c r="T457" s="896" t="s">
        <v>677</v>
      </c>
      <c r="U457" s="91" t="s">
        <v>8155</v>
      </c>
      <c r="V457" s="91" t="s">
        <v>8537</v>
      </c>
      <c r="W457" s="91" t="s">
        <v>8242</v>
      </c>
      <c r="X457" s="92">
        <v>4000</v>
      </c>
    </row>
    <row r="458" ht="31.5" spans="12:24">
      <c r="L458" s="96">
        <v>9</v>
      </c>
      <c r="M458" s="97">
        <v>25</v>
      </c>
      <c r="N458" s="96" t="s">
        <v>5980</v>
      </c>
      <c r="O458" s="96" t="s">
        <v>2687</v>
      </c>
      <c r="P458" s="96" t="s">
        <v>8137</v>
      </c>
      <c r="Q458" s="98">
        <v>1200</v>
      </c>
      <c r="S458" s="91">
        <v>12</v>
      </c>
      <c r="T458" s="896" t="s">
        <v>677</v>
      </c>
      <c r="U458" s="91" t="s">
        <v>8155</v>
      </c>
      <c r="V458" s="91" t="s">
        <v>8537</v>
      </c>
      <c r="W458" s="91" t="s">
        <v>8242</v>
      </c>
      <c r="X458" s="91">
        <v>83.2</v>
      </c>
    </row>
    <row r="459" ht="31.5" spans="12:24">
      <c r="L459" s="96">
        <v>9</v>
      </c>
      <c r="M459" s="97">
        <v>25</v>
      </c>
      <c r="N459" s="96" t="s">
        <v>5980</v>
      </c>
      <c r="O459" s="96" t="s">
        <v>2687</v>
      </c>
      <c r="P459" s="96" t="s">
        <v>8137</v>
      </c>
      <c r="Q459" s="98">
        <v>1680</v>
      </c>
      <c r="S459" s="91">
        <v>12</v>
      </c>
      <c r="T459" s="896" t="s">
        <v>677</v>
      </c>
      <c r="U459" s="91" t="s">
        <v>8155</v>
      </c>
      <c r="V459" s="91" t="s">
        <v>8537</v>
      </c>
      <c r="W459" s="91" t="s">
        <v>8242</v>
      </c>
      <c r="X459" s="92">
        <v>674.8</v>
      </c>
    </row>
    <row r="460" ht="31.5" spans="12:24">
      <c r="L460" s="96">
        <v>9</v>
      </c>
      <c r="M460" s="97">
        <v>25</v>
      </c>
      <c r="N460" s="96" t="s">
        <v>5980</v>
      </c>
      <c r="O460" s="96" t="s">
        <v>2687</v>
      </c>
      <c r="P460" s="96" t="s">
        <v>8137</v>
      </c>
      <c r="Q460" s="98">
        <v>2470</v>
      </c>
      <c r="S460" s="91">
        <v>12</v>
      </c>
      <c r="T460" s="896" t="s">
        <v>677</v>
      </c>
      <c r="U460" s="91" t="s">
        <v>8155</v>
      </c>
      <c r="V460" s="91" t="s">
        <v>8537</v>
      </c>
      <c r="W460" s="91" t="s">
        <v>8242</v>
      </c>
      <c r="X460" s="92">
        <v>280</v>
      </c>
    </row>
    <row r="461" ht="31.5" spans="12:24">
      <c r="L461" s="96">
        <v>9</v>
      </c>
      <c r="M461" s="97">
        <v>25</v>
      </c>
      <c r="N461" s="96" t="s">
        <v>5980</v>
      </c>
      <c r="O461" s="96" t="s">
        <v>2687</v>
      </c>
      <c r="P461" s="96" t="s">
        <v>8137</v>
      </c>
      <c r="Q461" s="98">
        <v>1400</v>
      </c>
      <c r="S461" s="91">
        <v>12</v>
      </c>
      <c r="T461" s="896" t="s">
        <v>677</v>
      </c>
      <c r="U461" s="91" t="s">
        <v>8155</v>
      </c>
      <c r="V461" s="91" t="s">
        <v>8537</v>
      </c>
      <c r="W461" s="91" t="s">
        <v>8242</v>
      </c>
      <c r="X461" s="92">
        <v>225</v>
      </c>
    </row>
    <row r="462" ht="31.5" spans="12:24">
      <c r="L462" s="96">
        <v>9</v>
      </c>
      <c r="M462" s="97">
        <v>25</v>
      </c>
      <c r="N462" s="96" t="s">
        <v>5980</v>
      </c>
      <c r="O462" s="96" t="s">
        <v>2687</v>
      </c>
      <c r="P462" s="96" t="s">
        <v>8137</v>
      </c>
      <c r="Q462" s="98">
        <v>3880</v>
      </c>
      <c r="S462" s="91">
        <v>12</v>
      </c>
      <c r="T462" s="896" t="s">
        <v>716</v>
      </c>
      <c r="U462" s="91" t="s">
        <v>8190</v>
      </c>
      <c r="V462" s="91" t="s">
        <v>2972</v>
      </c>
      <c r="W462" s="91" t="s">
        <v>8477</v>
      </c>
      <c r="X462" s="91">
        <v>3100</v>
      </c>
    </row>
    <row r="463" ht="31.5" spans="12:24">
      <c r="L463" s="96">
        <v>9</v>
      </c>
      <c r="M463" s="97">
        <v>25</v>
      </c>
      <c r="N463" s="96" t="s">
        <v>5980</v>
      </c>
      <c r="O463" s="96" t="s">
        <v>2687</v>
      </c>
      <c r="P463" s="96" t="s">
        <v>8137</v>
      </c>
      <c r="Q463" s="98">
        <v>180</v>
      </c>
      <c r="S463" s="91">
        <v>12</v>
      </c>
      <c r="T463" s="896" t="s">
        <v>710</v>
      </c>
      <c r="U463" s="91" t="s">
        <v>8112</v>
      </c>
      <c r="V463" s="91" t="s">
        <v>8538</v>
      </c>
      <c r="W463" s="91" t="s">
        <v>8118</v>
      </c>
      <c r="X463" s="92">
        <v>4500</v>
      </c>
    </row>
    <row r="464" ht="31.5" spans="12:24">
      <c r="L464" s="96">
        <v>9</v>
      </c>
      <c r="M464" s="97">
        <v>25</v>
      </c>
      <c r="N464" s="96" t="s">
        <v>5980</v>
      </c>
      <c r="O464" s="96" t="s">
        <v>2687</v>
      </c>
      <c r="P464" s="96" t="s">
        <v>8137</v>
      </c>
      <c r="Q464" s="98">
        <v>90</v>
      </c>
      <c r="S464" s="91">
        <v>12</v>
      </c>
      <c r="T464" s="896" t="s">
        <v>710</v>
      </c>
      <c r="U464" s="91" t="s">
        <v>8112</v>
      </c>
      <c r="V464" s="91" t="s">
        <v>8538</v>
      </c>
      <c r="W464" s="91" t="s">
        <v>8118</v>
      </c>
      <c r="X464" s="92">
        <v>3000</v>
      </c>
    </row>
    <row r="465" ht="31.5" spans="12:24">
      <c r="L465" s="96">
        <v>9</v>
      </c>
      <c r="M465" s="97">
        <v>25</v>
      </c>
      <c r="N465" s="96" t="s">
        <v>5980</v>
      </c>
      <c r="O465" s="96" t="s">
        <v>2687</v>
      </c>
      <c r="P465" s="96" t="s">
        <v>8137</v>
      </c>
      <c r="Q465" s="98">
        <v>560</v>
      </c>
      <c r="S465" s="91">
        <v>12</v>
      </c>
      <c r="T465" s="896" t="s">
        <v>710</v>
      </c>
      <c r="U465" s="91" t="s">
        <v>8112</v>
      </c>
      <c r="V465" s="91" t="s">
        <v>8539</v>
      </c>
      <c r="W465" s="91" t="s">
        <v>8113</v>
      </c>
      <c r="X465" s="92">
        <v>5200</v>
      </c>
    </row>
    <row r="466" ht="31.5" spans="12:24">
      <c r="L466" s="96">
        <v>9</v>
      </c>
      <c r="M466" s="97">
        <v>25</v>
      </c>
      <c r="N466" s="96" t="s">
        <v>5980</v>
      </c>
      <c r="O466" s="96" t="s">
        <v>2687</v>
      </c>
      <c r="P466" s="96" t="s">
        <v>8137</v>
      </c>
      <c r="Q466" s="98">
        <v>3511.36</v>
      </c>
      <c r="S466" s="91">
        <v>12</v>
      </c>
      <c r="T466" s="896" t="s">
        <v>710</v>
      </c>
      <c r="U466" s="91" t="s">
        <v>8208</v>
      </c>
      <c r="V466" s="91" t="s">
        <v>8540</v>
      </c>
      <c r="W466" s="91" t="s">
        <v>8209</v>
      </c>
      <c r="X466" s="91">
        <v>3347.75</v>
      </c>
    </row>
    <row r="467" ht="31.5" spans="12:24">
      <c r="L467" s="96">
        <v>9</v>
      </c>
      <c r="M467" s="97">
        <v>25</v>
      </c>
      <c r="N467" s="96" t="s">
        <v>5980</v>
      </c>
      <c r="O467" s="96" t="s">
        <v>2687</v>
      </c>
      <c r="P467" s="96" t="s">
        <v>8137</v>
      </c>
      <c r="Q467" s="98">
        <v>7940</v>
      </c>
      <c r="S467" s="91">
        <v>12</v>
      </c>
      <c r="T467" s="896" t="s">
        <v>710</v>
      </c>
      <c r="U467" s="91" t="s">
        <v>8208</v>
      </c>
      <c r="V467" s="91" t="s">
        <v>8540</v>
      </c>
      <c r="W467" s="91" t="s">
        <v>8209</v>
      </c>
      <c r="X467" s="91">
        <v>3599</v>
      </c>
    </row>
    <row r="468" ht="31.5" spans="12:24">
      <c r="L468" s="96">
        <v>9</v>
      </c>
      <c r="M468" s="97">
        <v>25</v>
      </c>
      <c r="N468" s="96" t="s">
        <v>5818</v>
      </c>
      <c r="O468" s="96" t="s">
        <v>8317</v>
      </c>
      <c r="P468" s="96" t="s">
        <v>6220</v>
      </c>
      <c r="Q468" s="98">
        <v>27900</v>
      </c>
      <c r="S468" s="91">
        <v>12</v>
      </c>
      <c r="T468" s="896" t="s">
        <v>710</v>
      </c>
      <c r="U468" s="91" t="s">
        <v>8208</v>
      </c>
      <c r="V468" s="91" t="s">
        <v>8540</v>
      </c>
      <c r="W468" s="91" t="s">
        <v>8209</v>
      </c>
      <c r="X468" s="91">
        <v>3190</v>
      </c>
    </row>
    <row r="469" ht="31.5" spans="12:24">
      <c r="L469" s="96">
        <v>9</v>
      </c>
      <c r="M469" s="97">
        <v>28</v>
      </c>
      <c r="N469" s="96" t="s">
        <v>4236</v>
      </c>
      <c r="O469" s="96" t="s">
        <v>1884</v>
      </c>
      <c r="P469" s="96" t="s">
        <v>4616</v>
      </c>
      <c r="Q469" s="98">
        <v>3248</v>
      </c>
      <c r="S469" s="91">
        <v>12</v>
      </c>
      <c r="T469" s="896" t="s">
        <v>710</v>
      </c>
      <c r="U469" s="91" t="s">
        <v>8208</v>
      </c>
      <c r="V469" s="91" t="s">
        <v>8540</v>
      </c>
      <c r="W469" s="91" t="s">
        <v>8209</v>
      </c>
      <c r="X469" s="92">
        <v>1800</v>
      </c>
    </row>
    <row r="470" ht="31.5" spans="12:24">
      <c r="L470" s="96">
        <v>9</v>
      </c>
      <c r="M470" s="97">
        <v>30</v>
      </c>
      <c r="N470" s="96" t="s">
        <v>5570</v>
      </c>
      <c r="O470" s="96" t="s">
        <v>4826</v>
      </c>
      <c r="P470" s="96" t="s">
        <v>5571</v>
      </c>
      <c r="Q470" s="98">
        <v>500</v>
      </c>
      <c r="S470" s="91">
        <v>12</v>
      </c>
      <c r="T470" s="896" t="s">
        <v>710</v>
      </c>
      <c r="U470" s="91" t="s">
        <v>8208</v>
      </c>
      <c r="V470" s="91" t="s">
        <v>8540</v>
      </c>
      <c r="W470" s="91" t="s">
        <v>8209</v>
      </c>
      <c r="X470" s="92">
        <v>1389</v>
      </c>
    </row>
    <row r="471" ht="31.5" spans="12:24">
      <c r="L471" s="96">
        <v>9</v>
      </c>
      <c r="M471" s="97">
        <v>30</v>
      </c>
      <c r="N471" s="96" t="s">
        <v>5592</v>
      </c>
      <c r="O471" s="96" t="s">
        <v>4826</v>
      </c>
      <c r="P471" s="96" t="s">
        <v>8541</v>
      </c>
      <c r="Q471" s="98">
        <v>500</v>
      </c>
      <c r="S471" s="91">
        <v>12</v>
      </c>
      <c r="T471" s="896" t="s">
        <v>710</v>
      </c>
      <c r="U471" s="91" t="s">
        <v>8208</v>
      </c>
      <c r="V471" s="91" t="s">
        <v>8540</v>
      </c>
      <c r="W471" s="91" t="s">
        <v>8209</v>
      </c>
      <c r="X471" s="92">
        <v>1215</v>
      </c>
    </row>
    <row r="472" ht="31.5" spans="12:24">
      <c r="L472" s="96">
        <v>10</v>
      </c>
      <c r="M472" s="97">
        <v>7</v>
      </c>
      <c r="N472" s="96" t="s">
        <v>4310</v>
      </c>
      <c r="O472" s="96" t="s">
        <v>8542</v>
      </c>
      <c r="P472" s="96" t="s">
        <v>3281</v>
      </c>
      <c r="Q472" s="98">
        <v>108</v>
      </c>
      <c r="S472" s="91">
        <v>12</v>
      </c>
      <c r="T472" s="896" t="s">
        <v>710</v>
      </c>
      <c r="U472" s="91" t="s">
        <v>8208</v>
      </c>
      <c r="V472" s="91" t="s">
        <v>8540</v>
      </c>
      <c r="W472" s="91" t="s">
        <v>8209</v>
      </c>
      <c r="X472" s="91">
        <v>3480</v>
      </c>
    </row>
    <row r="473" ht="31.5" spans="12:24">
      <c r="L473" s="96">
        <v>10</v>
      </c>
      <c r="M473" s="97">
        <v>7</v>
      </c>
      <c r="N473" s="96" t="s">
        <v>4310</v>
      </c>
      <c r="O473" s="96" t="s">
        <v>8542</v>
      </c>
      <c r="P473" s="96" t="s">
        <v>3281</v>
      </c>
      <c r="Q473" s="98">
        <v>897</v>
      </c>
      <c r="S473" s="91">
        <v>12</v>
      </c>
      <c r="T473" s="896" t="s">
        <v>710</v>
      </c>
      <c r="U473" s="91" t="s">
        <v>8208</v>
      </c>
      <c r="V473" s="91" t="s">
        <v>8543</v>
      </c>
      <c r="W473" s="91" t="s">
        <v>8209</v>
      </c>
      <c r="X473" s="91">
        <v>520</v>
      </c>
    </row>
    <row r="474" ht="31.5" spans="12:24">
      <c r="L474" s="96">
        <v>10</v>
      </c>
      <c r="M474" s="97">
        <v>10</v>
      </c>
      <c r="N474" s="96" t="s">
        <v>4193</v>
      </c>
      <c r="O474" s="96" t="s">
        <v>8544</v>
      </c>
      <c r="P474" s="96" t="s">
        <v>4643</v>
      </c>
      <c r="Q474" s="98">
        <v>10000</v>
      </c>
      <c r="S474" s="91">
        <v>12</v>
      </c>
      <c r="T474" s="896" t="s">
        <v>710</v>
      </c>
      <c r="U474" s="91" t="s">
        <v>8208</v>
      </c>
      <c r="V474" s="91" t="s">
        <v>8543</v>
      </c>
      <c r="W474" s="91" t="s">
        <v>8209</v>
      </c>
      <c r="X474" s="91">
        <v>2300</v>
      </c>
    </row>
    <row r="475" ht="31.5" spans="12:24">
      <c r="L475" s="96">
        <v>10</v>
      </c>
      <c r="M475" s="97">
        <v>10</v>
      </c>
      <c r="N475" s="96" t="s">
        <v>4193</v>
      </c>
      <c r="O475" s="96" t="s">
        <v>2571</v>
      </c>
      <c r="P475" s="96" t="s">
        <v>4637</v>
      </c>
      <c r="Q475" s="98">
        <v>1380</v>
      </c>
      <c r="S475" s="91">
        <v>12</v>
      </c>
      <c r="T475" s="896" t="s">
        <v>710</v>
      </c>
      <c r="U475" s="91" t="s">
        <v>8208</v>
      </c>
      <c r="V475" s="91" t="s">
        <v>8543</v>
      </c>
      <c r="W475" s="91" t="s">
        <v>8209</v>
      </c>
      <c r="X475" s="92">
        <v>8053</v>
      </c>
    </row>
    <row r="476" ht="31.5" spans="12:24">
      <c r="L476" s="96">
        <v>10</v>
      </c>
      <c r="M476" s="97">
        <v>10</v>
      </c>
      <c r="N476" s="96" t="s">
        <v>4193</v>
      </c>
      <c r="O476" s="96" t="s">
        <v>3217</v>
      </c>
      <c r="P476" s="96" t="s">
        <v>4637</v>
      </c>
      <c r="Q476" s="98">
        <v>1937</v>
      </c>
      <c r="S476" s="91">
        <v>12</v>
      </c>
      <c r="T476" s="896" t="s">
        <v>710</v>
      </c>
      <c r="U476" s="91" t="s">
        <v>8208</v>
      </c>
      <c r="V476" s="91" t="s">
        <v>8543</v>
      </c>
      <c r="W476" s="91" t="s">
        <v>8209</v>
      </c>
      <c r="X476" s="92">
        <v>1930</v>
      </c>
    </row>
    <row r="477" ht="31.5" spans="12:24">
      <c r="L477" s="96">
        <v>10</v>
      </c>
      <c r="M477" s="97">
        <v>17</v>
      </c>
      <c r="N477" s="96" t="s">
        <v>4808</v>
      </c>
      <c r="O477" s="96" t="s">
        <v>8323</v>
      </c>
      <c r="P477" s="96" t="s">
        <v>8492</v>
      </c>
      <c r="Q477" s="98">
        <v>9000</v>
      </c>
      <c r="S477" s="91">
        <v>12</v>
      </c>
      <c r="T477" s="896" t="s">
        <v>710</v>
      </c>
      <c r="U477" s="91" t="s">
        <v>8208</v>
      </c>
      <c r="V477" s="91" t="s">
        <v>8543</v>
      </c>
      <c r="W477" s="91" t="s">
        <v>8209</v>
      </c>
      <c r="X477" s="91">
        <v>8400</v>
      </c>
    </row>
    <row r="478" ht="31.5" spans="12:24">
      <c r="L478" s="96">
        <v>10</v>
      </c>
      <c r="M478" s="97">
        <v>17</v>
      </c>
      <c r="N478" s="96" t="s">
        <v>4035</v>
      </c>
      <c r="O478" s="96" t="s">
        <v>1695</v>
      </c>
      <c r="P478" s="96" t="s">
        <v>6156</v>
      </c>
      <c r="Q478" s="98">
        <v>8988.4</v>
      </c>
      <c r="S478" s="91">
        <v>12</v>
      </c>
      <c r="T478" s="896" t="s">
        <v>710</v>
      </c>
      <c r="U478" s="91" t="s">
        <v>8208</v>
      </c>
      <c r="V478" s="91" t="s">
        <v>8543</v>
      </c>
      <c r="W478" s="91" t="s">
        <v>8209</v>
      </c>
      <c r="X478" s="91">
        <v>160.35</v>
      </c>
    </row>
    <row r="479" ht="31.5" spans="12:24">
      <c r="L479" s="96">
        <v>10</v>
      </c>
      <c r="M479" s="97">
        <v>17</v>
      </c>
      <c r="N479" s="96" t="s">
        <v>4035</v>
      </c>
      <c r="O479" s="96" t="s">
        <v>835</v>
      </c>
      <c r="P479" s="96" t="s">
        <v>5814</v>
      </c>
      <c r="Q479" s="98">
        <v>558</v>
      </c>
      <c r="S479" s="91">
        <v>12</v>
      </c>
      <c r="T479" s="896" t="s">
        <v>710</v>
      </c>
      <c r="U479" s="91" t="s">
        <v>8208</v>
      </c>
      <c r="V479" s="91" t="s">
        <v>8543</v>
      </c>
      <c r="W479" s="91" t="s">
        <v>8209</v>
      </c>
      <c r="X479" s="91">
        <v>318</v>
      </c>
    </row>
    <row r="480" ht="31.5" spans="12:24">
      <c r="L480" s="96">
        <v>10</v>
      </c>
      <c r="M480" s="97">
        <v>17</v>
      </c>
      <c r="N480" s="96" t="s">
        <v>4035</v>
      </c>
      <c r="O480" s="96" t="s">
        <v>835</v>
      </c>
      <c r="P480" s="96" t="s">
        <v>5814</v>
      </c>
      <c r="Q480" s="98">
        <v>14249.34</v>
      </c>
      <c r="S480" s="91">
        <v>12</v>
      </c>
      <c r="T480" s="896" t="s">
        <v>710</v>
      </c>
      <c r="U480" s="91" t="s">
        <v>8208</v>
      </c>
      <c r="V480" s="91" t="s">
        <v>8543</v>
      </c>
      <c r="W480" s="91" t="s">
        <v>8209</v>
      </c>
      <c r="X480" s="91">
        <v>243</v>
      </c>
    </row>
    <row r="481" ht="31.5" spans="12:24">
      <c r="L481" s="96">
        <v>10</v>
      </c>
      <c r="M481" s="97">
        <v>17</v>
      </c>
      <c r="N481" s="96" t="s">
        <v>4035</v>
      </c>
      <c r="O481" s="96" t="s">
        <v>835</v>
      </c>
      <c r="P481" s="96" t="s">
        <v>5814</v>
      </c>
      <c r="Q481" s="98">
        <v>894</v>
      </c>
      <c r="S481" s="91">
        <v>12</v>
      </c>
      <c r="T481" s="896" t="s">
        <v>710</v>
      </c>
      <c r="U481" s="91" t="s">
        <v>8208</v>
      </c>
      <c r="V481" s="91" t="s">
        <v>8543</v>
      </c>
      <c r="W481" s="91" t="s">
        <v>8209</v>
      </c>
      <c r="X481" s="92">
        <v>750</v>
      </c>
    </row>
    <row r="482" ht="31.5" spans="12:24">
      <c r="L482" s="96">
        <v>10</v>
      </c>
      <c r="M482" s="97">
        <v>17</v>
      </c>
      <c r="N482" s="96" t="s">
        <v>4035</v>
      </c>
      <c r="O482" s="96" t="s">
        <v>835</v>
      </c>
      <c r="P482" s="96" t="s">
        <v>5814</v>
      </c>
      <c r="Q482" s="98">
        <v>555</v>
      </c>
      <c r="S482" s="91">
        <v>12</v>
      </c>
      <c r="T482" s="896" t="s">
        <v>710</v>
      </c>
      <c r="U482" s="91" t="s">
        <v>8328</v>
      </c>
      <c r="V482" s="91" t="s">
        <v>8545</v>
      </c>
      <c r="W482" s="91" t="s">
        <v>8330</v>
      </c>
      <c r="X482" s="91">
        <v>1600</v>
      </c>
    </row>
    <row r="483" ht="31.5" spans="12:24">
      <c r="L483" s="96">
        <v>10</v>
      </c>
      <c r="M483" s="97">
        <v>17</v>
      </c>
      <c r="N483" s="96" t="s">
        <v>4035</v>
      </c>
      <c r="O483" s="96" t="s">
        <v>835</v>
      </c>
      <c r="P483" s="96" t="s">
        <v>5814</v>
      </c>
      <c r="Q483" s="98">
        <v>425</v>
      </c>
      <c r="S483" s="91">
        <v>12</v>
      </c>
      <c r="T483" s="896" t="s">
        <v>710</v>
      </c>
      <c r="U483" s="91" t="s">
        <v>8328</v>
      </c>
      <c r="V483" s="91" t="s">
        <v>8545</v>
      </c>
      <c r="W483" s="91" t="s">
        <v>8330</v>
      </c>
      <c r="X483" s="92">
        <v>2669.76</v>
      </c>
    </row>
    <row r="484" ht="31.5" spans="12:24">
      <c r="L484" s="96">
        <v>10</v>
      </c>
      <c r="M484" s="97">
        <v>17</v>
      </c>
      <c r="N484" s="96" t="s">
        <v>4035</v>
      </c>
      <c r="O484" s="96" t="s">
        <v>835</v>
      </c>
      <c r="P484" s="96" t="s">
        <v>5814</v>
      </c>
      <c r="Q484" s="98">
        <v>1500</v>
      </c>
      <c r="S484" s="91">
        <v>12</v>
      </c>
      <c r="T484" s="896" t="s">
        <v>710</v>
      </c>
      <c r="U484" s="91" t="s">
        <v>8328</v>
      </c>
      <c r="V484" s="91" t="s">
        <v>8545</v>
      </c>
      <c r="W484" s="91" t="s">
        <v>8330</v>
      </c>
      <c r="X484" s="92">
        <v>935</v>
      </c>
    </row>
    <row r="485" ht="31.5" spans="12:24">
      <c r="L485" s="96">
        <v>10</v>
      </c>
      <c r="M485" s="97">
        <v>17</v>
      </c>
      <c r="N485" s="96" t="s">
        <v>4035</v>
      </c>
      <c r="O485" s="96" t="s">
        <v>835</v>
      </c>
      <c r="P485" s="96" t="s">
        <v>5814</v>
      </c>
      <c r="Q485" s="98">
        <v>130</v>
      </c>
      <c r="S485" s="91">
        <v>12</v>
      </c>
      <c r="T485" s="91">
        <v>10</v>
      </c>
      <c r="U485" s="91" t="s">
        <v>8186</v>
      </c>
      <c r="V485" s="91" t="s">
        <v>4746</v>
      </c>
      <c r="W485" s="91" t="s">
        <v>8188</v>
      </c>
      <c r="X485" s="92">
        <v>336</v>
      </c>
    </row>
    <row r="486" ht="31.5" spans="12:24">
      <c r="L486" s="96">
        <v>10</v>
      </c>
      <c r="M486" s="97">
        <v>17</v>
      </c>
      <c r="N486" s="96" t="s">
        <v>4035</v>
      </c>
      <c r="O486" s="96" t="s">
        <v>835</v>
      </c>
      <c r="P486" s="96" t="s">
        <v>5814</v>
      </c>
      <c r="Q486" s="98">
        <v>333.6</v>
      </c>
      <c r="S486" s="91">
        <v>12</v>
      </c>
      <c r="T486" s="91">
        <v>10</v>
      </c>
      <c r="U486" s="91" t="s">
        <v>8186</v>
      </c>
      <c r="V486" s="91" t="s">
        <v>4746</v>
      </c>
      <c r="W486" s="91" t="s">
        <v>8188</v>
      </c>
      <c r="X486" s="92">
        <v>43</v>
      </c>
    </row>
    <row r="487" ht="31.5" spans="12:24">
      <c r="L487" s="96">
        <v>10</v>
      </c>
      <c r="M487" s="97">
        <v>17</v>
      </c>
      <c r="N487" s="96" t="s">
        <v>4035</v>
      </c>
      <c r="O487" s="96" t="s">
        <v>835</v>
      </c>
      <c r="P487" s="96" t="s">
        <v>5814</v>
      </c>
      <c r="Q487" s="98">
        <v>4687.5</v>
      </c>
      <c r="S487" s="91">
        <v>12</v>
      </c>
      <c r="T487" s="91">
        <v>10</v>
      </c>
      <c r="U487" s="91" t="s">
        <v>8186</v>
      </c>
      <c r="V487" s="91" t="s">
        <v>4746</v>
      </c>
      <c r="W487" s="91" t="s">
        <v>8188</v>
      </c>
      <c r="X487" s="91">
        <v>344</v>
      </c>
    </row>
    <row r="488" ht="31.5" spans="12:24">
      <c r="L488" s="96">
        <v>10</v>
      </c>
      <c r="M488" s="97">
        <v>17</v>
      </c>
      <c r="N488" s="96" t="s">
        <v>4035</v>
      </c>
      <c r="O488" s="96" t="s">
        <v>835</v>
      </c>
      <c r="P488" s="96" t="s">
        <v>5814</v>
      </c>
      <c r="Q488" s="98">
        <v>2998</v>
      </c>
      <c r="S488" s="91">
        <v>12</v>
      </c>
      <c r="T488" s="91">
        <v>10</v>
      </c>
      <c r="U488" s="91" t="s">
        <v>8186</v>
      </c>
      <c r="V488" s="91" t="s">
        <v>4746</v>
      </c>
      <c r="W488" s="91" t="s">
        <v>8188</v>
      </c>
      <c r="X488" s="92">
        <v>95.8</v>
      </c>
    </row>
    <row r="489" ht="31.5" spans="12:24">
      <c r="L489" s="96">
        <v>10</v>
      </c>
      <c r="M489" s="97">
        <v>17</v>
      </c>
      <c r="N489" s="96" t="s">
        <v>4035</v>
      </c>
      <c r="O489" s="96" t="s">
        <v>835</v>
      </c>
      <c r="P489" s="96" t="s">
        <v>5814</v>
      </c>
      <c r="Q489" s="98">
        <v>640</v>
      </c>
      <c r="S489" s="91">
        <v>12</v>
      </c>
      <c r="T489" s="91">
        <v>10</v>
      </c>
      <c r="U489" s="91" t="s">
        <v>8186</v>
      </c>
      <c r="V489" s="91" t="s">
        <v>4746</v>
      </c>
      <c r="W489" s="91" t="s">
        <v>8188</v>
      </c>
      <c r="X489" s="92">
        <v>180</v>
      </c>
    </row>
    <row r="490" ht="31.5" spans="12:24">
      <c r="L490" s="96">
        <v>10</v>
      </c>
      <c r="M490" s="97">
        <v>17</v>
      </c>
      <c r="N490" s="96" t="s">
        <v>4626</v>
      </c>
      <c r="O490" s="96" t="s">
        <v>8546</v>
      </c>
      <c r="P490" s="96" t="s">
        <v>3144</v>
      </c>
      <c r="Q490" s="98">
        <v>725.4</v>
      </c>
      <c r="S490" s="91">
        <v>12</v>
      </c>
      <c r="T490" s="91">
        <v>10</v>
      </c>
      <c r="U490" s="91" t="s">
        <v>8186</v>
      </c>
      <c r="V490" s="91" t="s">
        <v>4746</v>
      </c>
      <c r="W490" s="91" t="s">
        <v>8188</v>
      </c>
      <c r="X490" s="91">
        <v>108</v>
      </c>
    </row>
    <row r="491" ht="31.5" spans="12:24">
      <c r="L491" s="96">
        <v>10</v>
      </c>
      <c r="M491" s="97">
        <v>17</v>
      </c>
      <c r="N491" s="96" t="s">
        <v>4626</v>
      </c>
      <c r="O491" s="96" t="s">
        <v>1680</v>
      </c>
      <c r="P491" s="96" t="s">
        <v>4993</v>
      </c>
      <c r="Q491" s="98">
        <v>7932.5</v>
      </c>
      <c r="S491" s="91">
        <v>12</v>
      </c>
      <c r="T491" s="91">
        <v>10</v>
      </c>
      <c r="U491" s="91" t="s">
        <v>8186</v>
      </c>
      <c r="V491" s="91" t="s">
        <v>4746</v>
      </c>
      <c r="W491" s="91" t="s">
        <v>8188</v>
      </c>
      <c r="X491" s="91">
        <v>1411.9</v>
      </c>
    </row>
    <row r="492" ht="31.5" spans="12:24">
      <c r="L492" s="96">
        <v>10</v>
      </c>
      <c r="M492" s="97">
        <v>17</v>
      </c>
      <c r="N492" s="96" t="s">
        <v>4626</v>
      </c>
      <c r="O492" s="96" t="s">
        <v>5899</v>
      </c>
      <c r="P492" s="96" t="s">
        <v>4993</v>
      </c>
      <c r="Q492" s="98">
        <v>420</v>
      </c>
      <c r="S492" s="91">
        <v>12</v>
      </c>
      <c r="T492" s="91">
        <v>10</v>
      </c>
      <c r="U492" s="91" t="s">
        <v>8186</v>
      </c>
      <c r="V492" s="91" t="s">
        <v>4746</v>
      </c>
      <c r="W492" s="91" t="s">
        <v>8188</v>
      </c>
      <c r="X492" s="92">
        <v>3442.5</v>
      </c>
    </row>
    <row r="493" ht="31.5" spans="12:24">
      <c r="L493" s="96">
        <v>10</v>
      </c>
      <c r="M493" s="97">
        <v>17</v>
      </c>
      <c r="N493" s="96" t="s">
        <v>4626</v>
      </c>
      <c r="O493" s="96" t="s">
        <v>5899</v>
      </c>
      <c r="P493" s="96" t="s">
        <v>4993</v>
      </c>
      <c r="Q493" s="98">
        <v>556.64</v>
      </c>
      <c r="S493" s="91">
        <v>12</v>
      </c>
      <c r="T493" s="91">
        <v>11</v>
      </c>
      <c r="U493" s="91" t="s">
        <v>6326</v>
      </c>
      <c r="V493" s="91" t="s">
        <v>8547</v>
      </c>
      <c r="W493" s="91" t="s">
        <v>8267</v>
      </c>
      <c r="X493" s="92">
        <v>5000</v>
      </c>
    </row>
    <row r="494" ht="31.5" spans="12:24">
      <c r="L494" s="96">
        <v>10</v>
      </c>
      <c r="M494" s="97">
        <v>17</v>
      </c>
      <c r="N494" s="96" t="s">
        <v>4626</v>
      </c>
      <c r="O494" s="96" t="s">
        <v>8383</v>
      </c>
      <c r="P494" s="96" t="s">
        <v>4993</v>
      </c>
      <c r="Q494" s="98">
        <v>1800</v>
      </c>
      <c r="S494" s="91">
        <v>12</v>
      </c>
      <c r="T494" s="91">
        <v>12</v>
      </c>
      <c r="U494" s="91" t="s">
        <v>8171</v>
      </c>
      <c r="V494" s="91" t="s">
        <v>2631</v>
      </c>
      <c r="W494" s="91" t="s">
        <v>8172</v>
      </c>
      <c r="X494" s="92">
        <v>2500</v>
      </c>
    </row>
    <row r="495" ht="31.5" spans="12:24">
      <c r="L495" s="96">
        <v>10</v>
      </c>
      <c r="M495" s="97">
        <v>17</v>
      </c>
      <c r="N495" s="96" t="s">
        <v>4626</v>
      </c>
      <c r="O495" s="96" t="s">
        <v>8383</v>
      </c>
      <c r="P495" s="96" t="s">
        <v>4993</v>
      </c>
      <c r="Q495" s="98">
        <v>382.5</v>
      </c>
      <c r="S495" s="91">
        <v>12</v>
      </c>
      <c r="T495" s="91">
        <v>12</v>
      </c>
      <c r="U495" s="91" t="s">
        <v>8171</v>
      </c>
      <c r="V495" s="91" t="s">
        <v>2631</v>
      </c>
      <c r="W495" s="91" t="s">
        <v>8172</v>
      </c>
      <c r="X495" s="92">
        <v>500</v>
      </c>
    </row>
    <row r="496" ht="31.5" spans="12:24">
      <c r="L496" s="96">
        <v>10</v>
      </c>
      <c r="M496" s="97">
        <v>20</v>
      </c>
      <c r="N496" s="96" t="s">
        <v>4054</v>
      </c>
      <c r="O496" s="96" t="s">
        <v>8548</v>
      </c>
      <c r="P496" s="96" t="s">
        <v>4531</v>
      </c>
      <c r="Q496" s="98">
        <v>4000</v>
      </c>
      <c r="S496" s="91">
        <v>12</v>
      </c>
      <c r="T496" s="91">
        <v>12</v>
      </c>
      <c r="U496" s="91" t="s">
        <v>8171</v>
      </c>
      <c r="V496" s="91" t="s">
        <v>2631</v>
      </c>
      <c r="W496" s="91" t="s">
        <v>8172</v>
      </c>
      <c r="X496" s="92">
        <v>4950</v>
      </c>
    </row>
    <row r="497" ht="31.5" spans="12:24">
      <c r="L497" s="96">
        <v>10</v>
      </c>
      <c r="M497" s="97">
        <v>20</v>
      </c>
      <c r="N497" s="96" t="s">
        <v>4054</v>
      </c>
      <c r="O497" s="96" t="s">
        <v>8549</v>
      </c>
      <c r="P497" s="96" t="s">
        <v>8123</v>
      </c>
      <c r="Q497" s="98">
        <v>352</v>
      </c>
      <c r="S497" s="91">
        <v>12</v>
      </c>
      <c r="T497" s="91">
        <v>12</v>
      </c>
      <c r="U497" s="91" t="s">
        <v>8433</v>
      </c>
      <c r="V497" s="91" t="s">
        <v>1691</v>
      </c>
      <c r="W497" s="91" t="s">
        <v>8434</v>
      </c>
      <c r="X497" s="92">
        <v>669.8</v>
      </c>
    </row>
    <row r="498" ht="31.5" spans="12:24">
      <c r="L498" s="96">
        <v>10</v>
      </c>
      <c r="M498" s="97">
        <v>20</v>
      </c>
      <c r="N498" s="96" t="s">
        <v>4054</v>
      </c>
      <c r="O498" s="96" t="s">
        <v>8549</v>
      </c>
      <c r="P498" s="96" t="s">
        <v>8123</v>
      </c>
      <c r="Q498" s="98">
        <v>890</v>
      </c>
      <c r="S498" s="91">
        <v>12</v>
      </c>
      <c r="T498" s="91">
        <v>12</v>
      </c>
      <c r="U498" s="91" t="s">
        <v>8433</v>
      </c>
      <c r="V498" s="91" t="s">
        <v>1691</v>
      </c>
      <c r="W498" s="91" t="s">
        <v>8434</v>
      </c>
      <c r="X498" s="92">
        <v>12063</v>
      </c>
    </row>
    <row r="499" ht="31.5" spans="12:24">
      <c r="L499" s="96">
        <v>10</v>
      </c>
      <c r="M499" s="97">
        <v>20</v>
      </c>
      <c r="N499" s="96" t="s">
        <v>5162</v>
      </c>
      <c r="O499" s="96" t="s">
        <v>2965</v>
      </c>
      <c r="P499" s="96" t="s">
        <v>8121</v>
      </c>
      <c r="Q499" s="98">
        <v>5600</v>
      </c>
      <c r="S499" s="91">
        <v>12</v>
      </c>
      <c r="T499" s="91">
        <v>12</v>
      </c>
      <c r="U499" s="91" t="s">
        <v>8433</v>
      </c>
      <c r="V499" s="91" t="s">
        <v>1691</v>
      </c>
      <c r="W499" s="91" t="s">
        <v>8434</v>
      </c>
      <c r="X499" s="92">
        <v>1371.2</v>
      </c>
    </row>
    <row r="500" ht="31.5" spans="12:24">
      <c r="L500" s="96">
        <v>10</v>
      </c>
      <c r="M500" s="97">
        <v>23</v>
      </c>
      <c r="N500" s="96" t="s">
        <v>4310</v>
      </c>
      <c r="O500" s="96" t="s">
        <v>6274</v>
      </c>
      <c r="P500" s="96" t="s">
        <v>3281</v>
      </c>
      <c r="Q500" s="98">
        <v>950</v>
      </c>
      <c r="S500" s="91">
        <v>12</v>
      </c>
      <c r="T500" s="91">
        <v>12</v>
      </c>
      <c r="U500" s="91" t="s">
        <v>8433</v>
      </c>
      <c r="V500" s="91" t="s">
        <v>1691</v>
      </c>
      <c r="W500" s="91" t="s">
        <v>8434</v>
      </c>
      <c r="X500" s="91">
        <v>4646</v>
      </c>
    </row>
    <row r="501" ht="31.5" spans="12:24">
      <c r="L501" s="96">
        <v>10</v>
      </c>
      <c r="M501" s="97">
        <v>23</v>
      </c>
      <c r="N501" s="96" t="s">
        <v>8141</v>
      </c>
      <c r="O501" s="96" t="s">
        <v>6955</v>
      </c>
      <c r="P501" s="96" t="s">
        <v>8550</v>
      </c>
      <c r="Q501" s="98">
        <v>4579.86</v>
      </c>
      <c r="S501" s="91">
        <v>12</v>
      </c>
      <c r="T501" s="91">
        <v>12</v>
      </c>
      <c r="U501" s="91" t="s">
        <v>8433</v>
      </c>
      <c r="V501" s="91" t="s">
        <v>1691</v>
      </c>
      <c r="W501" s="91" t="s">
        <v>8434</v>
      </c>
      <c r="X501" s="92">
        <v>1250</v>
      </c>
    </row>
    <row r="502" ht="31.5" spans="12:24">
      <c r="L502" s="96">
        <v>10</v>
      </c>
      <c r="M502" s="97">
        <v>24</v>
      </c>
      <c r="N502" s="96" t="s">
        <v>4072</v>
      </c>
      <c r="O502" s="96" t="s">
        <v>8551</v>
      </c>
      <c r="P502" s="96" t="s">
        <v>8259</v>
      </c>
      <c r="Q502" s="98">
        <v>2000</v>
      </c>
      <c r="S502" s="91">
        <v>12</v>
      </c>
      <c r="T502" s="91">
        <v>12</v>
      </c>
      <c r="U502" s="91" t="s">
        <v>5241</v>
      </c>
      <c r="V502" s="91" t="s">
        <v>8552</v>
      </c>
      <c r="W502" s="91" t="s">
        <v>8154</v>
      </c>
      <c r="X502" s="92">
        <v>1500</v>
      </c>
    </row>
    <row r="503" ht="31.5" spans="12:24">
      <c r="L503" s="96">
        <v>10</v>
      </c>
      <c r="M503" s="97">
        <v>26</v>
      </c>
      <c r="N503" s="96" t="s">
        <v>5980</v>
      </c>
      <c r="O503" s="96" t="s">
        <v>8553</v>
      </c>
      <c r="P503" s="96" t="s">
        <v>5981</v>
      </c>
      <c r="Q503" s="98">
        <v>20000</v>
      </c>
      <c r="S503" s="91">
        <v>12</v>
      </c>
      <c r="T503" s="91">
        <v>12</v>
      </c>
      <c r="U503" s="91" t="s">
        <v>5818</v>
      </c>
      <c r="V503" s="91" t="s">
        <v>8554</v>
      </c>
      <c r="W503" s="91" t="s">
        <v>6948</v>
      </c>
      <c r="X503" s="91">
        <v>17000</v>
      </c>
    </row>
    <row r="504" ht="31.5" spans="12:24">
      <c r="L504" s="96">
        <v>10</v>
      </c>
      <c r="M504" s="97">
        <v>26</v>
      </c>
      <c r="N504" s="96" t="s">
        <v>5980</v>
      </c>
      <c r="O504" s="96" t="s">
        <v>7880</v>
      </c>
      <c r="P504" s="96" t="s">
        <v>8137</v>
      </c>
      <c r="Q504" s="98">
        <v>800</v>
      </c>
      <c r="S504" s="91">
        <v>12</v>
      </c>
      <c r="T504" s="91">
        <v>13</v>
      </c>
      <c r="U504" s="91" t="s">
        <v>5162</v>
      </c>
      <c r="V504" s="91" t="s">
        <v>3526</v>
      </c>
      <c r="W504" s="91" t="s">
        <v>8121</v>
      </c>
      <c r="X504" s="91">
        <v>2400</v>
      </c>
    </row>
    <row r="505" ht="31.5" spans="12:24">
      <c r="L505" s="96">
        <v>10</v>
      </c>
      <c r="M505" s="97">
        <v>26</v>
      </c>
      <c r="N505" s="96" t="s">
        <v>5980</v>
      </c>
      <c r="O505" s="96" t="s">
        <v>7880</v>
      </c>
      <c r="P505" s="96" t="s">
        <v>8137</v>
      </c>
      <c r="Q505" s="98">
        <v>4658.86</v>
      </c>
      <c r="S505" s="91">
        <v>12</v>
      </c>
      <c r="T505" s="91">
        <v>13</v>
      </c>
      <c r="U505" s="91" t="s">
        <v>8190</v>
      </c>
      <c r="V505" s="91" t="s">
        <v>3365</v>
      </c>
      <c r="W505" s="91" t="s">
        <v>8477</v>
      </c>
      <c r="X505" s="92">
        <v>960</v>
      </c>
    </row>
    <row r="506" ht="31.5" spans="12:24">
      <c r="L506" s="96">
        <v>10</v>
      </c>
      <c r="M506" s="97">
        <v>26</v>
      </c>
      <c r="N506" s="96" t="s">
        <v>5980</v>
      </c>
      <c r="O506" s="96" t="s">
        <v>7880</v>
      </c>
      <c r="P506" s="96" t="s">
        <v>8137</v>
      </c>
      <c r="Q506" s="98">
        <v>357.2</v>
      </c>
      <c r="S506" s="91">
        <v>12</v>
      </c>
      <c r="T506" s="91">
        <v>13</v>
      </c>
      <c r="U506" s="91" t="s">
        <v>8190</v>
      </c>
      <c r="V506" s="91" t="s">
        <v>3365</v>
      </c>
      <c r="W506" s="91" t="s">
        <v>8477</v>
      </c>
      <c r="X506" s="92">
        <v>1246.7</v>
      </c>
    </row>
    <row r="507" ht="31.5" spans="12:24">
      <c r="L507" s="96">
        <v>10</v>
      </c>
      <c r="M507" s="97">
        <v>26</v>
      </c>
      <c r="N507" s="96" t="s">
        <v>5980</v>
      </c>
      <c r="O507" s="96" t="s">
        <v>7880</v>
      </c>
      <c r="P507" s="96" t="s">
        <v>8137</v>
      </c>
      <c r="Q507" s="98">
        <v>780</v>
      </c>
      <c r="S507" s="91">
        <v>12</v>
      </c>
      <c r="T507" s="91">
        <v>16</v>
      </c>
      <c r="U507" s="91" t="s">
        <v>8433</v>
      </c>
      <c r="V507" s="91" t="s">
        <v>7487</v>
      </c>
      <c r="W507" s="91" t="s">
        <v>8555</v>
      </c>
      <c r="X507" s="92">
        <v>15000</v>
      </c>
    </row>
    <row r="508" ht="31.5" spans="12:24">
      <c r="L508" s="96">
        <v>10</v>
      </c>
      <c r="M508" s="97">
        <v>26</v>
      </c>
      <c r="N508" s="96" t="s">
        <v>5980</v>
      </c>
      <c r="O508" s="96" t="s">
        <v>7880</v>
      </c>
      <c r="P508" s="96" t="s">
        <v>8137</v>
      </c>
      <c r="Q508" s="98">
        <v>65</v>
      </c>
      <c r="S508" s="91">
        <v>12</v>
      </c>
      <c r="T508" s="91">
        <v>16</v>
      </c>
      <c r="U508" s="91" t="s">
        <v>4242</v>
      </c>
      <c r="V508" s="91" t="s">
        <v>8556</v>
      </c>
      <c r="W508" s="91" t="s">
        <v>4250</v>
      </c>
      <c r="X508" s="92">
        <v>367</v>
      </c>
    </row>
    <row r="509" ht="31.5" spans="12:24">
      <c r="L509" s="96">
        <v>10</v>
      </c>
      <c r="M509" s="97">
        <v>26</v>
      </c>
      <c r="N509" s="96" t="s">
        <v>5980</v>
      </c>
      <c r="O509" s="96" t="s">
        <v>7880</v>
      </c>
      <c r="P509" s="96" t="s">
        <v>8137</v>
      </c>
      <c r="Q509" s="98">
        <v>687</v>
      </c>
      <c r="S509" s="91">
        <v>12</v>
      </c>
      <c r="T509" s="91">
        <v>17</v>
      </c>
      <c r="U509" s="91" t="s">
        <v>8433</v>
      </c>
      <c r="V509" s="91" t="s">
        <v>3346</v>
      </c>
      <c r="W509" s="91" t="s">
        <v>8557</v>
      </c>
      <c r="X509" s="92">
        <v>3058.23</v>
      </c>
    </row>
    <row r="510" ht="31.5" spans="12:24">
      <c r="L510" s="96">
        <v>10</v>
      </c>
      <c r="M510" s="97">
        <v>26</v>
      </c>
      <c r="N510" s="96" t="s">
        <v>5980</v>
      </c>
      <c r="O510" s="96" t="s">
        <v>7880</v>
      </c>
      <c r="P510" s="96" t="s">
        <v>8137</v>
      </c>
      <c r="Q510" s="98">
        <v>1125</v>
      </c>
      <c r="S510" s="91">
        <v>12</v>
      </c>
      <c r="T510" s="91">
        <v>17</v>
      </c>
      <c r="U510" s="91" t="s">
        <v>8433</v>
      </c>
      <c r="V510" s="91" t="s">
        <v>3347</v>
      </c>
      <c r="W510" s="91" t="s">
        <v>8558</v>
      </c>
      <c r="X510" s="91">
        <v>2580</v>
      </c>
    </row>
    <row r="511" ht="31.5" spans="12:24">
      <c r="L511" s="96">
        <v>10</v>
      </c>
      <c r="M511" s="97">
        <v>26</v>
      </c>
      <c r="N511" s="96" t="s">
        <v>5980</v>
      </c>
      <c r="O511" s="96" t="s">
        <v>7880</v>
      </c>
      <c r="P511" s="96" t="s">
        <v>8137</v>
      </c>
      <c r="Q511" s="98">
        <v>1241.28</v>
      </c>
      <c r="S511" s="91">
        <v>12</v>
      </c>
      <c r="T511" s="91">
        <v>17</v>
      </c>
      <c r="U511" s="91" t="s">
        <v>8559</v>
      </c>
      <c r="V511" s="91" t="s">
        <v>4787</v>
      </c>
      <c r="W511" s="91" t="s">
        <v>8560</v>
      </c>
      <c r="X511" s="92">
        <v>50000</v>
      </c>
    </row>
    <row r="512" ht="31.5" spans="12:24">
      <c r="L512" s="96">
        <v>10</v>
      </c>
      <c r="M512" s="97">
        <v>27</v>
      </c>
      <c r="N512" s="96" t="s">
        <v>4862</v>
      </c>
      <c r="O512" s="96" t="s">
        <v>3428</v>
      </c>
      <c r="P512" s="96" t="s">
        <v>4864</v>
      </c>
      <c r="Q512" s="98">
        <v>48000</v>
      </c>
      <c r="S512" s="91">
        <v>12</v>
      </c>
      <c r="T512" s="91">
        <v>17</v>
      </c>
      <c r="U512" s="91" t="s">
        <v>8559</v>
      </c>
      <c r="V512" s="91" t="s">
        <v>6902</v>
      </c>
      <c r="W512" s="91" t="s">
        <v>8560</v>
      </c>
      <c r="X512" s="92">
        <v>50000</v>
      </c>
    </row>
    <row r="513" ht="31.5" spans="12:24">
      <c r="L513" s="96">
        <v>10</v>
      </c>
      <c r="M513" s="97">
        <v>27</v>
      </c>
      <c r="N513" s="96" t="s">
        <v>4862</v>
      </c>
      <c r="O513" s="96" t="s">
        <v>8403</v>
      </c>
      <c r="P513" s="96" t="s">
        <v>4864</v>
      </c>
      <c r="Q513" s="98">
        <v>75</v>
      </c>
      <c r="S513" s="91">
        <v>12</v>
      </c>
      <c r="T513" s="91">
        <v>19</v>
      </c>
      <c r="U513" s="91" t="s">
        <v>4236</v>
      </c>
      <c r="V513" s="91" t="s">
        <v>8561</v>
      </c>
      <c r="W513" s="91" t="s">
        <v>4616</v>
      </c>
      <c r="X513" s="92">
        <v>1360</v>
      </c>
    </row>
    <row r="514" ht="31.5" spans="12:24">
      <c r="L514" s="96">
        <v>10</v>
      </c>
      <c r="M514" s="97">
        <v>27</v>
      </c>
      <c r="N514" s="96" t="s">
        <v>4862</v>
      </c>
      <c r="O514" s="96" t="s">
        <v>748</v>
      </c>
      <c r="P514" s="96" t="s">
        <v>4864</v>
      </c>
      <c r="Q514" s="98">
        <v>46000</v>
      </c>
      <c r="S514" s="91">
        <v>12</v>
      </c>
      <c r="T514" s="91">
        <v>23</v>
      </c>
      <c r="U514" s="91" t="s">
        <v>8099</v>
      </c>
      <c r="V514" s="91" t="s">
        <v>8562</v>
      </c>
      <c r="W514" s="91" t="s">
        <v>8101</v>
      </c>
      <c r="X514" s="91">
        <v>635.54</v>
      </c>
    </row>
    <row r="515" ht="31.5" spans="12:24">
      <c r="L515" s="96">
        <v>10</v>
      </c>
      <c r="M515" s="97">
        <v>27</v>
      </c>
      <c r="N515" s="96" t="s">
        <v>4862</v>
      </c>
      <c r="O515" s="96" t="s">
        <v>748</v>
      </c>
      <c r="P515" s="96" t="s">
        <v>4864</v>
      </c>
      <c r="Q515" s="98">
        <v>882</v>
      </c>
      <c r="S515" s="91">
        <v>12</v>
      </c>
      <c r="T515" s="91">
        <v>24</v>
      </c>
      <c r="U515" s="91" t="s">
        <v>5241</v>
      </c>
      <c r="V515" s="91" t="s">
        <v>8563</v>
      </c>
      <c r="W515" s="91" t="s">
        <v>5243</v>
      </c>
      <c r="X515" s="91">
        <v>315</v>
      </c>
    </row>
    <row r="516" ht="31.5" spans="12:24">
      <c r="L516" s="96">
        <v>10</v>
      </c>
      <c r="M516" s="97">
        <v>27</v>
      </c>
      <c r="N516" s="96" t="s">
        <v>4862</v>
      </c>
      <c r="O516" s="96" t="s">
        <v>748</v>
      </c>
      <c r="P516" s="96" t="s">
        <v>4864</v>
      </c>
      <c r="Q516" s="98">
        <v>59.2</v>
      </c>
      <c r="S516" s="91">
        <v>12</v>
      </c>
      <c r="T516" s="91">
        <v>24</v>
      </c>
      <c r="U516" s="91" t="s">
        <v>4808</v>
      </c>
      <c r="V516" s="91" t="s">
        <v>7565</v>
      </c>
      <c r="W516" s="91" t="s">
        <v>4809</v>
      </c>
      <c r="X516" s="92">
        <v>800</v>
      </c>
    </row>
    <row r="517" ht="31.5" spans="12:24">
      <c r="L517" s="96">
        <v>10</v>
      </c>
      <c r="M517" s="97">
        <v>27</v>
      </c>
      <c r="N517" s="96" t="s">
        <v>4862</v>
      </c>
      <c r="O517" s="96" t="s">
        <v>748</v>
      </c>
      <c r="P517" s="96" t="s">
        <v>4864</v>
      </c>
      <c r="Q517" s="98">
        <v>519</v>
      </c>
      <c r="S517" s="91">
        <v>12</v>
      </c>
      <c r="T517" s="91">
        <v>24</v>
      </c>
      <c r="U517" s="91" t="s">
        <v>8108</v>
      </c>
      <c r="V517" s="91" t="s">
        <v>8564</v>
      </c>
      <c r="W517" s="91" t="s">
        <v>8109</v>
      </c>
      <c r="X517" s="92">
        <v>3000</v>
      </c>
    </row>
    <row r="518" ht="31.5" spans="12:24">
      <c r="L518" s="96">
        <v>10</v>
      </c>
      <c r="M518" s="97">
        <v>27</v>
      </c>
      <c r="N518" s="96" t="s">
        <v>4862</v>
      </c>
      <c r="O518" s="96" t="s">
        <v>748</v>
      </c>
      <c r="P518" s="96" t="s">
        <v>4864</v>
      </c>
      <c r="Q518" s="98">
        <v>1630</v>
      </c>
      <c r="S518" s="91">
        <v>12</v>
      </c>
      <c r="T518" s="91">
        <v>26</v>
      </c>
      <c r="U518" s="91" t="s">
        <v>4009</v>
      </c>
      <c r="V518" s="91" t="s">
        <v>8565</v>
      </c>
      <c r="W518" s="91" t="s">
        <v>6304</v>
      </c>
      <c r="X518" s="92">
        <v>22473</v>
      </c>
    </row>
    <row r="519" ht="31.5" spans="12:24">
      <c r="L519" s="96">
        <v>10</v>
      </c>
      <c r="M519" s="97">
        <v>27</v>
      </c>
      <c r="N519" s="96" t="s">
        <v>4862</v>
      </c>
      <c r="O519" s="96" t="s">
        <v>748</v>
      </c>
      <c r="P519" s="96" t="s">
        <v>4864</v>
      </c>
      <c r="Q519" s="98">
        <v>150</v>
      </c>
      <c r="S519" s="102"/>
      <c r="T519" s="102"/>
      <c r="U519" s="102"/>
      <c r="V519" s="102"/>
      <c r="W519" s="102"/>
      <c r="X519" s="52">
        <f>SUM(X23:X518)</f>
        <v>2696299.78</v>
      </c>
    </row>
    <row r="520" ht="31.5" spans="12:24">
      <c r="L520" s="96">
        <v>10</v>
      </c>
      <c r="M520" s="97">
        <v>27</v>
      </c>
      <c r="N520" s="96" t="s">
        <v>4862</v>
      </c>
      <c r="O520" s="96" t="s">
        <v>748</v>
      </c>
      <c r="P520" s="96" t="s">
        <v>4864</v>
      </c>
      <c r="Q520" s="98">
        <v>391</v>
      </c>
      <c r="S520" s="102"/>
      <c r="T520" s="102"/>
      <c r="U520" s="102"/>
      <c r="V520" s="102"/>
      <c r="W520" s="102"/>
      <c r="X520" s="103"/>
    </row>
    <row r="521" ht="31.5" spans="12:24">
      <c r="L521" s="96">
        <v>10</v>
      </c>
      <c r="M521" s="97">
        <v>27</v>
      </c>
      <c r="N521" s="96" t="s">
        <v>4862</v>
      </c>
      <c r="O521" s="96" t="s">
        <v>748</v>
      </c>
      <c r="P521" s="96" t="s">
        <v>4864</v>
      </c>
      <c r="Q521" s="98">
        <v>4485</v>
      </c>
      <c r="S521" s="102"/>
      <c r="T521" s="102"/>
      <c r="U521" s="102"/>
      <c r="V521" s="102"/>
      <c r="W521" s="102"/>
      <c r="X521" s="103"/>
    </row>
    <row r="522" ht="31.5" spans="12:24">
      <c r="L522" s="96">
        <v>10</v>
      </c>
      <c r="M522" s="97">
        <v>27</v>
      </c>
      <c r="N522" s="96" t="s">
        <v>4862</v>
      </c>
      <c r="O522" s="96" t="s">
        <v>748</v>
      </c>
      <c r="P522" s="96" t="s">
        <v>4864</v>
      </c>
      <c r="Q522" s="98">
        <v>600</v>
      </c>
      <c r="S522" s="102"/>
      <c r="T522" s="102"/>
      <c r="U522" s="102"/>
      <c r="V522" s="102"/>
      <c r="W522" s="102"/>
      <c r="X522" s="103"/>
    </row>
    <row r="523" ht="31.5" spans="12:24">
      <c r="L523" s="96">
        <v>10</v>
      </c>
      <c r="M523" s="97">
        <v>27</v>
      </c>
      <c r="N523" s="96" t="s">
        <v>4862</v>
      </c>
      <c r="O523" s="96" t="s">
        <v>748</v>
      </c>
      <c r="P523" s="96" t="s">
        <v>4864</v>
      </c>
      <c r="Q523" s="98">
        <v>35</v>
      </c>
      <c r="S523" s="102"/>
      <c r="T523" s="102"/>
      <c r="U523" s="102"/>
      <c r="V523" s="102"/>
      <c r="W523" s="102"/>
      <c r="X523" s="103"/>
    </row>
    <row r="524" ht="31.5" spans="12:24">
      <c r="L524" s="96">
        <v>10</v>
      </c>
      <c r="M524" s="97">
        <v>27</v>
      </c>
      <c r="N524" s="96" t="s">
        <v>4862</v>
      </c>
      <c r="O524" s="96" t="s">
        <v>748</v>
      </c>
      <c r="P524" s="96" t="s">
        <v>4864</v>
      </c>
      <c r="Q524" s="98">
        <v>79</v>
      </c>
      <c r="S524" s="102"/>
      <c r="T524" s="102"/>
      <c r="U524" s="102"/>
      <c r="V524" s="102"/>
      <c r="W524" s="102"/>
      <c r="X524" s="103"/>
    </row>
    <row r="525" ht="31.5" spans="12:24">
      <c r="L525" s="96">
        <v>10</v>
      </c>
      <c r="M525" s="97">
        <v>27</v>
      </c>
      <c r="N525" s="96" t="s">
        <v>4862</v>
      </c>
      <c r="O525" s="96" t="s">
        <v>748</v>
      </c>
      <c r="P525" s="96" t="s">
        <v>4864</v>
      </c>
      <c r="Q525" s="98">
        <v>408</v>
      </c>
      <c r="S525" s="102"/>
      <c r="T525" s="102"/>
      <c r="U525" s="102"/>
      <c r="V525" s="102"/>
      <c r="W525" s="102"/>
      <c r="X525" s="102"/>
    </row>
    <row r="526" ht="31.5" spans="12:24">
      <c r="L526" s="96">
        <v>10</v>
      </c>
      <c r="M526" s="97">
        <v>27</v>
      </c>
      <c r="N526" s="96" t="s">
        <v>4862</v>
      </c>
      <c r="O526" s="96" t="s">
        <v>748</v>
      </c>
      <c r="P526" s="96" t="s">
        <v>4864</v>
      </c>
      <c r="Q526" s="98">
        <v>2544.05</v>
      </c>
      <c r="S526" s="102"/>
      <c r="T526" s="102"/>
      <c r="U526" s="102"/>
      <c r="V526" s="102"/>
      <c r="W526" s="102"/>
      <c r="X526" s="103"/>
    </row>
    <row r="527" ht="31.5" spans="12:24">
      <c r="L527" s="96">
        <v>10</v>
      </c>
      <c r="M527" s="97">
        <v>27</v>
      </c>
      <c r="N527" s="96" t="s">
        <v>4382</v>
      </c>
      <c r="O527" s="96" t="s">
        <v>3379</v>
      </c>
      <c r="P527" s="96" t="s">
        <v>4384</v>
      </c>
      <c r="Q527" s="98">
        <v>1980</v>
      </c>
      <c r="S527" s="102"/>
      <c r="T527" s="102"/>
      <c r="U527" s="102"/>
      <c r="V527" s="102"/>
      <c r="W527" s="102"/>
      <c r="X527" s="102"/>
    </row>
    <row r="528" ht="31.5" spans="12:24">
      <c r="L528" s="96">
        <v>10</v>
      </c>
      <c r="M528" s="97">
        <v>27</v>
      </c>
      <c r="N528" s="96" t="s">
        <v>4382</v>
      </c>
      <c r="O528" s="96" t="s">
        <v>7734</v>
      </c>
      <c r="P528" s="96" t="s">
        <v>4384</v>
      </c>
      <c r="Q528" s="98">
        <v>3135</v>
      </c>
      <c r="S528" s="102"/>
      <c r="T528" s="102"/>
      <c r="U528" s="102"/>
      <c r="V528" s="102"/>
      <c r="W528" s="102"/>
      <c r="X528" s="102"/>
    </row>
    <row r="529" ht="31.5" spans="12:24">
      <c r="L529" s="96">
        <v>10</v>
      </c>
      <c r="M529" s="97">
        <v>27</v>
      </c>
      <c r="N529" s="96" t="s">
        <v>4382</v>
      </c>
      <c r="O529" s="96" t="s">
        <v>4329</v>
      </c>
      <c r="P529" s="96" t="s">
        <v>4384</v>
      </c>
      <c r="Q529" s="98">
        <v>900</v>
      </c>
      <c r="S529" s="102"/>
      <c r="T529" s="102"/>
      <c r="U529" s="102"/>
      <c r="V529" s="102"/>
      <c r="W529" s="102"/>
      <c r="X529" s="103"/>
    </row>
    <row r="530" ht="31.5" spans="12:24">
      <c r="L530" s="96">
        <v>10</v>
      </c>
      <c r="M530" s="97">
        <v>27</v>
      </c>
      <c r="N530" s="96" t="s">
        <v>4382</v>
      </c>
      <c r="O530" s="96" t="s">
        <v>4329</v>
      </c>
      <c r="P530" s="96" t="s">
        <v>4384</v>
      </c>
      <c r="Q530" s="98">
        <v>575</v>
      </c>
      <c r="S530" s="102"/>
      <c r="T530" s="102"/>
      <c r="U530" s="102"/>
      <c r="V530" s="102"/>
      <c r="W530" s="102"/>
      <c r="X530" s="102"/>
    </row>
    <row r="531" ht="31.5" spans="12:24">
      <c r="L531" s="96">
        <v>10</v>
      </c>
      <c r="M531" s="97">
        <v>27</v>
      </c>
      <c r="N531" s="96" t="s">
        <v>4382</v>
      </c>
      <c r="O531" s="96" t="s">
        <v>4329</v>
      </c>
      <c r="P531" s="96" t="s">
        <v>4384</v>
      </c>
      <c r="Q531" s="98">
        <v>268</v>
      </c>
      <c r="S531" s="102"/>
      <c r="T531" s="102"/>
      <c r="U531" s="102"/>
      <c r="V531" s="102"/>
      <c r="W531" s="102"/>
      <c r="X531" s="102"/>
    </row>
    <row r="532" ht="31.5" spans="12:24">
      <c r="L532" s="96">
        <v>10</v>
      </c>
      <c r="M532" s="97">
        <v>27</v>
      </c>
      <c r="N532" s="96" t="s">
        <v>4382</v>
      </c>
      <c r="O532" s="96" t="s">
        <v>4329</v>
      </c>
      <c r="P532" s="96" t="s">
        <v>4384</v>
      </c>
      <c r="Q532" s="98">
        <v>1026</v>
      </c>
      <c r="S532" s="102"/>
      <c r="T532" s="102"/>
      <c r="U532" s="102"/>
      <c r="V532" s="102"/>
      <c r="W532" s="102"/>
      <c r="X532" s="102"/>
    </row>
    <row r="533" ht="31.5" spans="12:24">
      <c r="L533" s="96">
        <v>10</v>
      </c>
      <c r="M533" s="97">
        <v>27</v>
      </c>
      <c r="N533" s="96" t="s">
        <v>4382</v>
      </c>
      <c r="O533" s="96" t="s">
        <v>4329</v>
      </c>
      <c r="P533" s="96" t="s">
        <v>4384</v>
      </c>
      <c r="Q533" s="98">
        <v>1224</v>
      </c>
      <c r="S533" s="102"/>
      <c r="T533" s="102"/>
      <c r="U533" s="102"/>
      <c r="V533" s="102"/>
      <c r="W533" s="102"/>
      <c r="X533" s="102"/>
    </row>
    <row r="534" ht="31.5" spans="12:24">
      <c r="L534" s="96">
        <v>10</v>
      </c>
      <c r="M534" s="97">
        <v>27</v>
      </c>
      <c r="N534" s="96" t="s">
        <v>4382</v>
      </c>
      <c r="O534" s="96" t="s">
        <v>4329</v>
      </c>
      <c r="P534" s="96" t="s">
        <v>4384</v>
      </c>
      <c r="Q534" s="98">
        <v>100</v>
      </c>
      <c r="S534" s="102"/>
      <c r="T534" s="102"/>
      <c r="U534" s="102"/>
      <c r="V534" s="102"/>
      <c r="W534" s="102"/>
      <c r="X534" s="103"/>
    </row>
    <row r="535" ht="31.5" spans="12:24">
      <c r="L535" s="96">
        <v>10</v>
      </c>
      <c r="M535" s="97">
        <v>27</v>
      </c>
      <c r="N535" s="96" t="s">
        <v>4382</v>
      </c>
      <c r="O535" s="96" t="s">
        <v>4329</v>
      </c>
      <c r="P535" s="96" t="s">
        <v>4384</v>
      </c>
      <c r="Q535" s="98">
        <v>175.2</v>
      </c>
      <c r="S535" s="102"/>
      <c r="T535" s="102"/>
      <c r="U535" s="102"/>
      <c r="V535" s="102"/>
      <c r="W535" s="102"/>
      <c r="X535" s="102"/>
    </row>
    <row r="536" ht="31.5" spans="12:24">
      <c r="L536" s="96">
        <v>10</v>
      </c>
      <c r="M536" s="97">
        <v>27</v>
      </c>
      <c r="N536" s="96" t="s">
        <v>4382</v>
      </c>
      <c r="O536" s="96" t="s">
        <v>4329</v>
      </c>
      <c r="P536" s="96" t="s">
        <v>4384</v>
      </c>
      <c r="Q536" s="98">
        <v>240</v>
      </c>
      <c r="S536" s="102"/>
      <c r="T536" s="102"/>
      <c r="U536" s="102"/>
      <c r="V536" s="102"/>
      <c r="W536" s="102"/>
      <c r="X536" s="102"/>
    </row>
    <row r="537" ht="31.5" spans="12:24">
      <c r="L537" s="96">
        <v>10</v>
      </c>
      <c r="M537" s="97">
        <v>27</v>
      </c>
      <c r="N537" s="96" t="s">
        <v>4382</v>
      </c>
      <c r="O537" s="96" t="s">
        <v>4329</v>
      </c>
      <c r="P537" s="96" t="s">
        <v>4384</v>
      </c>
      <c r="Q537" s="98">
        <v>397.8</v>
      </c>
      <c r="S537" s="102"/>
      <c r="T537" s="102"/>
      <c r="U537" s="102"/>
      <c r="V537" s="102"/>
      <c r="W537" s="102"/>
      <c r="X537" s="103"/>
    </row>
    <row r="538" ht="31.5" spans="12:24">
      <c r="L538" s="96">
        <v>10</v>
      </c>
      <c r="M538" s="97">
        <v>27</v>
      </c>
      <c r="N538" s="96" t="s">
        <v>4382</v>
      </c>
      <c r="O538" s="96" t="s">
        <v>4329</v>
      </c>
      <c r="P538" s="96" t="s">
        <v>4384</v>
      </c>
      <c r="Q538" s="98">
        <v>3907</v>
      </c>
      <c r="S538" s="102"/>
      <c r="T538" s="102"/>
      <c r="U538" s="102"/>
      <c r="V538" s="102"/>
      <c r="W538" s="102"/>
      <c r="X538" s="102"/>
    </row>
    <row r="539" ht="31.5" spans="12:24">
      <c r="L539" s="96">
        <v>10</v>
      </c>
      <c r="M539" s="97">
        <v>27</v>
      </c>
      <c r="N539" s="96" t="s">
        <v>4382</v>
      </c>
      <c r="O539" s="96" t="s">
        <v>4329</v>
      </c>
      <c r="P539" s="96" t="s">
        <v>4384</v>
      </c>
      <c r="Q539" s="98">
        <v>3465.4</v>
      </c>
      <c r="S539" s="102"/>
      <c r="T539" s="102"/>
      <c r="U539" s="102"/>
      <c r="V539" s="102"/>
      <c r="W539" s="102"/>
      <c r="X539" s="102"/>
    </row>
    <row r="540" ht="31.5" spans="12:24">
      <c r="L540" s="96">
        <v>10</v>
      </c>
      <c r="M540" s="97">
        <v>27</v>
      </c>
      <c r="N540" s="96" t="s">
        <v>4382</v>
      </c>
      <c r="O540" s="96" t="s">
        <v>4329</v>
      </c>
      <c r="P540" s="96" t="s">
        <v>4384</v>
      </c>
      <c r="Q540" s="98">
        <v>928</v>
      </c>
      <c r="S540" s="102"/>
      <c r="T540" s="102"/>
      <c r="U540" s="102"/>
      <c r="V540" s="102"/>
      <c r="W540" s="102"/>
      <c r="X540" s="102"/>
    </row>
    <row r="541" ht="31.5" spans="12:24">
      <c r="L541" s="96">
        <v>10</v>
      </c>
      <c r="M541" s="97">
        <v>27</v>
      </c>
      <c r="N541" s="96" t="s">
        <v>4382</v>
      </c>
      <c r="O541" s="96" t="s">
        <v>4329</v>
      </c>
      <c r="P541" s="96" t="s">
        <v>4384</v>
      </c>
      <c r="Q541" s="98">
        <v>1180</v>
      </c>
      <c r="S541" s="102"/>
      <c r="T541" s="102"/>
      <c r="U541" s="102"/>
      <c r="V541" s="102"/>
      <c r="W541" s="102"/>
      <c r="X541" s="102"/>
    </row>
    <row r="542" ht="31.5" spans="12:24">
      <c r="L542" s="96">
        <v>10</v>
      </c>
      <c r="M542" s="97">
        <v>30</v>
      </c>
      <c r="N542" s="96" t="s">
        <v>5113</v>
      </c>
      <c r="O542" s="96" t="s">
        <v>8566</v>
      </c>
      <c r="P542" s="96" t="s">
        <v>5252</v>
      </c>
      <c r="Q542" s="98">
        <v>27200</v>
      </c>
      <c r="S542" s="102"/>
      <c r="T542" s="102"/>
      <c r="U542" s="102"/>
      <c r="V542" s="102"/>
      <c r="W542" s="102"/>
      <c r="X542" s="103"/>
    </row>
    <row r="543" ht="31.5" spans="12:24">
      <c r="L543" s="96">
        <v>10</v>
      </c>
      <c r="M543" s="97">
        <v>31</v>
      </c>
      <c r="N543" s="96" t="s">
        <v>5570</v>
      </c>
      <c r="O543" s="96" t="s">
        <v>4913</v>
      </c>
      <c r="P543" s="96" t="s">
        <v>5571</v>
      </c>
      <c r="Q543" s="98">
        <v>500</v>
      </c>
      <c r="S543" s="102"/>
      <c r="T543" s="102"/>
      <c r="U543" s="102"/>
      <c r="V543" s="102"/>
      <c r="W543" s="102"/>
      <c r="X543" s="103"/>
    </row>
    <row r="544" ht="31.5" spans="12:24">
      <c r="L544" s="96">
        <v>10</v>
      </c>
      <c r="M544" s="97">
        <v>31</v>
      </c>
      <c r="N544" s="96" t="s">
        <v>5592</v>
      </c>
      <c r="O544" s="96" t="s">
        <v>4913</v>
      </c>
      <c r="P544" s="96" t="s">
        <v>8567</v>
      </c>
      <c r="Q544" s="98">
        <v>500</v>
      </c>
      <c r="S544" s="102"/>
      <c r="T544" s="102"/>
      <c r="U544" s="102"/>
      <c r="V544" s="102"/>
      <c r="W544" s="102"/>
      <c r="X544" s="102"/>
    </row>
    <row r="545" ht="31.5" spans="12:24">
      <c r="L545" s="96">
        <v>11</v>
      </c>
      <c r="M545" s="97">
        <v>7</v>
      </c>
      <c r="N545" s="96" t="s">
        <v>4153</v>
      </c>
      <c r="O545" s="96" t="s">
        <v>8568</v>
      </c>
      <c r="P545" s="96" t="s">
        <v>4154</v>
      </c>
      <c r="Q545" s="98">
        <v>3000</v>
      </c>
      <c r="S545" s="102"/>
      <c r="T545" s="102"/>
      <c r="U545" s="102"/>
      <c r="V545" s="102"/>
      <c r="W545" s="102"/>
      <c r="X545" s="103"/>
    </row>
    <row r="546" ht="31.5" spans="12:24">
      <c r="L546" s="96">
        <v>11</v>
      </c>
      <c r="M546" s="97">
        <v>8</v>
      </c>
      <c r="N546" s="96" t="s">
        <v>4808</v>
      </c>
      <c r="O546" s="96" t="s">
        <v>824</v>
      </c>
      <c r="P546" s="96" t="s">
        <v>8492</v>
      </c>
      <c r="Q546" s="98">
        <v>9000</v>
      </c>
      <c r="S546" s="102"/>
      <c r="T546" s="102"/>
      <c r="U546" s="102"/>
      <c r="V546" s="102"/>
      <c r="W546" s="102"/>
      <c r="X546" s="103"/>
    </row>
    <row r="547" ht="31.5" spans="12:24">
      <c r="L547" s="96">
        <v>11</v>
      </c>
      <c r="M547" s="97">
        <v>8</v>
      </c>
      <c r="N547" s="96" t="s">
        <v>4808</v>
      </c>
      <c r="O547" s="96" t="s">
        <v>2478</v>
      </c>
      <c r="P547" s="96" t="s">
        <v>4809</v>
      </c>
      <c r="Q547" s="98">
        <v>95</v>
      </c>
      <c r="S547" s="102"/>
      <c r="T547" s="102"/>
      <c r="U547" s="102"/>
      <c r="V547" s="102"/>
      <c r="W547" s="102"/>
      <c r="X547" s="103"/>
    </row>
    <row r="548" ht="31.5" spans="12:24">
      <c r="L548" s="96">
        <v>11</v>
      </c>
      <c r="M548" s="97">
        <v>16</v>
      </c>
      <c r="N548" s="96" t="s">
        <v>4179</v>
      </c>
      <c r="O548" s="96" t="s">
        <v>8569</v>
      </c>
      <c r="P548" s="96" t="s">
        <v>4181</v>
      </c>
      <c r="Q548" s="98">
        <v>1453</v>
      </c>
      <c r="S548" s="102"/>
      <c r="T548" s="102"/>
      <c r="U548" s="102"/>
      <c r="V548" s="102"/>
      <c r="W548" s="102"/>
      <c r="X548" s="103"/>
    </row>
    <row r="549" ht="31.5" spans="12:24">
      <c r="L549" s="96">
        <v>11</v>
      </c>
      <c r="M549" s="97">
        <v>16</v>
      </c>
      <c r="N549" s="96" t="s">
        <v>4179</v>
      </c>
      <c r="O549" s="96" t="s">
        <v>3461</v>
      </c>
      <c r="P549" s="96" t="s">
        <v>4181</v>
      </c>
      <c r="Q549" s="98">
        <v>2040</v>
      </c>
      <c r="S549" s="102"/>
      <c r="T549" s="102"/>
      <c r="U549" s="102"/>
      <c r="V549" s="102"/>
      <c r="W549" s="102"/>
      <c r="X549" s="103"/>
    </row>
    <row r="550" ht="31.5" spans="12:24">
      <c r="L550" s="96">
        <v>11</v>
      </c>
      <c r="M550" s="97">
        <v>17</v>
      </c>
      <c r="N550" s="96" t="s">
        <v>4054</v>
      </c>
      <c r="O550" s="96" t="s">
        <v>8570</v>
      </c>
      <c r="P550" s="96" t="s">
        <v>4531</v>
      </c>
      <c r="Q550" s="98">
        <v>5000</v>
      </c>
      <c r="S550" s="102"/>
      <c r="T550" s="102"/>
      <c r="U550" s="102"/>
      <c r="V550" s="102"/>
      <c r="W550" s="102"/>
      <c r="X550" s="102"/>
    </row>
    <row r="551" ht="31.5" spans="12:24">
      <c r="L551" s="96">
        <v>11</v>
      </c>
      <c r="M551" s="97">
        <v>21</v>
      </c>
      <c r="N551" s="96" t="s">
        <v>5162</v>
      </c>
      <c r="O551" s="96" t="s">
        <v>8571</v>
      </c>
      <c r="P551" s="96" t="s">
        <v>8121</v>
      </c>
      <c r="Q551" s="98">
        <v>5600</v>
      </c>
      <c r="S551" s="102"/>
      <c r="T551" s="102"/>
      <c r="U551" s="102"/>
      <c r="V551" s="102"/>
      <c r="W551" s="102"/>
      <c r="X551" s="103"/>
    </row>
    <row r="552" ht="31.5" spans="12:24">
      <c r="L552" s="96">
        <v>11</v>
      </c>
      <c r="M552" s="97">
        <v>24</v>
      </c>
      <c r="N552" s="96" t="s">
        <v>4002</v>
      </c>
      <c r="O552" s="96" t="s">
        <v>8572</v>
      </c>
      <c r="P552" s="96" t="s">
        <v>6295</v>
      </c>
      <c r="Q552" s="98">
        <v>3028</v>
      </c>
      <c r="S552" s="102"/>
      <c r="T552" s="102"/>
      <c r="U552" s="102"/>
      <c r="V552" s="102"/>
      <c r="W552" s="102"/>
      <c r="X552" s="103"/>
    </row>
    <row r="553" ht="31.5" spans="12:24">
      <c r="L553" s="96">
        <v>11</v>
      </c>
      <c r="M553" s="97">
        <v>24</v>
      </c>
      <c r="N553" s="96" t="s">
        <v>4002</v>
      </c>
      <c r="O553" s="96" t="s">
        <v>8573</v>
      </c>
      <c r="P553" s="96" t="s">
        <v>5076</v>
      </c>
      <c r="Q553" s="98">
        <v>85</v>
      </c>
      <c r="S553" s="102"/>
      <c r="T553" s="102"/>
      <c r="U553" s="102"/>
      <c r="V553" s="102"/>
      <c r="W553" s="102"/>
      <c r="X553" s="103"/>
    </row>
    <row r="554" ht="31.5" spans="12:24">
      <c r="L554" s="96">
        <v>11</v>
      </c>
      <c r="M554" s="97">
        <v>24</v>
      </c>
      <c r="N554" s="96" t="s">
        <v>4002</v>
      </c>
      <c r="O554" s="96" t="s">
        <v>8573</v>
      </c>
      <c r="P554" s="96" t="s">
        <v>5076</v>
      </c>
      <c r="Q554" s="98">
        <v>336</v>
      </c>
      <c r="S554" s="102"/>
      <c r="T554" s="102"/>
      <c r="U554" s="102"/>
      <c r="V554" s="102"/>
      <c r="W554" s="102"/>
      <c r="X554" s="103"/>
    </row>
    <row r="555" ht="31.5" spans="12:24">
      <c r="L555" s="96">
        <v>11</v>
      </c>
      <c r="M555" s="97">
        <v>24</v>
      </c>
      <c r="N555" s="96" t="s">
        <v>4002</v>
      </c>
      <c r="O555" s="96" t="s">
        <v>8573</v>
      </c>
      <c r="P555" s="96" t="s">
        <v>5076</v>
      </c>
      <c r="Q555" s="98">
        <v>80</v>
      </c>
      <c r="S555" s="102"/>
      <c r="T555" s="102"/>
      <c r="U555" s="102"/>
      <c r="V555" s="102"/>
      <c r="W555" s="102"/>
      <c r="X555" s="103"/>
    </row>
    <row r="556" ht="31.5" spans="12:24">
      <c r="L556" s="96">
        <v>11</v>
      </c>
      <c r="M556" s="97">
        <v>24</v>
      </c>
      <c r="N556" s="96" t="s">
        <v>4002</v>
      </c>
      <c r="O556" s="96" t="s">
        <v>8573</v>
      </c>
      <c r="P556" s="96" t="s">
        <v>5076</v>
      </c>
      <c r="Q556" s="98">
        <v>39.9</v>
      </c>
      <c r="S556" s="102"/>
      <c r="T556" s="102"/>
      <c r="U556" s="102"/>
      <c r="V556" s="102"/>
      <c r="W556" s="102"/>
      <c r="X556" s="103"/>
    </row>
    <row r="557" ht="31.5" spans="12:24">
      <c r="L557" s="96">
        <v>11</v>
      </c>
      <c r="M557" s="97">
        <v>27</v>
      </c>
      <c r="N557" s="96" t="s">
        <v>5818</v>
      </c>
      <c r="O557" s="96" t="s">
        <v>3911</v>
      </c>
      <c r="P557" s="96" t="s">
        <v>5819</v>
      </c>
      <c r="Q557" s="98">
        <v>320</v>
      </c>
      <c r="S557" s="102"/>
      <c r="T557" s="102"/>
      <c r="U557" s="102"/>
      <c r="V557" s="102"/>
      <c r="W557" s="102"/>
      <c r="X557" s="103"/>
    </row>
    <row r="558" ht="31.5" spans="12:24">
      <c r="L558" s="96">
        <v>11</v>
      </c>
      <c r="M558" s="97">
        <v>28</v>
      </c>
      <c r="N558" s="96" t="s">
        <v>4193</v>
      </c>
      <c r="O558" s="96" t="s">
        <v>3617</v>
      </c>
      <c r="P558" s="96" t="s">
        <v>4637</v>
      </c>
      <c r="Q558" s="98">
        <v>1299</v>
      </c>
      <c r="S558" s="102"/>
      <c r="T558" s="102"/>
      <c r="U558" s="102"/>
      <c r="V558" s="102"/>
      <c r="W558" s="102"/>
      <c r="X558" s="103"/>
    </row>
    <row r="559" ht="31.5" spans="12:24">
      <c r="L559" s="96">
        <v>11</v>
      </c>
      <c r="M559" s="97">
        <v>28</v>
      </c>
      <c r="N559" s="96" t="s">
        <v>4193</v>
      </c>
      <c r="O559" s="96" t="s">
        <v>8574</v>
      </c>
      <c r="P559" s="96" t="s">
        <v>4637</v>
      </c>
      <c r="Q559" s="98">
        <v>1048</v>
      </c>
      <c r="S559" s="102"/>
      <c r="T559" s="102"/>
      <c r="U559" s="102"/>
      <c r="V559" s="102"/>
      <c r="W559" s="102"/>
      <c r="X559" s="103"/>
    </row>
    <row r="560" ht="31.5" spans="12:24">
      <c r="L560" s="96">
        <v>11</v>
      </c>
      <c r="M560" s="97">
        <v>28</v>
      </c>
      <c r="N560" s="96" t="s">
        <v>4193</v>
      </c>
      <c r="O560" s="96" t="s">
        <v>8575</v>
      </c>
      <c r="P560" s="96" t="s">
        <v>4637</v>
      </c>
      <c r="Q560" s="98">
        <v>1403</v>
      </c>
      <c r="S560" s="102"/>
      <c r="T560" s="102"/>
      <c r="U560" s="102"/>
      <c r="V560" s="102"/>
      <c r="W560" s="102"/>
      <c r="X560" s="103"/>
    </row>
    <row r="561" ht="31.5" spans="12:24">
      <c r="L561" s="96">
        <v>11</v>
      </c>
      <c r="M561" s="97">
        <v>28</v>
      </c>
      <c r="N561" s="96" t="s">
        <v>4193</v>
      </c>
      <c r="O561" s="96" t="s">
        <v>2507</v>
      </c>
      <c r="P561" s="96" t="s">
        <v>4643</v>
      </c>
      <c r="Q561" s="98">
        <v>28000</v>
      </c>
      <c r="S561" s="102"/>
      <c r="T561" s="102"/>
      <c r="U561" s="102"/>
      <c r="V561" s="102"/>
      <c r="W561" s="102"/>
      <c r="X561" s="103"/>
    </row>
    <row r="562" ht="31.5" spans="12:24">
      <c r="L562" s="96">
        <v>11</v>
      </c>
      <c r="M562" s="97">
        <v>28</v>
      </c>
      <c r="N562" s="96" t="s">
        <v>4193</v>
      </c>
      <c r="O562" s="96" t="s">
        <v>8576</v>
      </c>
      <c r="P562" s="96" t="s">
        <v>4637</v>
      </c>
      <c r="Q562" s="98">
        <v>2016</v>
      </c>
      <c r="S562" s="102"/>
      <c r="T562" s="102"/>
      <c r="U562" s="102"/>
      <c r="V562" s="102"/>
      <c r="W562" s="102"/>
      <c r="X562" s="103"/>
    </row>
    <row r="563" ht="31.5" spans="12:24">
      <c r="L563" s="96">
        <v>11</v>
      </c>
      <c r="M563" s="97">
        <v>29</v>
      </c>
      <c r="N563" s="96" t="s">
        <v>4035</v>
      </c>
      <c r="O563" s="96" t="s">
        <v>8577</v>
      </c>
      <c r="P563" s="96" t="s">
        <v>5814</v>
      </c>
      <c r="Q563" s="98">
        <v>600</v>
      </c>
      <c r="S563" s="102"/>
      <c r="T563" s="102"/>
      <c r="U563" s="102"/>
      <c r="V563" s="102"/>
      <c r="W563" s="102"/>
      <c r="X563" s="103"/>
    </row>
    <row r="564" ht="31.5" spans="12:24">
      <c r="L564" s="96">
        <v>11</v>
      </c>
      <c r="M564" s="97">
        <v>29</v>
      </c>
      <c r="N564" s="96" t="s">
        <v>4035</v>
      </c>
      <c r="O564" s="96" t="s">
        <v>8578</v>
      </c>
      <c r="P564" s="96" t="s">
        <v>5814</v>
      </c>
      <c r="Q564" s="98">
        <v>1680</v>
      </c>
      <c r="S564" s="102"/>
      <c r="T564" s="102"/>
      <c r="U564" s="102"/>
      <c r="V564" s="102"/>
      <c r="W564" s="102"/>
      <c r="X564" s="103"/>
    </row>
    <row r="565" ht="31.5" spans="12:24">
      <c r="L565" s="96">
        <v>11</v>
      </c>
      <c r="M565" s="97">
        <v>29</v>
      </c>
      <c r="N565" s="96" t="s">
        <v>5113</v>
      </c>
      <c r="O565" s="96" t="s">
        <v>8579</v>
      </c>
      <c r="P565" s="96" t="s">
        <v>5252</v>
      </c>
      <c r="Q565" s="98">
        <v>3400</v>
      </c>
      <c r="S565" s="102"/>
      <c r="T565" s="102"/>
      <c r="U565" s="102"/>
      <c r="V565" s="102"/>
      <c r="W565" s="102"/>
      <c r="X565" s="103"/>
    </row>
    <row r="566" ht="31.5" spans="12:24">
      <c r="L566" s="96">
        <v>11</v>
      </c>
      <c r="M566" s="97">
        <v>30</v>
      </c>
      <c r="N566" s="96" t="s">
        <v>5570</v>
      </c>
      <c r="O566" s="96" t="s">
        <v>5005</v>
      </c>
      <c r="P566" s="96" t="s">
        <v>5571</v>
      </c>
      <c r="Q566" s="98">
        <v>500</v>
      </c>
      <c r="S566" s="102"/>
      <c r="T566" s="102"/>
      <c r="U566" s="102"/>
      <c r="V566" s="102"/>
      <c r="W566" s="102"/>
      <c r="X566" s="103"/>
    </row>
    <row r="567" ht="31.5" spans="12:24">
      <c r="L567" s="96">
        <v>11</v>
      </c>
      <c r="M567" s="97">
        <v>30</v>
      </c>
      <c r="N567" s="96" t="s">
        <v>5592</v>
      </c>
      <c r="O567" s="96" t="s">
        <v>5005</v>
      </c>
      <c r="P567" s="96" t="s">
        <v>8580</v>
      </c>
      <c r="Q567" s="98">
        <v>500</v>
      </c>
      <c r="S567" s="102"/>
      <c r="T567" s="102"/>
      <c r="U567" s="102"/>
      <c r="V567" s="102"/>
      <c r="W567" s="102"/>
      <c r="X567" s="103"/>
    </row>
    <row r="568" ht="31.5" spans="12:24">
      <c r="L568" s="96">
        <v>12</v>
      </c>
      <c r="M568" s="97">
        <v>1</v>
      </c>
      <c r="N568" s="96" t="s">
        <v>4236</v>
      </c>
      <c r="O568" s="96" t="s">
        <v>8581</v>
      </c>
      <c r="P568" s="96" t="s">
        <v>4616</v>
      </c>
      <c r="Q568" s="98">
        <v>2060</v>
      </c>
      <c r="S568" s="102"/>
      <c r="T568" s="102"/>
      <c r="U568" s="102"/>
      <c r="V568" s="102"/>
      <c r="W568" s="102"/>
      <c r="X568" s="103"/>
    </row>
    <row r="569" ht="31.5" spans="12:24">
      <c r="L569" s="96">
        <v>12</v>
      </c>
      <c r="M569" s="97">
        <v>1</v>
      </c>
      <c r="N569" s="96" t="s">
        <v>4236</v>
      </c>
      <c r="O569" s="96" t="s">
        <v>5746</v>
      </c>
      <c r="P569" s="96" t="s">
        <v>4237</v>
      </c>
      <c r="Q569" s="98">
        <v>1300</v>
      </c>
      <c r="S569" s="102"/>
      <c r="T569" s="102"/>
      <c r="U569" s="102"/>
      <c r="V569" s="102"/>
      <c r="W569" s="102"/>
      <c r="X569" s="103"/>
    </row>
    <row r="570" ht="31.5" spans="12:24">
      <c r="L570" s="96">
        <v>12</v>
      </c>
      <c r="M570" s="97">
        <v>4</v>
      </c>
      <c r="N570" s="96" t="s">
        <v>5980</v>
      </c>
      <c r="O570" s="96" t="s">
        <v>3298</v>
      </c>
      <c r="P570" s="96" t="s">
        <v>8233</v>
      </c>
      <c r="Q570" s="98">
        <v>10000</v>
      </c>
      <c r="S570" s="102"/>
      <c r="T570" s="102"/>
      <c r="U570" s="102"/>
      <c r="V570" s="102"/>
      <c r="W570" s="102"/>
      <c r="X570" s="103"/>
    </row>
    <row r="571" ht="31.5" spans="12:24">
      <c r="L571" s="96">
        <v>12</v>
      </c>
      <c r="M571" s="97">
        <v>11</v>
      </c>
      <c r="N571" s="96" t="s">
        <v>4054</v>
      </c>
      <c r="O571" s="96" t="s">
        <v>8582</v>
      </c>
      <c r="P571" s="96" t="s">
        <v>8123</v>
      </c>
      <c r="Q571" s="98">
        <v>2100</v>
      </c>
      <c r="S571" s="102"/>
      <c r="T571" s="102"/>
      <c r="U571" s="102"/>
      <c r="V571" s="102"/>
      <c r="W571" s="102"/>
      <c r="X571" s="103"/>
    </row>
    <row r="572" ht="31.5" spans="12:24">
      <c r="L572" s="96">
        <v>12</v>
      </c>
      <c r="M572" s="97">
        <v>11</v>
      </c>
      <c r="N572" s="96" t="s">
        <v>4054</v>
      </c>
      <c r="O572" s="96" t="s">
        <v>8582</v>
      </c>
      <c r="P572" s="96" t="s">
        <v>8123</v>
      </c>
      <c r="Q572" s="98">
        <v>1959</v>
      </c>
      <c r="S572" s="102"/>
      <c r="T572" s="102"/>
      <c r="U572" s="102"/>
      <c r="V572" s="102"/>
      <c r="W572" s="102"/>
      <c r="X572" s="103"/>
    </row>
    <row r="573" ht="31.5" spans="12:24">
      <c r="L573" s="96">
        <v>12</v>
      </c>
      <c r="M573" s="97">
        <v>13</v>
      </c>
      <c r="N573" s="96" t="s">
        <v>4452</v>
      </c>
      <c r="O573" s="96" t="s">
        <v>8583</v>
      </c>
      <c r="P573" s="96" t="s">
        <v>4768</v>
      </c>
      <c r="Q573" s="98">
        <v>6000</v>
      </c>
      <c r="S573" s="102"/>
      <c r="T573" s="102"/>
      <c r="U573" s="102"/>
      <c r="V573" s="102"/>
      <c r="W573" s="102"/>
      <c r="X573" s="103"/>
    </row>
    <row r="574" ht="31.5" spans="12:24">
      <c r="L574" s="96">
        <v>12</v>
      </c>
      <c r="M574" s="97">
        <v>13</v>
      </c>
      <c r="N574" s="96" t="s">
        <v>4452</v>
      </c>
      <c r="O574" s="96" t="s">
        <v>3374</v>
      </c>
      <c r="P574" s="96" t="s">
        <v>8584</v>
      </c>
      <c r="Q574" s="98">
        <v>990</v>
      </c>
      <c r="S574" s="102"/>
      <c r="T574" s="102"/>
      <c r="U574" s="102"/>
      <c r="V574" s="102"/>
      <c r="W574" s="102"/>
      <c r="X574" s="103"/>
    </row>
    <row r="575" ht="31.5" spans="12:24">
      <c r="L575" s="96">
        <v>12</v>
      </c>
      <c r="M575" s="97">
        <v>19</v>
      </c>
      <c r="N575" s="96" t="s">
        <v>5818</v>
      </c>
      <c r="O575" s="96" t="s">
        <v>8585</v>
      </c>
      <c r="P575" s="96" t="s">
        <v>6948</v>
      </c>
      <c r="Q575" s="98">
        <v>18000</v>
      </c>
      <c r="S575" s="102"/>
      <c r="T575" s="102"/>
      <c r="U575" s="102"/>
      <c r="V575" s="102"/>
      <c r="W575" s="102"/>
      <c r="X575" s="103"/>
    </row>
    <row r="576" ht="31.5" spans="12:24">
      <c r="L576" s="96">
        <v>12</v>
      </c>
      <c r="M576" s="97">
        <v>19</v>
      </c>
      <c r="N576" s="96" t="s">
        <v>5818</v>
      </c>
      <c r="O576" s="96" t="s">
        <v>8586</v>
      </c>
      <c r="P576" s="96" t="s">
        <v>6220</v>
      </c>
      <c r="Q576" s="98">
        <v>9460</v>
      </c>
      <c r="S576" s="102"/>
      <c r="T576" s="102"/>
      <c r="U576" s="102"/>
      <c r="V576" s="102"/>
      <c r="W576" s="102"/>
      <c r="X576" s="103"/>
    </row>
    <row r="577" ht="31.5" spans="12:24">
      <c r="L577" s="96">
        <v>12</v>
      </c>
      <c r="M577" s="97">
        <v>19</v>
      </c>
      <c r="N577" s="96" t="s">
        <v>8171</v>
      </c>
      <c r="O577" s="96" t="s">
        <v>5694</v>
      </c>
      <c r="P577" s="96" t="s">
        <v>8174</v>
      </c>
      <c r="Q577" s="98">
        <v>5000</v>
      </c>
      <c r="S577" s="102"/>
      <c r="T577" s="102"/>
      <c r="U577" s="102"/>
      <c r="V577" s="102"/>
      <c r="W577" s="102"/>
      <c r="X577" s="103"/>
    </row>
    <row r="578" ht="31.5" spans="12:24">
      <c r="L578" s="96">
        <v>12</v>
      </c>
      <c r="M578" s="97">
        <v>19</v>
      </c>
      <c r="N578" s="96" t="s">
        <v>8171</v>
      </c>
      <c r="O578" s="96" t="s">
        <v>6274</v>
      </c>
      <c r="P578" s="96" t="s">
        <v>8172</v>
      </c>
      <c r="Q578" s="98">
        <v>77.98</v>
      </c>
      <c r="S578" s="102"/>
      <c r="T578" s="102"/>
      <c r="U578" s="102"/>
      <c r="V578" s="102"/>
      <c r="W578" s="102"/>
      <c r="X578" s="102"/>
    </row>
    <row r="579" ht="31.5" spans="12:24">
      <c r="L579" s="96">
        <v>12</v>
      </c>
      <c r="M579" s="97">
        <v>22</v>
      </c>
      <c r="N579" s="96" t="s">
        <v>4186</v>
      </c>
      <c r="O579" s="96" t="s">
        <v>8587</v>
      </c>
      <c r="P579" s="96" t="s">
        <v>4187</v>
      </c>
      <c r="Q579" s="98">
        <v>3875</v>
      </c>
      <c r="S579" s="102"/>
      <c r="T579" s="102"/>
      <c r="U579" s="102"/>
      <c r="V579" s="102"/>
      <c r="W579" s="102"/>
      <c r="X579" s="103"/>
    </row>
    <row r="580" ht="31.5" spans="12:24">
      <c r="L580" s="96">
        <v>12</v>
      </c>
      <c r="M580" s="97">
        <v>22</v>
      </c>
      <c r="N580" s="96" t="s">
        <v>4054</v>
      </c>
      <c r="O580" s="96" t="s">
        <v>3380</v>
      </c>
      <c r="P580" s="96" t="s">
        <v>4531</v>
      </c>
      <c r="Q580" s="98">
        <v>4000</v>
      </c>
      <c r="S580" s="102"/>
      <c r="T580" s="102"/>
      <c r="U580" s="102"/>
      <c r="V580" s="102"/>
      <c r="W580" s="102"/>
      <c r="X580" s="102"/>
    </row>
    <row r="581" ht="31.5" spans="12:24">
      <c r="L581" s="96">
        <v>12</v>
      </c>
      <c r="M581" s="97">
        <v>22</v>
      </c>
      <c r="N581" s="96" t="s">
        <v>4054</v>
      </c>
      <c r="O581" s="96" t="s">
        <v>8588</v>
      </c>
      <c r="P581" s="96" t="s">
        <v>8123</v>
      </c>
      <c r="Q581" s="98">
        <v>448</v>
      </c>
      <c r="S581" s="102"/>
      <c r="T581" s="102"/>
      <c r="U581" s="102"/>
      <c r="V581" s="102"/>
      <c r="W581" s="102"/>
      <c r="X581" s="103"/>
    </row>
    <row r="582" ht="31.5" spans="12:24">
      <c r="L582" s="96">
        <v>12</v>
      </c>
      <c r="M582" s="97">
        <v>25</v>
      </c>
      <c r="N582" s="96" t="s">
        <v>4072</v>
      </c>
      <c r="O582" s="96" t="s">
        <v>8589</v>
      </c>
      <c r="P582" s="96" t="s">
        <v>8259</v>
      </c>
      <c r="Q582" s="98">
        <v>12200</v>
      </c>
      <c r="S582" s="102"/>
      <c r="T582" s="102"/>
      <c r="U582" s="102"/>
      <c r="V582" s="102"/>
      <c r="W582" s="102"/>
      <c r="X582" s="103"/>
    </row>
    <row r="583" ht="31.5" spans="12:24">
      <c r="L583" s="96">
        <v>12</v>
      </c>
      <c r="M583" s="97">
        <v>25</v>
      </c>
      <c r="N583" s="96" t="s">
        <v>4072</v>
      </c>
      <c r="O583" s="96" t="s">
        <v>3159</v>
      </c>
      <c r="P583" s="96" t="s">
        <v>8259</v>
      </c>
      <c r="Q583" s="98">
        <v>4800</v>
      </c>
      <c r="S583" s="102"/>
      <c r="T583" s="102"/>
      <c r="U583" s="102"/>
      <c r="V583" s="102"/>
      <c r="W583" s="102"/>
      <c r="X583" s="103"/>
    </row>
    <row r="584" ht="31.5" spans="12:24">
      <c r="L584" s="96">
        <v>12</v>
      </c>
      <c r="M584" s="97">
        <v>25</v>
      </c>
      <c r="N584" s="96" t="s">
        <v>4072</v>
      </c>
      <c r="O584" s="96" t="s">
        <v>3174</v>
      </c>
      <c r="P584" s="96" t="s">
        <v>8149</v>
      </c>
      <c r="Q584" s="98">
        <v>40000</v>
      </c>
      <c r="S584" s="102"/>
      <c r="T584" s="102"/>
      <c r="U584" s="102"/>
      <c r="V584" s="102"/>
      <c r="W584" s="102"/>
      <c r="X584" s="103"/>
    </row>
    <row r="585" ht="31.5" spans="12:24">
      <c r="L585" s="96">
        <v>12</v>
      </c>
      <c r="M585" s="97">
        <v>26</v>
      </c>
      <c r="N585" s="96" t="s">
        <v>5162</v>
      </c>
      <c r="O585" s="96" t="s">
        <v>8590</v>
      </c>
      <c r="P585" s="96" t="s">
        <v>5164</v>
      </c>
      <c r="Q585" s="98">
        <v>24050</v>
      </c>
      <c r="S585" s="102"/>
      <c r="T585" s="102"/>
      <c r="U585" s="102"/>
      <c r="V585" s="102"/>
      <c r="W585" s="102"/>
      <c r="X585" s="103"/>
    </row>
    <row r="586" ht="31.5" spans="12:24">
      <c r="L586" s="96">
        <v>12</v>
      </c>
      <c r="M586" s="97">
        <v>27</v>
      </c>
      <c r="N586" s="96" t="s">
        <v>5980</v>
      </c>
      <c r="O586" s="96" t="s">
        <v>8591</v>
      </c>
      <c r="P586" s="96" t="s">
        <v>8137</v>
      </c>
      <c r="Q586" s="98">
        <v>5123</v>
      </c>
      <c r="S586" s="102"/>
      <c r="T586" s="102"/>
      <c r="U586" s="102"/>
      <c r="V586" s="102"/>
      <c r="W586" s="102"/>
      <c r="X586" s="103"/>
    </row>
    <row r="587" ht="31.5" spans="12:24">
      <c r="L587" s="96">
        <v>12</v>
      </c>
      <c r="M587" s="97">
        <v>27</v>
      </c>
      <c r="N587" s="96" t="s">
        <v>5980</v>
      </c>
      <c r="O587" s="96" t="s">
        <v>8591</v>
      </c>
      <c r="P587" s="96" t="s">
        <v>8137</v>
      </c>
      <c r="Q587" s="98">
        <v>100</v>
      </c>
      <c r="S587" s="102"/>
      <c r="T587" s="102"/>
      <c r="U587" s="102"/>
      <c r="V587" s="102"/>
      <c r="W587" s="102"/>
      <c r="X587" s="103"/>
    </row>
    <row r="588" ht="31.5" spans="12:24">
      <c r="L588" s="96">
        <v>12</v>
      </c>
      <c r="M588" s="97">
        <v>27</v>
      </c>
      <c r="N588" s="96" t="s">
        <v>5980</v>
      </c>
      <c r="O588" s="96" t="s">
        <v>8592</v>
      </c>
      <c r="P588" s="96" t="s">
        <v>8137</v>
      </c>
      <c r="Q588" s="98">
        <v>1050</v>
      </c>
      <c r="S588" s="102"/>
      <c r="T588" s="102"/>
      <c r="U588" s="102"/>
      <c r="V588" s="102"/>
      <c r="W588" s="102"/>
      <c r="X588" s="103"/>
    </row>
    <row r="589" ht="31.5" spans="12:24">
      <c r="L589" s="96">
        <v>12</v>
      </c>
      <c r="M589" s="97">
        <v>27</v>
      </c>
      <c r="N589" s="96" t="s">
        <v>5980</v>
      </c>
      <c r="O589" s="96" t="s">
        <v>8592</v>
      </c>
      <c r="P589" s="96" t="s">
        <v>8137</v>
      </c>
      <c r="Q589" s="98">
        <v>1980</v>
      </c>
      <c r="S589" s="102"/>
      <c r="T589" s="102"/>
      <c r="U589" s="102"/>
      <c r="V589" s="102"/>
      <c r="W589" s="102"/>
      <c r="X589" s="103"/>
    </row>
    <row r="590" ht="31.5" spans="12:24">
      <c r="L590" s="96">
        <v>12</v>
      </c>
      <c r="M590" s="97">
        <v>27</v>
      </c>
      <c r="N590" s="96" t="s">
        <v>5980</v>
      </c>
      <c r="O590" s="96" t="s">
        <v>8592</v>
      </c>
      <c r="P590" s="96" t="s">
        <v>8137</v>
      </c>
      <c r="Q590" s="98">
        <v>250</v>
      </c>
      <c r="S590" s="102"/>
      <c r="T590" s="102"/>
      <c r="U590" s="102"/>
      <c r="V590" s="102"/>
      <c r="W590" s="102"/>
      <c r="X590" s="103"/>
    </row>
    <row r="591" ht="31.5" spans="12:24">
      <c r="L591" s="96">
        <v>12</v>
      </c>
      <c r="M591" s="97">
        <v>27</v>
      </c>
      <c r="N591" s="96" t="s">
        <v>5980</v>
      </c>
      <c r="O591" s="96" t="s">
        <v>8592</v>
      </c>
      <c r="P591" s="96" t="s">
        <v>8137</v>
      </c>
      <c r="Q591" s="98">
        <v>405</v>
      </c>
      <c r="S591" s="102"/>
      <c r="T591" s="102"/>
      <c r="U591" s="102"/>
      <c r="V591" s="102"/>
      <c r="W591" s="102"/>
      <c r="X591" s="103"/>
    </row>
    <row r="592" ht="31.5" spans="12:24">
      <c r="L592" s="96">
        <v>12</v>
      </c>
      <c r="M592" s="97">
        <v>27</v>
      </c>
      <c r="N592" s="96" t="s">
        <v>5980</v>
      </c>
      <c r="O592" s="96" t="s">
        <v>8592</v>
      </c>
      <c r="P592" s="96" t="s">
        <v>8137</v>
      </c>
      <c r="Q592" s="98">
        <v>464</v>
      </c>
      <c r="S592" s="102"/>
      <c r="T592" s="102"/>
      <c r="U592" s="102"/>
      <c r="V592" s="102"/>
      <c r="W592" s="102"/>
      <c r="X592" s="102"/>
    </row>
    <row r="593" ht="31.5" spans="12:24">
      <c r="L593" s="96">
        <v>12</v>
      </c>
      <c r="M593" s="97">
        <v>27</v>
      </c>
      <c r="N593" s="96" t="s">
        <v>5980</v>
      </c>
      <c r="O593" s="96" t="s">
        <v>8592</v>
      </c>
      <c r="P593" s="96" t="s">
        <v>8137</v>
      </c>
      <c r="Q593" s="98">
        <v>6330</v>
      </c>
      <c r="S593" s="102"/>
      <c r="T593" s="102"/>
      <c r="U593" s="102"/>
      <c r="V593" s="102"/>
      <c r="W593" s="102"/>
      <c r="X593" s="103"/>
    </row>
    <row r="594" ht="31.5" spans="12:24">
      <c r="L594" s="96">
        <v>12</v>
      </c>
      <c r="M594" s="97">
        <v>27</v>
      </c>
      <c r="N594" s="96" t="s">
        <v>5980</v>
      </c>
      <c r="O594" s="96" t="s">
        <v>8592</v>
      </c>
      <c r="P594" s="96" t="s">
        <v>8137</v>
      </c>
      <c r="Q594" s="98">
        <v>1583</v>
      </c>
      <c r="S594" s="102"/>
      <c r="T594" s="102"/>
      <c r="U594" s="102"/>
      <c r="V594" s="102"/>
      <c r="W594" s="102"/>
      <c r="X594" s="103"/>
    </row>
    <row r="595" ht="31.5" spans="12:24">
      <c r="L595" s="96">
        <v>12</v>
      </c>
      <c r="M595" s="97">
        <v>27</v>
      </c>
      <c r="N595" s="96" t="s">
        <v>5980</v>
      </c>
      <c r="O595" s="96" t="s">
        <v>8592</v>
      </c>
      <c r="P595" s="96" t="s">
        <v>8137</v>
      </c>
      <c r="Q595" s="98">
        <v>360</v>
      </c>
      <c r="S595" s="102"/>
      <c r="T595" s="102"/>
      <c r="U595" s="102"/>
      <c r="V595" s="102"/>
      <c r="W595" s="102"/>
      <c r="X595" s="103"/>
    </row>
    <row r="596" ht="31.5" spans="12:24">
      <c r="L596" s="96">
        <v>12</v>
      </c>
      <c r="M596" s="97">
        <v>27</v>
      </c>
      <c r="N596" s="96" t="s">
        <v>4002</v>
      </c>
      <c r="O596" s="96" t="s">
        <v>8593</v>
      </c>
      <c r="P596" s="96" t="s">
        <v>5076</v>
      </c>
      <c r="Q596" s="98">
        <v>3500</v>
      </c>
      <c r="S596" s="102"/>
      <c r="T596" s="102"/>
      <c r="U596" s="102"/>
      <c r="V596" s="102"/>
      <c r="W596" s="102"/>
      <c r="X596" s="102"/>
    </row>
    <row r="597" ht="31.5" spans="12:24">
      <c r="L597" s="96">
        <v>12</v>
      </c>
      <c r="M597" s="97">
        <v>27</v>
      </c>
      <c r="N597" s="96" t="s">
        <v>4002</v>
      </c>
      <c r="O597" s="96" t="s">
        <v>8594</v>
      </c>
      <c r="P597" s="96" t="s">
        <v>5076</v>
      </c>
      <c r="Q597" s="98">
        <v>400</v>
      </c>
      <c r="S597" s="102"/>
      <c r="T597" s="102"/>
      <c r="U597" s="102"/>
      <c r="V597" s="102"/>
      <c r="W597" s="102"/>
      <c r="X597" s="103"/>
    </row>
    <row r="598" ht="31.5" spans="12:24">
      <c r="L598" s="96">
        <v>12</v>
      </c>
      <c r="M598" s="97">
        <v>27</v>
      </c>
      <c r="N598" s="96" t="s">
        <v>4002</v>
      </c>
      <c r="O598" s="96" t="s">
        <v>8595</v>
      </c>
      <c r="P598" s="96" t="s">
        <v>5076</v>
      </c>
      <c r="Q598" s="98">
        <v>361</v>
      </c>
      <c r="S598" s="102"/>
      <c r="T598" s="102"/>
      <c r="U598" s="102"/>
      <c r="V598" s="102"/>
      <c r="W598" s="102"/>
      <c r="X598" s="103"/>
    </row>
    <row r="599" ht="31.5" spans="12:24">
      <c r="L599" s="96">
        <v>12</v>
      </c>
      <c r="M599" s="97">
        <v>27</v>
      </c>
      <c r="N599" s="96" t="s">
        <v>5570</v>
      </c>
      <c r="O599" s="96" t="s">
        <v>3552</v>
      </c>
      <c r="P599" s="96" t="s">
        <v>5571</v>
      </c>
      <c r="Q599" s="98">
        <v>500</v>
      </c>
      <c r="S599" s="102"/>
      <c r="T599" s="102"/>
      <c r="U599" s="102"/>
      <c r="V599" s="102"/>
      <c r="W599" s="102"/>
      <c r="X599" s="102"/>
    </row>
    <row r="600" ht="31.5" spans="12:24">
      <c r="L600" s="96">
        <v>12</v>
      </c>
      <c r="M600" s="97">
        <v>27</v>
      </c>
      <c r="N600" s="96" t="s">
        <v>5592</v>
      </c>
      <c r="O600" s="96" t="s">
        <v>3552</v>
      </c>
      <c r="P600" s="96" t="s">
        <v>8596</v>
      </c>
      <c r="Q600" s="98">
        <v>500</v>
      </c>
      <c r="S600" s="102"/>
      <c r="T600" s="102"/>
      <c r="U600" s="102"/>
      <c r="V600" s="102"/>
      <c r="W600" s="102"/>
      <c r="X600" s="103"/>
    </row>
    <row r="601" ht="31.5" spans="12:24">
      <c r="L601" s="96">
        <v>12</v>
      </c>
      <c r="M601" s="97">
        <v>29</v>
      </c>
      <c r="N601" s="96" t="s">
        <v>4944</v>
      </c>
      <c r="O601" s="96" t="s">
        <v>8597</v>
      </c>
      <c r="P601" s="96" t="s">
        <v>4952</v>
      </c>
      <c r="Q601" s="98">
        <v>7200</v>
      </c>
      <c r="S601" s="102"/>
      <c r="T601" s="102"/>
      <c r="U601" s="102"/>
      <c r="V601" s="102"/>
      <c r="W601" s="102"/>
      <c r="X601" s="103"/>
    </row>
    <row r="602" ht="31.5" spans="12:24">
      <c r="L602" s="96">
        <v>12</v>
      </c>
      <c r="M602" s="97">
        <v>29</v>
      </c>
      <c r="N602" s="96" t="s">
        <v>4944</v>
      </c>
      <c r="O602" s="96" t="s">
        <v>8597</v>
      </c>
      <c r="P602" s="96" t="s">
        <v>4952</v>
      </c>
      <c r="Q602" s="98">
        <v>2430</v>
      </c>
      <c r="S602" s="102"/>
      <c r="T602" s="102"/>
      <c r="U602" s="102"/>
      <c r="V602" s="102"/>
      <c r="W602" s="102"/>
      <c r="X602" s="103"/>
    </row>
    <row r="603" ht="31.5" spans="12:24">
      <c r="L603" s="96">
        <v>12</v>
      </c>
      <c r="M603" s="97">
        <v>31</v>
      </c>
      <c r="N603" s="96" t="s">
        <v>4626</v>
      </c>
      <c r="O603" s="96" t="s">
        <v>8598</v>
      </c>
      <c r="P603" s="96" t="s">
        <v>4627</v>
      </c>
      <c r="Q603" s="98">
        <v>1500</v>
      </c>
      <c r="S603" s="102"/>
      <c r="T603" s="102"/>
      <c r="U603" s="102"/>
      <c r="V603" s="102"/>
      <c r="W603" s="102"/>
      <c r="X603" s="102"/>
    </row>
    <row r="604" ht="31.5" spans="12:24">
      <c r="L604" s="96">
        <v>12</v>
      </c>
      <c r="M604" s="97">
        <v>31</v>
      </c>
      <c r="N604" s="96" t="s">
        <v>5113</v>
      </c>
      <c r="O604" s="96" t="s">
        <v>8599</v>
      </c>
      <c r="P604" s="96" t="s">
        <v>5961</v>
      </c>
      <c r="Q604" s="98">
        <v>7000</v>
      </c>
      <c r="S604" s="102"/>
      <c r="T604" s="102"/>
      <c r="U604" s="102"/>
      <c r="V604" s="102"/>
      <c r="W604" s="102"/>
      <c r="X604" s="102"/>
    </row>
    <row r="605" ht="31.5" spans="12:24">
      <c r="L605" s="96">
        <v>12</v>
      </c>
      <c r="M605" s="97">
        <v>31</v>
      </c>
      <c r="N605" s="96" t="s">
        <v>4382</v>
      </c>
      <c r="O605" s="96" t="s">
        <v>8600</v>
      </c>
      <c r="P605" s="96" t="s">
        <v>4384</v>
      </c>
      <c r="Q605" s="98">
        <v>220</v>
      </c>
      <c r="S605" s="102"/>
      <c r="T605" s="102"/>
      <c r="U605" s="102"/>
      <c r="V605" s="102"/>
      <c r="W605" s="102"/>
      <c r="X605" s="103"/>
    </row>
    <row r="606" ht="31.5" spans="12:24">
      <c r="L606" s="96">
        <v>12</v>
      </c>
      <c r="M606" s="97">
        <v>31</v>
      </c>
      <c r="N606" s="96" t="s">
        <v>4382</v>
      </c>
      <c r="O606" s="96" t="s">
        <v>8601</v>
      </c>
      <c r="P606" s="96" t="s">
        <v>4384</v>
      </c>
      <c r="Q606" s="98">
        <v>7416</v>
      </c>
      <c r="S606" s="102"/>
      <c r="T606" s="102"/>
      <c r="U606" s="102"/>
      <c r="V606" s="102"/>
      <c r="W606" s="102"/>
      <c r="X606" s="103"/>
    </row>
    <row r="607" ht="31.5" spans="12:24">
      <c r="L607" s="96">
        <v>12</v>
      </c>
      <c r="M607" s="97">
        <v>31</v>
      </c>
      <c r="N607" s="96" t="s">
        <v>4310</v>
      </c>
      <c r="O607" s="96" t="s">
        <v>8602</v>
      </c>
      <c r="P607" s="96" t="s">
        <v>3281</v>
      </c>
      <c r="Q607" s="98">
        <v>400</v>
      </c>
      <c r="S607" s="102"/>
      <c r="T607" s="102"/>
      <c r="U607" s="102"/>
      <c r="V607" s="102"/>
      <c r="W607" s="102"/>
      <c r="X607" s="103"/>
    </row>
    <row r="608" ht="31.5" spans="12:24">
      <c r="L608" s="96">
        <v>12</v>
      </c>
      <c r="M608" s="97">
        <v>31</v>
      </c>
      <c r="N608" s="96" t="s">
        <v>4548</v>
      </c>
      <c r="O608" s="96" t="s">
        <v>8603</v>
      </c>
      <c r="P608" s="96" t="s">
        <v>5206</v>
      </c>
      <c r="Q608" s="98">
        <v>23000</v>
      </c>
      <c r="S608" s="102"/>
      <c r="T608" s="102"/>
      <c r="U608" s="102"/>
      <c r="V608" s="102"/>
      <c r="W608" s="102"/>
      <c r="X608" s="103"/>
    </row>
    <row r="609" ht="31.5" spans="12:24">
      <c r="L609" s="96">
        <v>12</v>
      </c>
      <c r="M609" s="97">
        <v>31</v>
      </c>
      <c r="N609" s="96" t="s">
        <v>4548</v>
      </c>
      <c r="O609" s="96" t="s">
        <v>8604</v>
      </c>
      <c r="P609" s="96" t="s">
        <v>5206</v>
      </c>
      <c r="Q609" s="98">
        <v>33495</v>
      </c>
      <c r="S609" s="102"/>
      <c r="T609" s="102"/>
      <c r="U609" s="102"/>
      <c r="V609" s="102"/>
      <c r="W609" s="102"/>
      <c r="X609" s="102"/>
    </row>
    <row r="610" ht="31.5" spans="12:24">
      <c r="L610" s="96">
        <v>12</v>
      </c>
      <c r="M610" s="97">
        <v>31</v>
      </c>
      <c r="N610" s="96" t="s">
        <v>4563</v>
      </c>
      <c r="O610" s="96" t="s">
        <v>8605</v>
      </c>
      <c r="P610" s="96" t="s">
        <v>4571</v>
      </c>
      <c r="Q610" s="98">
        <v>9902</v>
      </c>
      <c r="S610" s="102"/>
      <c r="T610" s="102"/>
      <c r="U610" s="102"/>
      <c r="V610" s="102"/>
      <c r="W610" s="102"/>
      <c r="X610" s="103"/>
    </row>
    <row r="611" ht="31.5" spans="12:24">
      <c r="L611" s="96">
        <v>12</v>
      </c>
      <c r="M611" s="97">
        <v>31</v>
      </c>
      <c r="N611" s="96" t="s">
        <v>4548</v>
      </c>
      <c r="O611" s="96" t="s">
        <v>8606</v>
      </c>
      <c r="P611" s="96" t="s">
        <v>8143</v>
      </c>
      <c r="Q611" s="98">
        <v>1556</v>
      </c>
      <c r="S611" s="102"/>
      <c r="T611" s="102"/>
      <c r="U611" s="102"/>
      <c r="V611" s="102"/>
      <c r="W611" s="102"/>
      <c r="X611" s="102"/>
    </row>
    <row r="612" ht="20" customHeight="1" spans="12:24">
      <c r="L612" s="104" t="s">
        <v>389</v>
      </c>
      <c r="M612" s="105"/>
      <c r="N612" s="105"/>
      <c r="O612" s="105"/>
      <c r="P612" s="105"/>
      <c r="Q612" s="106">
        <f>SUM(Q23:Q611)</f>
        <v>2607817.7</v>
      </c>
      <c r="S612" s="102"/>
      <c r="T612" s="102"/>
      <c r="U612" s="102"/>
      <c r="V612" s="102"/>
      <c r="W612" s="102"/>
      <c r="X612" s="102"/>
    </row>
    <row r="613" ht="14.25" spans="19:24">
      <c r="S613" s="102"/>
      <c r="T613" s="102"/>
      <c r="U613" s="102"/>
      <c r="V613" s="102"/>
      <c r="W613" s="102"/>
      <c r="X613" s="102"/>
    </row>
    <row r="614" ht="14.25" spans="19:24">
      <c r="S614" s="102"/>
      <c r="T614" s="102"/>
      <c r="U614" s="102"/>
      <c r="V614" s="102"/>
      <c r="W614" s="102"/>
      <c r="X614" s="103"/>
    </row>
    <row r="615" ht="14.25" spans="19:24">
      <c r="S615" s="102"/>
      <c r="T615" s="102"/>
      <c r="U615" s="102"/>
      <c r="V615" s="102"/>
      <c r="W615" s="102"/>
      <c r="X615" s="103"/>
    </row>
    <row r="616" ht="14.25" spans="19:24">
      <c r="S616" s="102"/>
      <c r="T616" s="102"/>
      <c r="U616" s="102"/>
      <c r="V616" s="102"/>
      <c r="W616" s="102"/>
      <c r="X616" s="103"/>
    </row>
    <row r="617" ht="14.25" spans="19:24">
      <c r="S617" s="102"/>
      <c r="T617" s="102"/>
      <c r="U617" s="102"/>
      <c r="V617" s="102"/>
      <c r="W617" s="102"/>
      <c r="X617" s="103"/>
    </row>
    <row r="618" ht="14.25" spans="19:24">
      <c r="S618" s="102"/>
      <c r="T618" s="102"/>
      <c r="U618" s="102"/>
      <c r="V618" s="102"/>
      <c r="W618" s="102"/>
      <c r="X618" s="103"/>
    </row>
    <row r="619" ht="14.25" spans="19:24">
      <c r="S619" s="102"/>
      <c r="T619" s="102"/>
      <c r="U619" s="102"/>
      <c r="V619" s="102"/>
      <c r="W619" s="102"/>
      <c r="X619" s="103"/>
    </row>
    <row r="620" ht="14.25" spans="19:24">
      <c r="S620" s="102"/>
      <c r="T620" s="102"/>
      <c r="U620" s="102"/>
      <c r="V620" s="102"/>
      <c r="W620" s="102"/>
      <c r="X620" s="103"/>
    </row>
    <row r="621" ht="14.25" spans="19:24">
      <c r="S621" s="102"/>
      <c r="T621" s="102"/>
      <c r="U621" s="102"/>
      <c r="V621" s="102"/>
      <c r="W621" s="102"/>
      <c r="X621" s="102"/>
    </row>
    <row r="622" ht="14.25" spans="19:24">
      <c r="S622" s="102"/>
      <c r="T622" s="102"/>
      <c r="U622" s="102"/>
      <c r="V622" s="102"/>
      <c r="W622" s="102"/>
      <c r="X622" s="103"/>
    </row>
    <row r="623" ht="14.25" spans="19:24">
      <c r="S623" s="102"/>
      <c r="T623" s="102"/>
      <c r="U623" s="102"/>
      <c r="V623" s="102"/>
      <c r="W623" s="102"/>
      <c r="X623" s="102"/>
    </row>
    <row r="624" ht="14.25" spans="19:24">
      <c r="S624" s="102"/>
      <c r="T624" s="102"/>
      <c r="U624" s="102"/>
      <c r="V624" s="102"/>
      <c r="W624" s="102"/>
      <c r="X624" s="102"/>
    </row>
    <row r="625" ht="14.25" spans="19:24">
      <c r="S625" s="102"/>
      <c r="T625" s="102"/>
      <c r="U625" s="102"/>
      <c r="V625" s="102"/>
      <c r="W625" s="102"/>
      <c r="X625" s="103"/>
    </row>
    <row r="626" ht="14.25" spans="19:24">
      <c r="S626" s="102"/>
      <c r="T626" s="102"/>
      <c r="U626" s="102"/>
      <c r="V626" s="102"/>
      <c r="W626" s="102"/>
      <c r="X626" s="103"/>
    </row>
    <row r="627" ht="14.25" spans="19:24">
      <c r="S627" s="102"/>
      <c r="T627" s="102"/>
      <c r="U627" s="102"/>
      <c r="V627" s="102"/>
      <c r="W627" s="102"/>
      <c r="X627" s="103"/>
    </row>
    <row r="628" ht="14.25" spans="19:24">
      <c r="S628" s="102"/>
      <c r="T628" s="102"/>
      <c r="U628" s="102"/>
      <c r="V628" s="102"/>
      <c r="W628" s="102"/>
      <c r="X628" s="103"/>
    </row>
    <row r="629" ht="14.25" spans="19:24">
      <c r="S629" s="102"/>
      <c r="T629" s="102"/>
      <c r="U629" s="102"/>
      <c r="V629" s="102"/>
      <c r="W629" s="102"/>
      <c r="X629" s="102"/>
    </row>
    <row r="630" ht="14.25" spans="19:24">
      <c r="S630" s="102"/>
      <c r="T630" s="102"/>
      <c r="U630" s="102"/>
      <c r="V630" s="102"/>
      <c r="W630" s="102"/>
      <c r="X630" s="103"/>
    </row>
    <row r="631" ht="14.25" spans="19:24">
      <c r="S631" s="102"/>
      <c r="T631" s="102"/>
      <c r="U631" s="102"/>
      <c r="V631" s="102"/>
      <c r="W631" s="102"/>
      <c r="X631" s="103"/>
    </row>
    <row r="632" ht="14.25" spans="19:24">
      <c r="S632" s="102"/>
      <c r="T632" s="102"/>
      <c r="U632" s="102"/>
      <c r="V632" s="102"/>
      <c r="W632" s="102"/>
      <c r="X632" s="102"/>
    </row>
    <row r="633" ht="14.25" spans="19:24">
      <c r="S633" s="102"/>
      <c r="T633" s="102"/>
      <c r="U633" s="102"/>
      <c r="V633" s="102"/>
      <c r="W633" s="102"/>
      <c r="X633" s="103"/>
    </row>
    <row r="634" ht="14.25" spans="19:24">
      <c r="S634" s="102"/>
      <c r="T634" s="102"/>
      <c r="U634" s="102"/>
      <c r="V634" s="102"/>
      <c r="W634" s="102"/>
      <c r="X634" s="103"/>
    </row>
    <row r="635" ht="14.25" spans="19:24">
      <c r="S635" s="102"/>
      <c r="T635" s="102"/>
      <c r="U635" s="102"/>
      <c r="V635" s="102"/>
      <c r="W635" s="102"/>
      <c r="X635" s="103"/>
    </row>
    <row r="636" ht="14.25" spans="19:24">
      <c r="S636" s="102"/>
      <c r="T636" s="102"/>
      <c r="U636" s="102"/>
      <c r="V636" s="102"/>
      <c r="W636" s="102"/>
      <c r="X636" s="103"/>
    </row>
    <row r="637" ht="14.25" spans="19:24">
      <c r="S637" s="102"/>
      <c r="T637" s="102"/>
      <c r="U637" s="102"/>
      <c r="V637" s="102"/>
      <c r="W637" s="102"/>
      <c r="X637" s="103"/>
    </row>
    <row r="638" ht="14.25" spans="19:24">
      <c r="S638" s="102"/>
      <c r="T638" s="102"/>
      <c r="U638" s="102"/>
      <c r="V638" s="102"/>
      <c r="W638" s="102"/>
      <c r="X638" s="103"/>
    </row>
    <row r="639" ht="14.25" spans="19:24">
      <c r="S639" s="102"/>
      <c r="T639" s="102"/>
      <c r="U639" s="102"/>
      <c r="V639" s="102"/>
      <c r="W639" s="102"/>
      <c r="X639" s="103"/>
    </row>
    <row r="640" ht="14.25" spans="19:24">
      <c r="S640" s="102"/>
      <c r="T640" s="102"/>
      <c r="U640" s="102"/>
      <c r="V640" s="102"/>
      <c r="W640" s="102"/>
      <c r="X640" s="103"/>
    </row>
    <row r="641" ht="14.25" spans="19:24">
      <c r="S641" s="102"/>
      <c r="T641" s="102"/>
      <c r="U641" s="102"/>
      <c r="V641" s="102"/>
      <c r="W641" s="102"/>
      <c r="X641" s="103"/>
    </row>
    <row r="642" ht="14.25" spans="19:24">
      <c r="S642" s="102"/>
      <c r="T642" s="102"/>
      <c r="U642" s="102"/>
      <c r="V642" s="102"/>
      <c r="W642" s="102"/>
      <c r="X642" s="103"/>
    </row>
    <row r="643" ht="14.25" spans="19:24">
      <c r="S643" s="102"/>
      <c r="T643" s="102"/>
      <c r="U643" s="102"/>
      <c r="V643" s="102"/>
      <c r="W643" s="102"/>
      <c r="X643" s="103"/>
    </row>
    <row r="644" ht="14.25" spans="19:24">
      <c r="S644" s="102"/>
      <c r="T644" s="102"/>
      <c r="U644" s="102"/>
      <c r="V644" s="102"/>
      <c r="W644" s="102"/>
      <c r="X644" s="103"/>
    </row>
    <row r="645" ht="14.25" spans="19:24">
      <c r="S645" s="102"/>
      <c r="T645" s="102"/>
      <c r="U645" s="102"/>
      <c r="V645" s="102"/>
      <c r="W645" s="102"/>
      <c r="X645" s="102"/>
    </row>
    <row r="646" ht="14.25" spans="19:24">
      <c r="S646" s="102"/>
      <c r="T646" s="102"/>
      <c r="U646" s="102"/>
      <c r="V646" s="102"/>
      <c r="W646" s="102"/>
      <c r="X646" s="102"/>
    </row>
    <row r="647" ht="14.25" spans="19:24">
      <c r="S647" s="102"/>
      <c r="T647" s="102"/>
      <c r="U647" s="102"/>
      <c r="V647" s="102"/>
      <c r="W647" s="102"/>
      <c r="X647" s="102"/>
    </row>
    <row r="648" ht="14.25" spans="19:24">
      <c r="S648" s="102"/>
      <c r="T648" s="102"/>
      <c r="U648" s="102"/>
      <c r="V648" s="102"/>
      <c r="W648" s="102"/>
      <c r="X648" s="103"/>
    </row>
    <row r="649" ht="14.25" spans="19:24">
      <c r="S649" s="102"/>
      <c r="T649" s="102"/>
      <c r="U649" s="102"/>
      <c r="V649" s="102"/>
      <c r="W649" s="102"/>
      <c r="X649" s="103"/>
    </row>
    <row r="650" ht="14.25" spans="19:24">
      <c r="S650" s="102"/>
      <c r="T650" s="102"/>
      <c r="U650" s="102"/>
      <c r="V650" s="102"/>
      <c r="W650" s="102"/>
      <c r="X650" s="103"/>
    </row>
    <row r="651" ht="14.25" spans="19:24">
      <c r="S651" s="102"/>
      <c r="T651" s="102"/>
      <c r="U651" s="102"/>
      <c r="V651" s="102"/>
      <c r="W651" s="102"/>
      <c r="X651" s="103"/>
    </row>
    <row r="652" ht="14.25" spans="19:24">
      <c r="S652" s="102"/>
      <c r="T652" s="102"/>
      <c r="U652" s="102"/>
      <c r="V652" s="102"/>
      <c r="W652" s="102"/>
      <c r="X652" s="103"/>
    </row>
    <row r="653" ht="14.25" spans="19:24">
      <c r="S653" s="102"/>
      <c r="T653" s="102"/>
      <c r="U653" s="102"/>
      <c r="V653" s="102"/>
      <c r="W653" s="102"/>
      <c r="X653" s="103"/>
    </row>
    <row r="654" ht="14.25" spans="19:24">
      <c r="S654" s="102"/>
      <c r="T654" s="102"/>
      <c r="U654" s="102"/>
      <c r="V654" s="102"/>
      <c r="W654" s="102"/>
      <c r="X654" s="103"/>
    </row>
    <row r="655" ht="14.25" spans="19:24">
      <c r="S655" s="102"/>
      <c r="T655" s="102"/>
      <c r="U655" s="102"/>
      <c r="V655" s="102"/>
      <c r="W655" s="102"/>
      <c r="X655" s="103"/>
    </row>
    <row r="656" ht="14.25" spans="19:24">
      <c r="S656" s="102"/>
      <c r="T656" s="102"/>
      <c r="U656" s="102"/>
      <c r="V656" s="102"/>
      <c r="W656" s="102"/>
      <c r="X656" s="103"/>
    </row>
    <row r="657" ht="14.25" spans="19:24">
      <c r="S657" s="102"/>
      <c r="T657" s="102"/>
      <c r="U657" s="102"/>
      <c r="V657" s="102"/>
      <c r="W657" s="102"/>
      <c r="X657" s="103"/>
    </row>
    <row r="658" ht="14.25" spans="19:24">
      <c r="S658" s="102"/>
      <c r="T658" s="102"/>
      <c r="U658" s="102"/>
      <c r="V658" s="102"/>
      <c r="W658" s="102"/>
      <c r="X658" s="103"/>
    </row>
    <row r="659" ht="14.25" spans="19:24">
      <c r="S659" s="102"/>
      <c r="T659" s="102"/>
      <c r="U659" s="102"/>
      <c r="V659" s="102"/>
      <c r="W659" s="102"/>
      <c r="X659" s="102"/>
    </row>
    <row r="660" ht="14.25" spans="19:24">
      <c r="S660" s="102"/>
      <c r="T660" s="102"/>
      <c r="U660" s="102"/>
      <c r="V660" s="102"/>
      <c r="W660" s="102"/>
      <c r="X660" s="103"/>
    </row>
    <row r="661" ht="14.25" spans="19:24">
      <c r="S661" s="102"/>
      <c r="T661" s="102"/>
      <c r="U661" s="102"/>
      <c r="V661" s="102"/>
      <c r="W661" s="102"/>
      <c r="X661" s="102"/>
    </row>
    <row r="662" ht="14.25" spans="19:24">
      <c r="S662" s="102"/>
      <c r="T662" s="102"/>
      <c r="U662" s="102"/>
      <c r="V662" s="102"/>
      <c r="W662" s="102"/>
      <c r="X662" s="103"/>
    </row>
    <row r="663" ht="14.25" spans="19:24">
      <c r="S663" s="102"/>
      <c r="T663" s="102"/>
      <c r="U663" s="102"/>
      <c r="V663" s="102"/>
      <c r="W663" s="102"/>
      <c r="X663" s="102"/>
    </row>
    <row r="664" ht="14.25" spans="19:24">
      <c r="S664" s="102"/>
      <c r="T664" s="102"/>
      <c r="U664" s="102"/>
      <c r="V664" s="102"/>
      <c r="W664" s="102"/>
      <c r="X664" s="103"/>
    </row>
    <row r="665" ht="14.25" spans="19:24">
      <c r="S665" s="102"/>
      <c r="T665" s="102"/>
      <c r="U665" s="102"/>
      <c r="V665" s="102"/>
      <c r="W665" s="102"/>
      <c r="X665" s="102"/>
    </row>
    <row r="666" ht="14.25" spans="19:24">
      <c r="S666" s="102"/>
      <c r="T666" s="102"/>
      <c r="U666" s="102"/>
      <c r="V666" s="102"/>
      <c r="W666" s="102"/>
      <c r="X666" s="102"/>
    </row>
    <row r="667" ht="14.25" spans="19:24">
      <c r="S667" s="102"/>
      <c r="T667" s="102"/>
      <c r="U667" s="102"/>
      <c r="V667" s="102"/>
      <c r="W667" s="102"/>
      <c r="X667" s="103"/>
    </row>
    <row r="668" ht="14.25" spans="19:24">
      <c r="S668" s="102"/>
      <c r="T668" s="102"/>
      <c r="U668" s="102"/>
      <c r="V668" s="102"/>
      <c r="W668" s="102"/>
      <c r="X668" s="102"/>
    </row>
    <row r="669" ht="14.25" spans="19:24">
      <c r="S669" s="102"/>
      <c r="T669" s="102"/>
      <c r="U669" s="102"/>
      <c r="V669" s="102"/>
      <c r="W669" s="102"/>
      <c r="X669" s="103"/>
    </row>
    <row r="670" ht="14.25" spans="19:24">
      <c r="S670" s="102"/>
      <c r="T670" s="102"/>
      <c r="U670" s="102"/>
      <c r="V670" s="102"/>
      <c r="W670" s="102"/>
      <c r="X670" s="103"/>
    </row>
    <row r="671" ht="14.25" spans="19:24">
      <c r="S671" s="102"/>
      <c r="T671" s="102"/>
      <c r="U671" s="102"/>
      <c r="V671" s="102"/>
      <c r="W671" s="102"/>
      <c r="X671" s="102"/>
    </row>
    <row r="672" ht="14.25" spans="19:24">
      <c r="S672" s="102"/>
      <c r="T672" s="102"/>
      <c r="U672" s="102"/>
      <c r="V672" s="102"/>
      <c r="W672" s="102"/>
      <c r="X672" s="102"/>
    </row>
    <row r="673" ht="14.25" spans="19:24">
      <c r="S673" s="102"/>
      <c r="T673" s="102"/>
      <c r="U673" s="102"/>
      <c r="V673" s="102"/>
      <c r="W673" s="102"/>
      <c r="X673" s="103"/>
    </row>
    <row r="674" ht="14.25" spans="19:24">
      <c r="S674" s="102"/>
      <c r="T674" s="102"/>
      <c r="U674" s="102"/>
      <c r="V674" s="102"/>
      <c r="W674" s="102"/>
      <c r="X674" s="103"/>
    </row>
    <row r="675" ht="14.25" spans="19:24">
      <c r="S675" s="102"/>
      <c r="T675" s="102"/>
      <c r="U675" s="102"/>
      <c r="V675" s="102"/>
      <c r="W675" s="102"/>
      <c r="X675" s="103"/>
    </row>
    <row r="676" ht="14.25" spans="19:24">
      <c r="S676" s="102"/>
      <c r="T676" s="102"/>
      <c r="U676" s="102"/>
      <c r="V676" s="102"/>
      <c r="W676" s="102"/>
      <c r="X676" s="102"/>
    </row>
    <row r="677" ht="14.25" spans="19:24">
      <c r="S677" s="102"/>
      <c r="T677" s="102"/>
      <c r="U677" s="102"/>
      <c r="V677" s="102"/>
      <c r="W677" s="102"/>
      <c r="X677" s="102"/>
    </row>
    <row r="678" ht="14.25" spans="19:24">
      <c r="S678" s="102"/>
      <c r="T678" s="102"/>
      <c r="U678" s="102"/>
      <c r="V678" s="102"/>
      <c r="W678" s="102"/>
      <c r="X678" s="102"/>
    </row>
    <row r="679" ht="14.25" spans="19:24">
      <c r="S679" s="102"/>
      <c r="T679" s="102"/>
      <c r="U679" s="102"/>
      <c r="V679" s="102"/>
      <c r="W679" s="102"/>
      <c r="X679" s="102"/>
    </row>
    <row r="680" ht="14.25" spans="19:24">
      <c r="S680" s="102"/>
      <c r="T680" s="102"/>
      <c r="U680" s="102"/>
      <c r="V680" s="102"/>
      <c r="W680" s="102"/>
      <c r="X680" s="103"/>
    </row>
    <row r="681" ht="14.25" spans="19:24">
      <c r="S681" s="102"/>
      <c r="T681" s="102"/>
      <c r="U681" s="102"/>
      <c r="V681" s="102"/>
      <c r="W681" s="102"/>
      <c r="X681" s="103"/>
    </row>
    <row r="682" ht="14.25" spans="19:24">
      <c r="S682" s="102"/>
      <c r="T682" s="102"/>
      <c r="U682" s="102"/>
      <c r="V682" s="102"/>
      <c r="W682" s="102"/>
      <c r="X682" s="103"/>
    </row>
    <row r="683" ht="14.25" spans="19:24">
      <c r="S683" s="102"/>
      <c r="T683" s="102"/>
      <c r="U683" s="102"/>
      <c r="V683" s="102"/>
      <c r="W683" s="102"/>
      <c r="X683" s="103"/>
    </row>
    <row r="684" ht="14.25" spans="19:24">
      <c r="S684" s="102"/>
      <c r="T684" s="102"/>
      <c r="U684" s="102"/>
      <c r="V684" s="102"/>
      <c r="W684" s="102"/>
      <c r="X684" s="103"/>
    </row>
    <row r="685" ht="14.25" spans="19:24">
      <c r="S685" s="102"/>
      <c r="T685" s="102"/>
      <c r="U685" s="102"/>
      <c r="V685" s="102"/>
      <c r="W685" s="102"/>
      <c r="X685" s="103"/>
    </row>
    <row r="686" ht="14.25" spans="19:24">
      <c r="S686" s="102"/>
      <c r="T686" s="102"/>
      <c r="U686" s="102"/>
      <c r="V686" s="102"/>
      <c r="W686" s="102"/>
      <c r="X686" s="103"/>
    </row>
    <row r="687" ht="14.25" spans="19:24">
      <c r="S687" s="102"/>
      <c r="T687" s="102"/>
      <c r="U687" s="102"/>
      <c r="V687" s="102"/>
      <c r="W687" s="102"/>
      <c r="X687" s="103"/>
    </row>
    <row r="688" ht="14.25" spans="19:24">
      <c r="S688" s="102"/>
      <c r="T688" s="102"/>
      <c r="U688" s="102"/>
      <c r="V688" s="102"/>
      <c r="W688" s="102"/>
      <c r="X688" s="102"/>
    </row>
    <row r="689" ht="14.25" spans="19:24">
      <c r="S689" s="102"/>
      <c r="T689" s="102"/>
      <c r="U689" s="102"/>
      <c r="V689" s="102"/>
      <c r="W689" s="102"/>
      <c r="X689" s="103"/>
    </row>
    <row r="690" ht="14.25" spans="19:24">
      <c r="S690" s="102"/>
      <c r="T690" s="102"/>
      <c r="U690" s="102"/>
      <c r="V690" s="102"/>
      <c r="W690" s="102"/>
      <c r="X690" s="103"/>
    </row>
    <row r="691" ht="14.25" spans="19:24">
      <c r="S691" s="102"/>
      <c r="T691" s="102"/>
      <c r="U691" s="102"/>
      <c r="V691" s="102"/>
      <c r="W691" s="102"/>
      <c r="X691" s="103"/>
    </row>
    <row r="692" ht="14.25" spans="19:24">
      <c r="S692" s="102"/>
      <c r="T692" s="102"/>
      <c r="U692" s="102"/>
      <c r="V692" s="102"/>
      <c r="W692" s="102"/>
      <c r="X692" s="103"/>
    </row>
    <row r="693" ht="14.25" spans="19:24">
      <c r="S693" s="102"/>
      <c r="T693" s="102"/>
      <c r="U693" s="102"/>
      <c r="V693" s="102"/>
      <c r="W693" s="102"/>
      <c r="X693" s="103"/>
    </row>
    <row r="694" ht="14.25" spans="19:24">
      <c r="S694" s="102"/>
      <c r="T694" s="102"/>
      <c r="U694" s="102"/>
      <c r="V694" s="102"/>
      <c r="W694" s="102"/>
      <c r="X694" s="103"/>
    </row>
    <row r="695" ht="14.25" spans="19:24">
      <c r="S695" s="102"/>
      <c r="T695" s="102"/>
      <c r="U695" s="102"/>
      <c r="V695" s="102"/>
      <c r="W695" s="102"/>
      <c r="X695" s="103"/>
    </row>
    <row r="696" ht="14.25" spans="19:24">
      <c r="S696" s="102"/>
      <c r="T696" s="102"/>
      <c r="U696" s="102"/>
      <c r="V696" s="102"/>
      <c r="W696" s="102"/>
      <c r="X696" s="103"/>
    </row>
    <row r="697" ht="14.25" spans="19:24">
      <c r="S697" s="102"/>
      <c r="T697" s="102"/>
      <c r="U697" s="102"/>
      <c r="V697" s="102"/>
      <c r="W697" s="102"/>
      <c r="X697" s="103"/>
    </row>
    <row r="698" ht="14.25" spans="19:24">
      <c r="S698" s="102"/>
      <c r="T698" s="102"/>
      <c r="U698" s="102"/>
      <c r="V698" s="102"/>
      <c r="W698" s="102"/>
      <c r="X698" s="103"/>
    </row>
    <row r="699" ht="14.25" spans="19:24">
      <c r="S699" s="102"/>
      <c r="T699" s="102"/>
      <c r="U699" s="102"/>
      <c r="V699" s="102"/>
      <c r="W699" s="102"/>
      <c r="X699" s="103"/>
    </row>
    <row r="700" ht="14.25" spans="19:24">
      <c r="S700" s="102"/>
      <c r="T700" s="102"/>
      <c r="U700" s="102"/>
      <c r="V700" s="102"/>
      <c r="W700" s="102"/>
      <c r="X700" s="103"/>
    </row>
    <row r="701" ht="14.25" spans="19:24">
      <c r="S701" s="102"/>
      <c r="T701" s="102"/>
      <c r="U701" s="102"/>
      <c r="V701" s="102"/>
      <c r="W701" s="102"/>
      <c r="X701" s="103"/>
    </row>
    <row r="702" ht="14.25" spans="19:24">
      <c r="S702" s="102"/>
      <c r="T702" s="102"/>
      <c r="U702" s="102"/>
      <c r="V702" s="102"/>
      <c r="W702" s="102"/>
      <c r="X702" s="103"/>
    </row>
    <row r="703" ht="14.25" spans="19:24">
      <c r="S703" s="102"/>
      <c r="T703" s="102"/>
      <c r="U703" s="102"/>
      <c r="V703" s="102"/>
      <c r="W703" s="102"/>
      <c r="X703" s="103"/>
    </row>
    <row r="704" ht="14.25" spans="19:24">
      <c r="S704" s="102"/>
      <c r="T704" s="102"/>
      <c r="U704" s="102"/>
      <c r="V704" s="102"/>
      <c r="W704" s="102"/>
      <c r="X704" s="103"/>
    </row>
    <row r="705" ht="14.25" spans="19:24">
      <c r="S705" s="102"/>
      <c r="T705" s="102"/>
      <c r="U705" s="102"/>
      <c r="V705" s="102"/>
      <c r="W705" s="102"/>
      <c r="X705" s="103"/>
    </row>
    <row r="706" ht="14.25" spans="19:24">
      <c r="S706" s="102"/>
      <c r="T706" s="102"/>
      <c r="U706" s="102"/>
      <c r="V706" s="102"/>
      <c r="W706" s="102"/>
      <c r="X706" s="103"/>
    </row>
    <row r="707" ht="14.25" spans="19:24">
      <c r="S707" s="102"/>
      <c r="T707" s="102"/>
      <c r="U707" s="102"/>
      <c r="V707" s="102"/>
      <c r="W707" s="102"/>
      <c r="X707" s="103"/>
    </row>
    <row r="708" ht="14.25" spans="19:24">
      <c r="S708" s="102"/>
      <c r="T708" s="102"/>
      <c r="U708" s="102"/>
      <c r="V708" s="102"/>
      <c r="W708" s="102"/>
      <c r="X708" s="103"/>
    </row>
    <row r="709" ht="14.25" spans="19:24">
      <c r="S709" s="102"/>
      <c r="T709" s="102"/>
      <c r="U709" s="102"/>
      <c r="V709" s="102"/>
      <c r="W709" s="102"/>
      <c r="X709" s="102"/>
    </row>
    <row r="710" ht="14.25" spans="19:24">
      <c r="S710" s="102"/>
      <c r="T710" s="102"/>
      <c r="U710" s="102"/>
      <c r="V710" s="102"/>
      <c r="W710" s="102"/>
      <c r="X710" s="102"/>
    </row>
    <row r="711" ht="14.25" spans="19:24">
      <c r="S711" s="102"/>
      <c r="T711" s="102"/>
      <c r="U711" s="102"/>
      <c r="V711" s="102"/>
      <c r="W711" s="102"/>
      <c r="X711" s="102"/>
    </row>
    <row r="712" ht="14.25" spans="19:24">
      <c r="S712" s="102"/>
      <c r="T712" s="102"/>
      <c r="U712" s="102"/>
      <c r="V712" s="102"/>
      <c r="W712" s="102"/>
      <c r="X712" s="102"/>
    </row>
    <row r="713" ht="14.25" spans="19:24">
      <c r="S713" s="102"/>
      <c r="T713" s="102"/>
      <c r="U713" s="102"/>
      <c r="V713" s="102"/>
      <c r="W713" s="102"/>
      <c r="X713" s="102"/>
    </row>
    <row r="714" ht="14.25" spans="19:24">
      <c r="S714" s="102"/>
      <c r="T714" s="102"/>
      <c r="U714" s="102"/>
      <c r="V714" s="102"/>
      <c r="W714" s="102"/>
      <c r="X714" s="102"/>
    </row>
    <row r="715" ht="14.25" spans="19:24">
      <c r="S715" s="102"/>
      <c r="T715" s="102"/>
      <c r="U715" s="102"/>
      <c r="V715" s="102"/>
      <c r="W715" s="102"/>
      <c r="X715" s="103"/>
    </row>
    <row r="716" ht="14.25" spans="19:24">
      <c r="S716" s="102"/>
      <c r="T716" s="102"/>
      <c r="U716" s="102"/>
      <c r="V716" s="102"/>
      <c r="W716" s="102"/>
      <c r="X716" s="103"/>
    </row>
    <row r="717" ht="14.25" spans="19:24">
      <c r="S717" s="102"/>
      <c r="T717" s="102"/>
      <c r="U717" s="102"/>
      <c r="V717" s="102"/>
      <c r="W717" s="102"/>
      <c r="X717" s="103"/>
    </row>
    <row r="718" ht="14.25" spans="19:24">
      <c r="S718" s="102"/>
      <c r="T718" s="102"/>
      <c r="U718" s="102"/>
      <c r="V718" s="102"/>
      <c r="W718" s="102"/>
      <c r="X718" s="103"/>
    </row>
    <row r="719" ht="14.25" spans="19:24">
      <c r="S719" s="102"/>
      <c r="T719" s="102"/>
      <c r="U719" s="102"/>
      <c r="V719" s="102"/>
      <c r="W719" s="102"/>
      <c r="X719" s="102"/>
    </row>
    <row r="720" ht="14.25" spans="19:24">
      <c r="S720" s="102"/>
      <c r="T720" s="102"/>
      <c r="U720" s="102"/>
      <c r="V720" s="102"/>
      <c r="W720" s="102"/>
      <c r="X720" s="102"/>
    </row>
    <row r="721" ht="14.25" spans="19:24">
      <c r="S721" s="102"/>
      <c r="T721" s="102"/>
      <c r="U721" s="102"/>
      <c r="V721" s="102"/>
      <c r="W721" s="102"/>
      <c r="X721" s="103"/>
    </row>
    <row r="722" ht="14.25" spans="19:24">
      <c r="S722" s="102"/>
      <c r="T722" s="102"/>
      <c r="U722" s="102"/>
      <c r="V722" s="102"/>
      <c r="W722" s="102"/>
      <c r="X722" s="102"/>
    </row>
    <row r="723" ht="14.25" spans="19:24">
      <c r="S723" s="102"/>
      <c r="T723" s="102"/>
      <c r="U723" s="102"/>
      <c r="V723" s="102"/>
      <c r="W723" s="102"/>
      <c r="X723" s="102"/>
    </row>
    <row r="724" ht="14.25" spans="19:24">
      <c r="S724" s="102"/>
      <c r="T724" s="102"/>
      <c r="U724" s="102"/>
      <c r="V724" s="102"/>
      <c r="W724" s="102"/>
      <c r="X724" s="102"/>
    </row>
    <row r="725" ht="14.25" spans="19:24">
      <c r="S725" s="102"/>
      <c r="T725" s="102"/>
      <c r="U725" s="102"/>
      <c r="V725" s="102"/>
      <c r="W725" s="102"/>
      <c r="X725" s="102"/>
    </row>
    <row r="726" ht="14.25" spans="19:24">
      <c r="S726" s="102"/>
      <c r="T726" s="102"/>
      <c r="U726" s="102"/>
      <c r="V726" s="102"/>
      <c r="W726" s="102"/>
      <c r="X726" s="103"/>
    </row>
    <row r="727" ht="14.25" spans="19:24">
      <c r="S727" s="102"/>
      <c r="T727" s="102"/>
      <c r="U727" s="102"/>
      <c r="V727" s="102"/>
      <c r="W727" s="102"/>
      <c r="X727" s="103"/>
    </row>
    <row r="728" ht="14.25" spans="19:24">
      <c r="S728" s="102"/>
      <c r="T728" s="102"/>
      <c r="U728" s="102"/>
      <c r="V728" s="102"/>
      <c r="W728" s="102"/>
      <c r="X728" s="103"/>
    </row>
    <row r="729" ht="14.25" spans="19:24">
      <c r="S729" s="102"/>
      <c r="T729" s="102"/>
      <c r="U729" s="102"/>
      <c r="V729" s="102"/>
      <c r="W729" s="102"/>
      <c r="X729" s="102"/>
    </row>
    <row r="730" ht="14.25" spans="19:24">
      <c r="S730" s="102"/>
      <c r="T730" s="102"/>
      <c r="U730" s="102"/>
      <c r="V730" s="102"/>
      <c r="W730" s="102"/>
      <c r="X730" s="102"/>
    </row>
    <row r="731" ht="14.25" spans="19:24">
      <c r="S731" s="102"/>
      <c r="T731" s="102"/>
      <c r="U731" s="102"/>
      <c r="V731" s="102"/>
      <c r="W731" s="102"/>
      <c r="X731" s="103"/>
    </row>
    <row r="732" ht="14.25" spans="19:24">
      <c r="S732" s="102"/>
      <c r="T732" s="102"/>
      <c r="U732" s="102"/>
      <c r="V732" s="102"/>
      <c r="W732" s="102"/>
      <c r="X732" s="103"/>
    </row>
    <row r="733" ht="14.25" spans="19:24">
      <c r="S733" s="102"/>
      <c r="T733" s="102"/>
      <c r="U733" s="102"/>
      <c r="V733" s="102"/>
      <c r="W733" s="102"/>
      <c r="X733" s="103"/>
    </row>
    <row r="734" ht="14.25" spans="19:24">
      <c r="S734" s="102"/>
      <c r="T734" s="102"/>
      <c r="U734" s="102"/>
      <c r="V734" s="102"/>
      <c r="W734" s="102"/>
      <c r="X734" s="103"/>
    </row>
    <row r="735" ht="14.25" spans="19:24">
      <c r="S735" s="102"/>
      <c r="T735" s="102"/>
      <c r="U735" s="102"/>
      <c r="V735" s="102"/>
      <c r="W735" s="102"/>
      <c r="X735" s="103"/>
    </row>
    <row r="736" ht="14.25" spans="19:24">
      <c r="S736" s="102"/>
      <c r="T736" s="102"/>
      <c r="U736" s="102"/>
      <c r="V736" s="102"/>
      <c r="W736" s="102"/>
      <c r="X736" s="103"/>
    </row>
    <row r="737" ht="14.25" spans="19:24">
      <c r="S737" s="102"/>
      <c r="T737" s="102"/>
      <c r="U737" s="102"/>
      <c r="V737" s="102"/>
      <c r="W737" s="102"/>
      <c r="X737" s="103"/>
    </row>
    <row r="738" ht="14.25" spans="19:24">
      <c r="S738" s="102"/>
      <c r="T738" s="102"/>
      <c r="U738" s="102"/>
      <c r="V738" s="102"/>
      <c r="W738" s="102"/>
      <c r="X738" s="103"/>
    </row>
    <row r="739" ht="14.25" spans="19:24">
      <c r="S739" s="102"/>
      <c r="T739" s="102"/>
      <c r="U739" s="102"/>
      <c r="V739" s="102"/>
      <c r="W739" s="102"/>
      <c r="X739" s="103"/>
    </row>
    <row r="740" ht="14.25" spans="19:24">
      <c r="S740" s="102"/>
      <c r="T740" s="102"/>
      <c r="U740" s="102"/>
      <c r="V740" s="102"/>
      <c r="W740" s="102"/>
      <c r="X740" s="102"/>
    </row>
    <row r="741" ht="14.25" spans="19:24">
      <c r="S741" s="102"/>
      <c r="T741" s="102"/>
      <c r="U741" s="102"/>
      <c r="V741" s="102"/>
      <c r="W741" s="102"/>
      <c r="X741" s="103"/>
    </row>
    <row r="742" ht="14.25" spans="19:24">
      <c r="S742" s="102"/>
      <c r="T742" s="102"/>
      <c r="U742" s="102"/>
      <c r="V742" s="102"/>
      <c r="W742" s="102"/>
      <c r="X742" s="103"/>
    </row>
    <row r="743" ht="14.25" spans="19:24">
      <c r="S743" s="102"/>
      <c r="T743" s="102"/>
      <c r="U743" s="102"/>
      <c r="V743" s="102"/>
      <c r="W743" s="102"/>
      <c r="X743" s="103"/>
    </row>
    <row r="744" ht="14.25" spans="19:24">
      <c r="S744" s="102"/>
      <c r="T744" s="102"/>
      <c r="U744" s="102"/>
      <c r="V744" s="102"/>
      <c r="W744" s="102"/>
      <c r="X744" s="103"/>
    </row>
    <row r="745" ht="14.25" spans="19:24">
      <c r="S745" s="102"/>
      <c r="T745" s="102"/>
      <c r="U745" s="102"/>
      <c r="V745" s="102"/>
      <c r="W745" s="102"/>
      <c r="X745" s="103"/>
    </row>
    <row r="746" ht="14.25" spans="19:24">
      <c r="S746" s="102"/>
      <c r="T746" s="102"/>
      <c r="U746" s="102"/>
      <c r="V746" s="102"/>
      <c r="W746" s="102"/>
      <c r="X746" s="103"/>
    </row>
    <row r="747" ht="14.25" spans="19:24">
      <c r="S747" s="102"/>
      <c r="T747" s="102"/>
      <c r="U747" s="102"/>
      <c r="V747" s="102"/>
      <c r="W747" s="102"/>
      <c r="X747" s="103"/>
    </row>
    <row r="748" ht="14.25" spans="19:24">
      <c r="S748" s="102"/>
      <c r="T748" s="102"/>
      <c r="U748" s="102"/>
      <c r="V748" s="102"/>
      <c r="W748" s="102"/>
      <c r="X748" s="103"/>
    </row>
    <row r="749" ht="14.25" spans="19:24">
      <c r="S749" s="102"/>
      <c r="T749" s="102"/>
      <c r="U749" s="102"/>
      <c r="V749" s="102"/>
      <c r="W749" s="102"/>
      <c r="X749" s="102"/>
    </row>
    <row r="750" ht="14.25" spans="19:24">
      <c r="S750" s="102"/>
      <c r="T750" s="102"/>
      <c r="U750" s="102"/>
      <c r="V750" s="102"/>
      <c r="W750" s="102"/>
      <c r="X750" s="103"/>
    </row>
    <row r="751" ht="14.25" spans="19:24">
      <c r="S751" s="102"/>
      <c r="T751" s="102"/>
      <c r="U751" s="102"/>
      <c r="V751" s="102"/>
      <c r="W751" s="102"/>
      <c r="X751" s="102"/>
    </row>
    <row r="752" ht="14.25" spans="19:24">
      <c r="S752" s="102"/>
      <c r="T752" s="102"/>
      <c r="U752" s="102"/>
      <c r="V752" s="102"/>
      <c r="W752" s="102"/>
      <c r="X752" s="102"/>
    </row>
    <row r="753" ht="14.25" spans="19:24">
      <c r="S753" s="102"/>
      <c r="T753" s="102"/>
      <c r="U753" s="102"/>
      <c r="V753" s="102"/>
      <c r="W753" s="102"/>
      <c r="X753" s="103"/>
    </row>
    <row r="754" ht="14.25" spans="19:24">
      <c r="S754" s="102"/>
      <c r="T754" s="102"/>
      <c r="U754" s="102"/>
      <c r="V754" s="102"/>
      <c r="W754" s="102"/>
      <c r="X754" s="102"/>
    </row>
    <row r="755" ht="14.25" spans="19:24">
      <c r="S755" s="102"/>
      <c r="T755" s="102"/>
      <c r="U755" s="102"/>
      <c r="V755" s="102"/>
      <c r="W755" s="102"/>
      <c r="X755" s="102"/>
    </row>
    <row r="756" ht="14.25" spans="19:24">
      <c r="S756" s="102"/>
      <c r="T756" s="102"/>
      <c r="U756" s="102"/>
      <c r="V756" s="102"/>
      <c r="W756" s="102"/>
      <c r="X756" s="102"/>
    </row>
    <row r="757" ht="14.25" spans="19:24">
      <c r="S757" s="102"/>
      <c r="T757" s="102"/>
      <c r="U757" s="102"/>
      <c r="V757" s="102"/>
      <c r="W757" s="102"/>
      <c r="X757" s="103"/>
    </row>
    <row r="758" ht="14.25" spans="19:24">
      <c r="S758" s="102"/>
      <c r="T758" s="102"/>
      <c r="U758" s="102"/>
      <c r="V758" s="102"/>
      <c r="W758" s="102"/>
      <c r="X758" s="102"/>
    </row>
    <row r="759" ht="14.25" spans="19:24">
      <c r="S759" s="102"/>
      <c r="T759" s="102"/>
      <c r="U759" s="102"/>
      <c r="V759" s="102"/>
      <c r="W759" s="102"/>
      <c r="X759" s="103"/>
    </row>
    <row r="760" ht="14.25" spans="19:24">
      <c r="S760" s="102"/>
      <c r="T760" s="102"/>
      <c r="U760" s="102"/>
      <c r="V760" s="102"/>
      <c r="W760" s="102"/>
      <c r="X760" s="103"/>
    </row>
    <row r="761" ht="14.25" spans="19:24">
      <c r="S761" s="102"/>
      <c r="T761" s="102"/>
      <c r="U761" s="102"/>
      <c r="V761" s="102"/>
      <c r="W761" s="102"/>
      <c r="X761" s="103"/>
    </row>
    <row r="762" ht="14.25" spans="19:24">
      <c r="S762" s="102"/>
      <c r="T762" s="102"/>
      <c r="U762" s="102"/>
      <c r="V762" s="102"/>
      <c r="W762" s="102"/>
      <c r="X762" s="102"/>
    </row>
    <row r="763" ht="14.25" spans="19:24">
      <c r="S763" s="102"/>
      <c r="T763" s="102"/>
      <c r="U763" s="102"/>
      <c r="V763" s="102"/>
      <c r="W763" s="102"/>
      <c r="X763" s="103"/>
    </row>
    <row r="764" ht="14.25" spans="19:24">
      <c r="S764" s="102"/>
      <c r="T764" s="102"/>
      <c r="U764" s="102"/>
      <c r="V764" s="102"/>
      <c r="W764" s="102"/>
      <c r="X764" s="102"/>
    </row>
    <row r="765" ht="14.25" spans="19:24">
      <c r="S765" s="102"/>
      <c r="T765" s="102"/>
      <c r="U765" s="102"/>
      <c r="V765" s="102"/>
      <c r="W765" s="102"/>
      <c r="X765" s="102"/>
    </row>
    <row r="766" ht="14.25" spans="19:24">
      <c r="S766" s="102"/>
      <c r="T766" s="102"/>
      <c r="U766" s="102"/>
      <c r="V766" s="102"/>
      <c r="W766" s="102"/>
      <c r="X766" s="103"/>
    </row>
    <row r="767" ht="14.25" spans="19:24">
      <c r="S767" s="102"/>
      <c r="T767" s="102"/>
      <c r="U767" s="102"/>
      <c r="V767" s="102"/>
      <c r="W767" s="102"/>
      <c r="X767" s="102"/>
    </row>
    <row r="768" ht="14.25" spans="19:24">
      <c r="S768" s="102"/>
      <c r="T768" s="102"/>
      <c r="U768" s="102"/>
      <c r="V768" s="102"/>
      <c r="W768" s="102"/>
      <c r="X768" s="102"/>
    </row>
    <row r="769" ht="14.25" spans="19:24">
      <c r="S769" s="102"/>
      <c r="T769" s="102"/>
      <c r="U769" s="102"/>
      <c r="V769" s="102"/>
      <c r="W769" s="102"/>
      <c r="X769" s="102"/>
    </row>
    <row r="770" ht="14.25" spans="19:24">
      <c r="S770" s="102"/>
      <c r="T770" s="102"/>
      <c r="U770" s="102"/>
      <c r="V770" s="102"/>
      <c r="W770" s="102"/>
      <c r="X770" s="102"/>
    </row>
    <row r="771" ht="14.25" spans="19:24">
      <c r="S771" s="102"/>
      <c r="T771" s="102"/>
      <c r="U771" s="102"/>
      <c r="V771" s="102"/>
      <c r="W771" s="102"/>
      <c r="X771" s="103"/>
    </row>
    <row r="772" ht="14.25" spans="19:24">
      <c r="S772" s="102"/>
      <c r="T772" s="102"/>
      <c r="U772" s="102"/>
      <c r="V772" s="102"/>
      <c r="W772" s="102"/>
      <c r="X772" s="103"/>
    </row>
    <row r="773" ht="14.25" spans="19:24">
      <c r="S773" s="102"/>
      <c r="T773" s="102"/>
      <c r="U773" s="102"/>
      <c r="V773" s="102"/>
      <c r="W773" s="102"/>
      <c r="X773" s="102"/>
    </row>
    <row r="774" ht="14.25" spans="19:24">
      <c r="S774" s="102"/>
      <c r="T774" s="102"/>
      <c r="U774" s="102"/>
      <c r="V774" s="102"/>
      <c r="W774" s="102"/>
      <c r="X774" s="103"/>
    </row>
    <row r="775" ht="14.25" spans="19:24">
      <c r="S775" s="102"/>
      <c r="T775" s="102"/>
      <c r="U775" s="102"/>
      <c r="V775" s="102"/>
      <c r="W775" s="102"/>
      <c r="X775" s="103"/>
    </row>
    <row r="776" ht="14.25" spans="19:24">
      <c r="S776" s="102"/>
      <c r="T776" s="102"/>
      <c r="U776" s="102"/>
      <c r="V776" s="102"/>
      <c r="W776" s="102"/>
      <c r="X776" s="103"/>
    </row>
    <row r="777" ht="14.25" spans="19:24">
      <c r="S777" s="102"/>
      <c r="T777" s="102"/>
      <c r="U777" s="102"/>
      <c r="V777" s="102"/>
      <c r="W777" s="102"/>
      <c r="X777" s="103"/>
    </row>
    <row r="778" ht="14.25" spans="19:24">
      <c r="S778" s="102"/>
      <c r="T778" s="102"/>
      <c r="U778" s="102"/>
      <c r="V778" s="102"/>
      <c r="W778" s="102"/>
      <c r="X778" s="103"/>
    </row>
    <row r="779" ht="14.25" spans="19:24">
      <c r="S779" s="102"/>
      <c r="T779" s="102"/>
      <c r="U779" s="102"/>
      <c r="V779" s="102"/>
      <c r="W779" s="102"/>
      <c r="X779" s="103"/>
    </row>
    <row r="780" ht="14.25" spans="19:24">
      <c r="S780" s="102"/>
      <c r="T780" s="102"/>
      <c r="U780" s="102"/>
      <c r="V780" s="102"/>
      <c r="W780" s="102"/>
      <c r="X780" s="103"/>
    </row>
    <row r="781" ht="14.25" spans="19:24">
      <c r="S781" s="102"/>
      <c r="T781" s="102"/>
      <c r="U781" s="102"/>
      <c r="V781" s="102"/>
      <c r="W781" s="102"/>
      <c r="X781" s="102"/>
    </row>
    <row r="782" ht="14.25" spans="19:24">
      <c r="S782" s="102"/>
      <c r="T782" s="102"/>
      <c r="U782" s="102"/>
      <c r="V782" s="102"/>
      <c r="W782" s="102"/>
      <c r="X782" s="102"/>
    </row>
    <row r="783" ht="14.25" spans="19:24">
      <c r="S783" s="102"/>
      <c r="T783" s="102"/>
      <c r="U783" s="102"/>
      <c r="V783" s="102"/>
      <c r="W783" s="102"/>
      <c r="X783" s="103"/>
    </row>
    <row r="784" ht="14.25" spans="19:24">
      <c r="S784" s="102"/>
      <c r="T784" s="102"/>
      <c r="U784" s="102"/>
      <c r="V784" s="102"/>
      <c r="W784" s="102"/>
      <c r="X784" s="103"/>
    </row>
    <row r="785" ht="14.25" spans="19:24">
      <c r="S785" s="102"/>
      <c r="T785" s="102"/>
      <c r="U785" s="102"/>
      <c r="V785" s="102"/>
      <c r="W785" s="102"/>
      <c r="X785" s="103"/>
    </row>
    <row r="786" ht="14.25" spans="19:24">
      <c r="S786" s="102"/>
      <c r="T786" s="102"/>
      <c r="U786" s="102"/>
      <c r="V786" s="102"/>
      <c r="W786" s="102"/>
      <c r="X786" s="103"/>
    </row>
    <row r="787" ht="14.25" spans="19:24">
      <c r="S787" s="102"/>
      <c r="T787" s="102"/>
      <c r="U787" s="102"/>
      <c r="V787" s="102"/>
      <c r="W787" s="102"/>
      <c r="X787" s="102"/>
    </row>
    <row r="788" ht="14.25" spans="19:24">
      <c r="S788" s="102"/>
      <c r="T788" s="102"/>
      <c r="U788" s="102"/>
      <c r="V788" s="102"/>
      <c r="W788" s="102"/>
      <c r="X788" s="102"/>
    </row>
    <row r="789" ht="14.25" spans="19:24">
      <c r="S789" s="102"/>
      <c r="T789" s="102"/>
      <c r="U789" s="102"/>
      <c r="V789" s="102"/>
      <c r="W789" s="102"/>
      <c r="X789" s="103"/>
    </row>
    <row r="790" ht="14.25" spans="19:24">
      <c r="S790" s="102"/>
      <c r="T790" s="102"/>
      <c r="U790" s="102"/>
      <c r="V790" s="102"/>
      <c r="W790" s="102"/>
      <c r="X790" s="102"/>
    </row>
    <row r="791" ht="14.25" spans="19:24">
      <c r="S791" s="102"/>
      <c r="T791" s="102"/>
      <c r="U791" s="102"/>
      <c r="V791" s="102"/>
      <c r="W791" s="102"/>
      <c r="X791" s="102"/>
    </row>
    <row r="792" ht="14.25" spans="19:24">
      <c r="S792" s="102"/>
      <c r="T792" s="102"/>
      <c r="U792" s="102"/>
      <c r="V792" s="102"/>
      <c r="W792" s="102"/>
      <c r="X792" s="103"/>
    </row>
    <row r="793" ht="14.25" spans="19:24">
      <c r="S793" s="102"/>
      <c r="T793" s="102"/>
      <c r="U793" s="102"/>
      <c r="V793" s="102"/>
      <c r="W793" s="102"/>
      <c r="X793" s="102"/>
    </row>
    <row r="794" ht="14.25" spans="19:24">
      <c r="S794" s="102"/>
      <c r="T794" s="102"/>
      <c r="U794" s="102"/>
      <c r="V794" s="102"/>
      <c r="W794" s="102"/>
      <c r="X794" s="102"/>
    </row>
    <row r="795" ht="14.25" spans="19:24">
      <c r="S795" s="102"/>
      <c r="T795" s="102"/>
      <c r="U795" s="102"/>
      <c r="V795" s="102"/>
      <c r="W795" s="102"/>
      <c r="X795" s="103"/>
    </row>
    <row r="796" ht="14.25" spans="19:24">
      <c r="S796" s="102"/>
      <c r="T796" s="102"/>
      <c r="U796" s="102"/>
      <c r="V796" s="102"/>
      <c r="W796" s="102"/>
      <c r="X796" s="103"/>
    </row>
    <row r="797" ht="14.25" spans="19:24">
      <c r="S797" s="102"/>
      <c r="T797" s="102"/>
      <c r="U797" s="102"/>
      <c r="V797" s="102"/>
      <c r="W797" s="102"/>
      <c r="X797" s="103"/>
    </row>
    <row r="798" ht="14.25" spans="19:24">
      <c r="S798" s="102"/>
      <c r="T798" s="102"/>
      <c r="U798" s="102"/>
      <c r="V798" s="102"/>
      <c r="W798" s="102"/>
      <c r="X798" s="103"/>
    </row>
    <row r="799" ht="14.25" spans="19:24">
      <c r="S799" s="102"/>
      <c r="T799" s="102"/>
      <c r="U799" s="102"/>
      <c r="V799" s="102"/>
      <c r="W799" s="102"/>
      <c r="X799" s="103"/>
    </row>
    <row r="800" ht="14.25" spans="19:24">
      <c r="S800" s="102"/>
      <c r="T800" s="102"/>
      <c r="U800" s="102"/>
      <c r="V800" s="102"/>
      <c r="W800" s="102"/>
      <c r="X800" s="103"/>
    </row>
    <row r="801" ht="14.25" spans="19:24">
      <c r="S801" s="102"/>
      <c r="T801" s="102"/>
      <c r="U801" s="102"/>
      <c r="V801" s="102"/>
      <c r="W801" s="102"/>
      <c r="X801" s="103"/>
    </row>
    <row r="802" ht="14.25" spans="19:24">
      <c r="S802" s="102"/>
      <c r="T802" s="102"/>
      <c r="U802" s="102"/>
      <c r="V802" s="102"/>
      <c r="W802" s="102"/>
      <c r="X802" s="103"/>
    </row>
    <row r="803" ht="14.25" spans="19:24">
      <c r="S803" s="102"/>
      <c r="T803" s="102"/>
      <c r="U803" s="102"/>
      <c r="V803" s="102"/>
      <c r="W803" s="102"/>
      <c r="X803" s="103"/>
    </row>
    <row r="804" ht="14.25" spans="19:24">
      <c r="S804" s="102"/>
      <c r="T804" s="102"/>
      <c r="U804" s="102"/>
      <c r="V804" s="102"/>
      <c r="W804" s="102"/>
      <c r="X804" s="103"/>
    </row>
    <row r="805" ht="14.25" spans="19:24">
      <c r="S805" s="102"/>
      <c r="T805" s="102"/>
      <c r="U805" s="102"/>
      <c r="V805" s="102"/>
      <c r="W805" s="102"/>
      <c r="X805" s="103"/>
    </row>
    <row r="806" ht="14.25" spans="19:24">
      <c r="S806" s="102"/>
      <c r="T806" s="102"/>
      <c r="U806" s="102"/>
      <c r="V806" s="102"/>
      <c r="W806" s="102"/>
      <c r="X806" s="102"/>
    </row>
    <row r="807" ht="14.25" spans="19:24">
      <c r="S807" s="102"/>
      <c r="T807" s="102"/>
      <c r="U807" s="102"/>
      <c r="V807" s="102"/>
      <c r="W807" s="102"/>
      <c r="X807" s="103"/>
    </row>
    <row r="808" ht="14.25" spans="19:24">
      <c r="S808" s="102"/>
      <c r="T808" s="102"/>
      <c r="U808" s="102"/>
      <c r="V808" s="102"/>
      <c r="W808" s="102"/>
      <c r="X808" s="102"/>
    </row>
    <row r="809" ht="14.25" spans="19:24">
      <c r="S809" s="102"/>
      <c r="T809" s="102"/>
      <c r="U809" s="102"/>
      <c r="V809" s="102"/>
      <c r="W809" s="102"/>
      <c r="X809" s="102"/>
    </row>
    <row r="810" ht="14.25" spans="19:24">
      <c r="S810" s="102"/>
      <c r="T810" s="102"/>
      <c r="U810" s="102"/>
      <c r="V810" s="102"/>
      <c r="W810" s="102"/>
      <c r="X810" s="102"/>
    </row>
    <row r="811" ht="14.25" spans="19:24">
      <c r="S811" s="102"/>
      <c r="T811" s="102"/>
      <c r="U811" s="102"/>
      <c r="V811" s="102"/>
      <c r="W811" s="102"/>
      <c r="X811" s="103"/>
    </row>
    <row r="812" ht="14.25" spans="19:24">
      <c r="S812" s="102"/>
      <c r="T812" s="102"/>
      <c r="U812" s="102"/>
      <c r="V812" s="102"/>
      <c r="W812" s="102"/>
      <c r="X812" s="103"/>
    </row>
    <row r="813" ht="14.25" spans="19:24">
      <c r="S813" s="102"/>
      <c r="T813" s="102"/>
      <c r="U813" s="102"/>
      <c r="V813" s="102"/>
      <c r="W813" s="102"/>
      <c r="X813" s="103"/>
    </row>
    <row r="814" ht="14.25" spans="19:24">
      <c r="S814" s="102"/>
      <c r="T814" s="102"/>
      <c r="U814" s="102"/>
      <c r="V814" s="102"/>
      <c r="W814" s="102"/>
      <c r="X814" s="103"/>
    </row>
    <row r="815" ht="14.25" spans="19:24">
      <c r="S815" s="102"/>
      <c r="T815" s="102"/>
      <c r="U815" s="102"/>
      <c r="V815" s="102"/>
      <c r="W815" s="102"/>
      <c r="X815" s="103"/>
    </row>
    <row r="816" ht="14.25" spans="19:24">
      <c r="S816" s="102"/>
      <c r="T816" s="102"/>
      <c r="U816" s="102"/>
      <c r="V816" s="102"/>
      <c r="W816" s="102"/>
      <c r="X816" s="103"/>
    </row>
    <row r="817" ht="14.25" spans="19:24">
      <c r="S817" s="102"/>
      <c r="T817" s="102"/>
      <c r="U817" s="102"/>
      <c r="V817" s="102"/>
      <c r="W817" s="102"/>
      <c r="X817" s="103"/>
    </row>
    <row r="818" ht="14.25" spans="19:24">
      <c r="S818" s="102"/>
      <c r="T818" s="102"/>
      <c r="U818" s="102"/>
      <c r="V818" s="102"/>
      <c r="W818" s="102"/>
      <c r="X818" s="103"/>
    </row>
    <row r="819" ht="14.25" spans="19:24">
      <c r="S819" s="102"/>
      <c r="T819" s="102"/>
      <c r="U819" s="102"/>
      <c r="V819" s="102"/>
      <c r="W819" s="102"/>
      <c r="X819" s="102"/>
    </row>
    <row r="820" ht="14.25" spans="19:24">
      <c r="S820" s="102"/>
      <c r="T820" s="102"/>
      <c r="U820" s="102"/>
      <c r="V820" s="102"/>
      <c r="W820" s="102"/>
      <c r="X820" s="103"/>
    </row>
    <row r="821" ht="14.25" spans="19:24">
      <c r="S821" s="102"/>
      <c r="T821" s="102"/>
      <c r="U821" s="102"/>
      <c r="V821" s="102"/>
      <c r="W821" s="102"/>
      <c r="X821" s="103"/>
    </row>
    <row r="822" ht="14.25" spans="19:24">
      <c r="S822" s="102"/>
      <c r="T822" s="102"/>
      <c r="U822" s="102"/>
      <c r="V822" s="102"/>
      <c r="W822" s="102"/>
      <c r="X822" s="103"/>
    </row>
    <row r="823" ht="14.25" spans="19:24">
      <c r="S823" s="102"/>
      <c r="T823" s="102"/>
      <c r="U823" s="102"/>
      <c r="V823" s="102"/>
      <c r="W823" s="102"/>
      <c r="X823" s="102"/>
    </row>
    <row r="824" ht="14.25" spans="19:24">
      <c r="S824" s="102"/>
      <c r="T824" s="102"/>
      <c r="U824" s="102"/>
      <c r="V824" s="102"/>
      <c r="W824" s="102"/>
      <c r="X824" s="103"/>
    </row>
    <row r="825" ht="14.25" spans="19:24">
      <c r="S825" s="102"/>
      <c r="T825" s="102"/>
      <c r="U825" s="102"/>
      <c r="V825" s="102"/>
      <c r="W825" s="102"/>
      <c r="X825" s="102"/>
    </row>
    <row r="826" ht="14.25" spans="19:24">
      <c r="S826" s="102"/>
      <c r="T826" s="102"/>
      <c r="U826" s="102"/>
      <c r="V826" s="102"/>
      <c r="W826" s="102"/>
      <c r="X826" s="103"/>
    </row>
    <row r="827" ht="14.25" spans="19:24">
      <c r="S827" s="102"/>
      <c r="T827" s="102"/>
      <c r="U827" s="102"/>
      <c r="V827" s="102"/>
      <c r="W827" s="102"/>
      <c r="X827" s="103"/>
    </row>
    <row r="828" ht="14.25" spans="19:24">
      <c r="S828" s="102"/>
      <c r="T828" s="102"/>
      <c r="U828" s="102"/>
      <c r="V828" s="102"/>
      <c r="W828" s="102"/>
      <c r="X828" s="103"/>
    </row>
    <row r="829" ht="14.25" spans="19:24">
      <c r="S829" s="102"/>
      <c r="T829" s="102"/>
      <c r="U829" s="102"/>
      <c r="V829" s="102"/>
      <c r="W829" s="102"/>
      <c r="X829" s="103"/>
    </row>
    <row r="830" ht="14.25" spans="19:24">
      <c r="S830" s="102"/>
      <c r="T830" s="102"/>
      <c r="U830" s="102"/>
      <c r="V830" s="102"/>
      <c r="W830" s="102"/>
      <c r="X830" s="103"/>
    </row>
    <row r="831" ht="14.25" spans="19:24">
      <c r="S831" s="102"/>
      <c r="T831" s="102"/>
      <c r="U831" s="102"/>
      <c r="V831" s="102"/>
      <c r="W831" s="102"/>
      <c r="X831" s="103"/>
    </row>
    <row r="832" ht="14.25" spans="19:24">
      <c r="S832" s="102"/>
      <c r="T832" s="102"/>
      <c r="U832" s="102"/>
      <c r="V832" s="102"/>
      <c r="W832" s="102"/>
      <c r="X832" s="103"/>
    </row>
    <row r="833" ht="14.25" spans="19:24">
      <c r="S833" s="102"/>
      <c r="T833" s="102"/>
      <c r="U833" s="102"/>
      <c r="V833" s="102"/>
      <c r="W833" s="102"/>
      <c r="X833" s="103"/>
    </row>
    <row r="834" ht="14.25" spans="19:24">
      <c r="S834" s="102"/>
      <c r="T834" s="102"/>
      <c r="U834" s="102"/>
      <c r="V834" s="102"/>
      <c r="W834" s="102"/>
      <c r="X834" s="102"/>
    </row>
    <row r="835" ht="14.25" spans="19:24">
      <c r="S835" s="102"/>
      <c r="T835" s="102"/>
      <c r="U835" s="102"/>
      <c r="V835" s="102"/>
      <c r="W835" s="102"/>
      <c r="X835" s="102"/>
    </row>
    <row r="836" ht="14.25" spans="19:24">
      <c r="S836" s="102"/>
      <c r="T836" s="102"/>
      <c r="U836" s="102"/>
      <c r="V836" s="102"/>
      <c r="W836" s="102"/>
      <c r="X836" s="103"/>
    </row>
    <row r="837" ht="14.25" spans="19:24">
      <c r="S837" s="102"/>
      <c r="T837" s="102"/>
      <c r="U837" s="102"/>
      <c r="V837" s="102"/>
      <c r="W837" s="102"/>
      <c r="X837" s="103"/>
    </row>
    <row r="838" ht="14.25" spans="19:24">
      <c r="S838" s="102"/>
      <c r="T838" s="102"/>
      <c r="U838" s="102"/>
      <c r="V838" s="102"/>
      <c r="W838" s="102"/>
      <c r="X838" s="102"/>
    </row>
    <row r="839" ht="14.25" spans="19:24">
      <c r="S839" s="102"/>
      <c r="T839" s="102"/>
      <c r="U839" s="102"/>
      <c r="V839" s="102"/>
      <c r="W839" s="102"/>
      <c r="X839" s="103"/>
    </row>
    <row r="840" ht="14.25" spans="19:24">
      <c r="S840" s="102"/>
      <c r="T840" s="102"/>
      <c r="U840" s="102"/>
      <c r="V840" s="102"/>
      <c r="W840" s="102"/>
      <c r="X840" s="103"/>
    </row>
    <row r="841" ht="14.25" spans="19:24">
      <c r="S841" s="102"/>
      <c r="T841" s="102"/>
      <c r="U841" s="102"/>
      <c r="V841" s="102"/>
      <c r="W841" s="102"/>
      <c r="X841" s="102"/>
    </row>
    <row r="842" ht="14.25" spans="19:24">
      <c r="S842" s="102"/>
      <c r="T842" s="102"/>
      <c r="U842" s="102"/>
      <c r="V842" s="102"/>
      <c r="W842" s="102"/>
      <c r="X842" s="103"/>
    </row>
    <row r="843" ht="14.25" spans="19:24">
      <c r="S843" s="102"/>
      <c r="T843" s="102"/>
      <c r="U843" s="102"/>
      <c r="V843" s="102"/>
      <c r="W843" s="102"/>
      <c r="X843" s="103"/>
    </row>
    <row r="844" ht="14.25" spans="19:24">
      <c r="S844" s="102"/>
      <c r="T844" s="102"/>
      <c r="U844" s="102"/>
      <c r="V844" s="102"/>
      <c r="W844" s="102"/>
      <c r="X844" s="102"/>
    </row>
    <row r="845" ht="14.25" spans="19:24">
      <c r="S845" s="102"/>
      <c r="T845" s="102"/>
      <c r="U845" s="102"/>
      <c r="V845" s="102"/>
      <c r="W845" s="102"/>
      <c r="X845" s="102"/>
    </row>
    <row r="846" ht="14.25" spans="19:24">
      <c r="S846" s="102"/>
      <c r="T846" s="102"/>
      <c r="U846" s="102"/>
      <c r="V846" s="102"/>
      <c r="W846" s="102"/>
      <c r="X846" s="103"/>
    </row>
    <row r="847" ht="14.25" spans="19:24">
      <c r="S847" s="102"/>
      <c r="T847" s="102"/>
      <c r="U847" s="102"/>
      <c r="V847" s="102"/>
      <c r="W847" s="102"/>
      <c r="X847" s="103"/>
    </row>
    <row r="848" ht="14.25" spans="19:24">
      <c r="S848" s="102"/>
      <c r="T848" s="102"/>
      <c r="U848" s="102"/>
      <c r="V848" s="102"/>
      <c r="W848" s="102"/>
      <c r="X848" s="103"/>
    </row>
    <row r="849" ht="14.25" spans="19:24">
      <c r="S849" s="102"/>
      <c r="T849" s="102"/>
      <c r="U849" s="102"/>
      <c r="V849" s="102"/>
      <c r="W849" s="102"/>
      <c r="X849" s="103"/>
    </row>
    <row r="850" ht="14.25" spans="19:24">
      <c r="S850" s="102"/>
      <c r="T850" s="102"/>
      <c r="U850" s="102"/>
      <c r="V850" s="102"/>
      <c r="W850" s="102"/>
      <c r="X850" s="103"/>
    </row>
    <row r="851" ht="14.25" spans="19:24">
      <c r="S851" s="102"/>
      <c r="T851" s="102"/>
      <c r="U851" s="102"/>
      <c r="V851" s="102"/>
      <c r="W851" s="102"/>
      <c r="X851" s="103"/>
    </row>
    <row r="852" ht="14.25" spans="19:24">
      <c r="S852" s="102"/>
      <c r="T852" s="102"/>
      <c r="U852" s="102"/>
      <c r="V852" s="102"/>
      <c r="W852" s="102"/>
      <c r="X852" s="103"/>
    </row>
    <row r="853" ht="14.25" spans="19:24">
      <c r="S853" s="102"/>
      <c r="T853" s="102"/>
      <c r="U853" s="102"/>
      <c r="V853" s="102"/>
      <c r="W853" s="102"/>
      <c r="X853" s="102"/>
    </row>
    <row r="854" ht="14.25" spans="19:24">
      <c r="S854" s="102"/>
      <c r="T854" s="102"/>
      <c r="U854" s="102"/>
      <c r="V854" s="102"/>
      <c r="W854" s="102"/>
      <c r="X854" s="103"/>
    </row>
    <row r="855" ht="14.25" spans="19:24">
      <c r="S855" s="102"/>
      <c r="T855" s="102"/>
      <c r="U855" s="102"/>
      <c r="V855" s="102"/>
      <c r="W855" s="102"/>
      <c r="X855" s="102"/>
    </row>
    <row r="856" ht="14.25" spans="19:24">
      <c r="S856" s="102"/>
      <c r="T856" s="102"/>
      <c r="U856" s="102"/>
      <c r="V856" s="102"/>
      <c r="W856" s="102"/>
      <c r="X856" s="103"/>
    </row>
    <row r="857" ht="14.25" spans="19:24">
      <c r="S857" s="102"/>
      <c r="T857" s="102"/>
      <c r="U857" s="102"/>
      <c r="V857" s="102"/>
      <c r="W857" s="102"/>
      <c r="X857" s="103"/>
    </row>
    <row r="858" ht="14.25" spans="19:24">
      <c r="S858" s="102"/>
      <c r="T858" s="102"/>
      <c r="U858" s="102"/>
      <c r="V858" s="102"/>
      <c r="W858" s="102"/>
      <c r="X858" s="103"/>
    </row>
    <row r="859" ht="14.25" spans="19:24">
      <c r="S859" s="102"/>
      <c r="T859" s="102"/>
      <c r="U859" s="102"/>
      <c r="V859" s="102"/>
      <c r="W859" s="102"/>
      <c r="X859" s="103"/>
    </row>
    <row r="860" ht="14.25" spans="19:24">
      <c r="S860" s="102"/>
      <c r="T860" s="102"/>
      <c r="U860" s="102"/>
      <c r="V860" s="102"/>
      <c r="W860" s="102"/>
      <c r="X860" s="103"/>
    </row>
    <row r="861" ht="14.25" spans="19:24">
      <c r="S861" s="102"/>
      <c r="T861" s="102"/>
      <c r="U861" s="102"/>
      <c r="V861" s="102"/>
      <c r="W861" s="102"/>
      <c r="X861" s="103"/>
    </row>
    <row r="862" ht="14.25" spans="19:24">
      <c r="S862" s="102"/>
      <c r="T862" s="102"/>
      <c r="U862" s="102"/>
      <c r="V862" s="102"/>
      <c r="W862" s="102"/>
      <c r="X862" s="103"/>
    </row>
    <row r="863" ht="14.25" spans="19:24">
      <c r="S863" s="102"/>
      <c r="T863" s="102"/>
      <c r="U863" s="102"/>
      <c r="V863" s="102"/>
      <c r="W863" s="102"/>
      <c r="X863" s="103"/>
    </row>
    <row r="864" ht="14.25" spans="19:24">
      <c r="S864" s="102"/>
      <c r="T864" s="102"/>
      <c r="U864" s="102"/>
      <c r="V864" s="102"/>
      <c r="W864" s="102"/>
      <c r="X864" s="103"/>
    </row>
    <row r="865" ht="14.25" spans="19:24">
      <c r="S865" s="102"/>
      <c r="T865" s="102"/>
      <c r="U865" s="102"/>
      <c r="V865" s="102"/>
      <c r="W865" s="102"/>
      <c r="X865" s="103"/>
    </row>
    <row r="866" ht="14.25" spans="19:24">
      <c r="S866" s="102"/>
      <c r="T866" s="102"/>
      <c r="U866" s="102"/>
      <c r="V866" s="102"/>
      <c r="W866" s="102"/>
      <c r="X866" s="103"/>
    </row>
    <row r="867" ht="14.25" spans="19:24">
      <c r="S867" s="102"/>
      <c r="T867" s="102"/>
      <c r="U867" s="102"/>
      <c r="V867" s="102"/>
      <c r="W867" s="102"/>
      <c r="X867" s="103"/>
    </row>
    <row r="868" ht="14.25" spans="19:24">
      <c r="S868" s="102"/>
      <c r="T868" s="102"/>
      <c r="U868" s="102"/>
      <c r="V868" s="102"/>
      <c r="W868" s="102"/>
      <c r="X868" s="102"/>
    </row>
    <row r="869" ht="14.25" spans="19:24">
      <c r="S869" s="102"/>
      <c r="T869" s="102"/>
      <c r="U869" s="102"/>
      <c r="V869" s="102"/>
      <c r="W869" s="102"/>
      <c r="X869" s="102"/>
    </row>
    <row r="870" ht="14.25" spans="19:24">
      <c r="S870" s="102"/>
      <c r="T870" s="102"/>
      <c r="U870" s="102"/>
      <c r="V870" s="102"/>
      <c r="W870" s="102"/>
      <c r="X870" s="102"/>
    </row>
    <row r="871" ht="14.25" spans="19:24">
      <c r="S871" s="102"/>
      <c r="T871" s="102"/>
      <c r="U871" s="102"/>
      <c r="V871" s="102"/>
      <c r="W871" s="102"/>
      <c r="X871" s="102"/>
    </row>
    <row r="872" ht="14.25" spans="19:24">
      <c r="S872" s="102"/>
      <c r="T872" s="102"/>
      <c r="U872" s="102"/>
      <c r="V872" s="102"/>
      <c r="W872" s="102"/>
      <c r="X872" s="103"/>
    </row>
    <row r="873" ht="14.25" spans="19:24">
      <c r="S873" s="102"/>
      <c r="T873" s="102"/>
      <c r="U873" s="102"/>
      <c r="V873" s="102"/>
      <c r="W873" s="102"/>
      <c r="X873" s="102"/>
    </row>
    <row r="874" ht="14.25" spans="19:24">
      <c r="S874" s="102"/>
      <c r="T874" s="102"/>
      <c r="U874" s="102"/>
      <c r="V874" s="102"/>
      <c r="W874" s="102"/>
      <c r="X874" s="102"/>
    </row>
    <row r="875" ht="14.25" spans="19:24">
      <c r="S875" s="102"/>
      <c r="T875" s="102"/>
      <c r="U875" s="102"/>
      <c r="V875" s="102"/>
      <c r="W875" s="102"/>
      <c r="X875" s="102"/>
    </row>
    <row r="876" ht="14.25" spans="19:24">
      <c r="S876" s="102"/>
      <c r="T876" s="102"/>
      <c r="U876" s="102"/>
      <c r="V876" s="102"/>
      <c r="W876" s="102"/>
      <c r="X876" s="102"/>
    </row>
    <row r="877" ht="14.25" spans="19:24">
      <c r="S877" s="102"/>
      <c r="T877" s="102"/>
      <c r="U877" s="102"/>
      <c r="V877" s="102"/>
      <c r="W877" s="102"/>
      <c r="X877" s="102"/>
    </row>
    <row r="878" ht="14.25" spans="19:24">
      <c r="S878" s="102"/>
      <c r="T878" s="102"/>
      <c r="U878" s="102"/>
      <c r="V878" s="102"/>
      <c r="W878" s="102"/>
      <c r="X878" s="103"/>
    </row>
    <row r="879" ht="14.25" spans="19:24">
      <c r="S879" s="102"/>
      <c r="T879" s="102"/>
      <c r="U879" s="102"/>
      <c r="V879" s="102"/>
      <c r="W879" s="102"/>
      <c r="X879" s="103"/>
    </row>
    <row r="880" ht="14.25" spans="19:24">
      <c r="S880" s="102"/>
      <c r="T880" s="102"/>
      <c r="U880" s="102"/>
      <c r="V880" s="102"/>
      <c r="W880" s="102"/>
      <c r="X880" s="102"/>
    </row>
    <row r="881" ht="14.25" spans="19:24">
      <c r="S881" s="102"/>
      <c r="T881" s="102"/>
      <c r="U881" s="102"/>
      <c r="V881" s="102"/>
      <c r="W881" s="102"/>
      <c r="X881" s="103"/>
    </row>
    <row r="882" ht="14.25" spans="19:24">
      <c r="S882" s="102"/>
      <c r="T882" s="102"/>
      <c r="U882" s="102"/>
      <c r="V882" s="102"/>
      <c r="W882" s="102"/>
      <c r="X882" s="103"/>
    </row>
    <row r="883" ht="14.25" spans="19:24">
      <c r="S883" s="102"/>
      <c r="T883" s="102"/>
      <c r="U883" s="102"/>
      <c r="V883" s="102"/>
      <c r="W883" s="102"/>
      <c r="X883" s="103"/>
    </row>
    <row r="884" ht="14.25" spans="19:24">
      <c r="S884" s="102"/>
      <c r="T884" s="102"/>
      <c r="U884" s="102"/>
      <c r="V884" s="102"/>
      <c r="W884" s="102"/>
      <c r="X884" s="102"/>
    </row>
    <row r="885" ht="14.25" spans="19:24">
      <c r="S885" s="102"/>
      <c r="T885" s="102"/>
      <c r="U885" s="102"/>
      <c r="V885" s="102"/>
      <c r="W885" s="102"/>
      <c r="X885" s="103"/>
    </row>
    <row r="886" ht="14.25" spans="19:24">
      <c r="S886" s="102"/>
      <c r="T886" s="102"/>
      <c r="U886" s="102"/>
      <c r="V886" s="102"/>
      <c r="W886" s="102"/>
      <c r="X886" s="103"/>
    </row>
    <row r="887" ht="14.25" spans="19:24">
      <c r="S887" s="102"/>
      <c r="T887" s="102"/>
      <c r="U887" s="102"/>
      <c r="V887" s="102"/>
      <c r="W887" s="102"/>
      <c r="X887" s="102"/>
    </row>
    <row r="888" ht="14.25" spans="19:24">
      <c r="S888" s="102"/>
      <c r="T888" s="102"/>
      <c r="U888" s="102"/>
      <c r="V888" s="102"/>
      <c r="W888" s="102"/>
      <c r="X888" s="102"/>
    </row>
    <row r="889" ht="14.25" spans="19:24">
      <c r="S889" s="102"/>
      <c r="T889" s="102"/>
      <c r="U889" s="102"/>
      <c r="V889" s="102"/>
      <c r="W889" s="102"/>
      <c r="X889" s="102"/>
    </row>
    <row r="890" ht="14.25" spans="19:24">
      <c r="S890" s="102"/>
      <c r="T890" s="102"/>
      <c r="U890" s="102"/>
      <c r="V890" s="102"/>
      <c r="W890" s="102"/>
      <c r="X890" s="102"/>
    </row>
    <row r="891" ht="14.25" spans="19:24">
      <c r="S891" s="102"/>
      <c r="T891" s="102"/>
      <c r="U891" s="102"/>
      <c r="V891" s="102"/>
      <c r="W891" s="102"/>
      <c r="X891" s="103"/>
    </row>
    <row r="892" ht="14.25" spans="19:24">
      <c r="S892" s="102"/>
      <c r="T892" s="102"/>
      <c r="U892" s="102"/>
      <c r="V892" s="102"/>
      <c r="W892" s="102"/>
      <c r="X892" s="103"/>
    </row>
    <row r="893" ht="14.25" spans="19:24">
      <c r="S893" s="102"/>
      <c r="T893" s="102"/>
      <c r="U893" s="102"/>
      <c r="V893" s="102"/>
      <c r="W893" s="102"/>
      <c r="X893" s="103"/>
    </row>
    <row r="894" ht="14.25" spans="19:24">
      <c r="S894" s="102"/>
      <c r="T894" s="102"/>
      <c r="U894" s="102"/>
      <c r="V894" s="102"/>
      <c r="W894" s="102"/>
      <c r="X894" s="102"/>
    </row>
    <row r="895" ht="14.25" spans="19:24">
      <c r="S895" s="102"/>
      <c r="T895" s="102"/>
      <c r="U895" s="102"/>
      <c r="V895" s="102"/>
      <c r="W895" s="102"/>
      <c r="X895" s="102"/>
    </row>
    <row r="896" ht="14.25" spans="19:24">
      <c r="S896" s="102"/>
      <c r="T896" s="102"/>
      <c r="U896" s="102"/>
      <c r="V896" s="102"/>
      <c r="W896" s="102"/>
      <c r="X896" s="102"/>
    </row>
    <row r="897" ht="14.25" spans="19:24">
      <c r="S897" s="102"/>
      <c r="T897" s="102"/>
      <c r="U897" s="102"/>
      <c r="V897" s="102"/>
      <c r="W897" s="102"/>
      <c r="X897" s="102"/>
    </row>
    <row r="898" ht="14.25" spans="19:24">
      <c r="S898" s="102"/>
      <c r="T898" s="102"/>
      <c r="U898" s="102"/>
      <c r="V898" s="102"/>
      <c r="W898" s="102"/>
      <c r="X898" s="102"/>
    </row>
    <row r="899" ht="14.25" spans="19:24">
      <c r="S899" s="102"/>
      <c r="T899" s="102"/>
      <c r="U899" s="102"/>
      <c r="V899" s="102"/>
      <c r="W899" s="102"/>
      <c r="X899" s="102"/>
    </row>
    <row r="900" ht="14.25" spans="19:24">
      <c r="S900" s="102"/>
      <c r="T900" s="102"/>
      <c r="U900" s="102"/>
      <c r="V900" s="102"/>
      <c r="W900" s="102"/>
      <c r="X900" s="103"/>
    </row>
    <row r="901" ht="14.25" spans="19:24">
      <c r="S901" s="102"/>
      <c r="T901" s="102"/>
      <c r="U901" s="102"/>
      <c r="V901" s="102"/>
      <c r="W901" s="102"/>
      <c r="X901" s="103"/>
    </row>
    <row r="902" ht="14.25" spans="19:24">
      <c r="S902" s="102"/>
      <c r="T902" s="102"/>
      <c r="U902" s="102"/>
      <c r="V902" s="102"/>
      <c r="W902" s="102"/>
      <c r="X902" s="102"/>
    </row>
    <row r="903" ht="14.25" spans="19:24">
      <c r="S903" s="102"/>
      <c r="T903" s="102"/>
      <c r="U903" s="102"/>
      <c r="V903" s="102"/>
      <c r="W903" s="102"/>
      <c r="X903" s="102"/>
    </row>
    <row r="904" ht="14.25" spans="19:24">
      <c r="S904" s="102"/>
      <c r="T904" s="102"/>
      <c r="U904" s="102"/>
      <c r="V904" s="102"/>
      <c r="W904" s="102"/>
      <c r="X904" s="102"/>
    </row>
    <row r="905" ht="14.25" spans="19:24">
      <c r="S905" s="102"/>
      <c r="T905" s="102"/>
      <c r="U905" s="102"/>
      <c r="V905" s="102"/>
      <c r="W905" s="102"/>
      <c r="X905" s="102"/>
    </row>
    <row r="906" ht="14.25" spans="19:24">
      <c r="S906" s="102"/>
      <c r="T906" s="102"/>
      <c r="U906" s="102"/>
      <c r="V906" s="102"/>
      <c r="W906" s="102"/>
      <c r="X906" s="103"/>
    </row>
    <row r="907" ht="14.25" spans="19:24">
      <c r="S907" s="102"/>
      <c r="T907" s="102"/>
      <c r="U907" s="102"/>
      <c r="V907" s="102"/>
      <c r="W907" s="102"/>
      <c r="X907" s="103"/>
    </row>
    <row r="908" ht="14.25" spans="19:24">
      <c r="S908" s="102"/>
      <c r="T908" s="102"/>
      <c r="U908" s="102"/>
      <c r="V908" s="102"/>
      <c r="W908" s="102"/>
      <c r="X908" s="103"/>
    </row>
    <row r="909" ht="14.25" spans="19:24">
      <c r="S909" s="102"/>
      <c r="T909" s="102"/>
      <c r="U909" s="102"/>
      <c r="V909" s="102"/>
      <c r="W909" s="102"/>
      <c r="X909" s="103"/>
    </row>
    <row r="910" ht="14.25" spans="19:24">
      <c r="S910" s="102"/>
      <c r="T910" s="102"/>
      <c r="U910" s="102"/>
      <c r="V910" s="102"/>
      <c r="W910" s="102"/>
      <c r="X910" s="103"/>
    </row>
    <row r="911" ht="14.25" spans="19:24">
      <c r="S911" s="102"/>
      <c r="T911" s="102"/>
      <c r="U911" s="102"/>
      <c r="V911" s="102"/>
      <c r="W911" s="102"/>
      <c r="X911" s="103"/>
    </row>
    <row r="912" ht="14.25" spans="19:24">
      <c r="S912" s="102"/>
      <c r="T912" s="102"/>
      <c r="U912" s="102"/>
      <c r="V912" s="102"/>
      <c r="W912" s="102"/>
      <c r="X912" s="103"/>
    </row>
    <row r="913" ht="14.25" spans="19:24">
      <c r="S913" s="102"/>
      <c r="T913" s="102"/>
      <c r="U913" s="102"/>
      <c r="V913" s="102"/>
      <c r="W913" s="102"/>
      <c r="X913" s="103"/>
    </row>
    <row r="914" ht="14.25" spans="19:24">
      <c r="S914" s="102"/>
      <c r="T914" s="102"/>
      <c r="U914" s="102"/>
      <c r="V914" s="102"/>
      <c r="W914" s="102"/>
      <c r="X914" s="103"/>
    </row>
    <row r="915" ht="14.25" spans="19:24">
      <c r="S915" s="102"/>
      <c r="T915" s="102"/>
      <c r="U915" s="102"/>
      <c r="V915" s="102"/>
      <c r="W915" s="102"/>
      <c r="X915" s="103"/>
    </row>
    <row r="916" ht="14.25" spans="19:24">
      <c r="S916" s="102"/>
      <c r="T916" s="102"/>
      <c r="U916" s="102"/>
      <c r="V916" s="102"/>
      <c r="W916" s="102"/>
      <c r="X916" s="103"/>
    </row>
    <row r="917" ht="14.25" spans="19:24">
      <c r="S917" s="102"/>
      <c r="T917" s="102"/>
      <c r="U917" s="102"/>
      <c r="V917" s="102"/>
      <c r="W917" s="102"/>
      <c r="X917" s="103"/>
    </row>
    <row r="918" ht="14.25" spans="19:24">
      <c r="S918" s="102"/>
      <c r="T918" s="102"/>
      <c r="U918" s="102"/>
      <c r="V918" s="102"/>
      <c r="W918" s="102"/>
      <c r="X918" s="103"/>
    </row>
    <row r="919" ht="14.25" spans="19:24">
      <c r="S919" s="102"/>
      <c r="T919" s="102"/>
      <c r="U919" s="102"/>
      <c r="V919" s="102"/>
      <c r="W919" s="102"/>
      <c r="X919" s="103"/>
    </row>
    <row r="920" ht="14.25" spans="19:24">
      <c r="S920" s="102"/>
      <c r="T920" s="102"/>
      <c r="U920" s="102"/>
      <c r="V920" s="102"/>
      <c r="W920" s="102"/>
      <c r="X920" s="102"/>
    </row>
    <row r="921" ht="14.25" spans="19:24">
      <c r="S921" s="102"/>
      <c r="T921" s="102"/>
      <c r="U921" s="102"/>
      <c r="V921" s="102"/>
      <c r="W921" s="102"/>
      <c r="X921" s="103"/>
    </row>
    <row r="922" ht="14.25" spans="19:24">
      <c r="S922" s="102"/>
      <c r="T922" s="102"/>
      <c r="U922" s="102"/>
      <c r="V922" s="102"/>
      <c r="W922" s="102"/>
      <c r="X922" s="103"/>
    </row>
    <row r="923" ht="14.25" spans="19:24">
      <c r="S923" s="102"/>
      <c r="T923" s="102"/>
      <c r="U923" s="102"/>
      <c r="V923" s="102"/>
      <c r="W923" s="102"/>
      <c r="X923" s="103"/>
    </row>
    <row r="924" ht="14.25" spans="19:24">
      <c r="S924" s="102"/>
      <c r="T924" s="102"/>
      <c r="U924" s="102"/>
      <c r="V924" s="102"/>
      <c r="W924" s="102"/>
      <c r="X924" s="103"/>
    </row>
    <row r="925" ht="14.25" spans="19:24">
      <c r="S925" s="102"/>
      <c r="T925" s="102"/>
      <c r="U925" s="102"/>
      <c r="V925" s="102"/>
      <c r="W925" s="102"/>
      <c r="X925" s="103"/>
    </row>
    <row r="926" ht="14.25" spans="19:24">
      <c r="S926" s="102"/>
      <c r="T926" s="102"/>
      <c r="U926" s="102"/>
      <c r="V926" s="102"/>
      <c r="W926" s="102"/>
      <c r="X926" s="103"/>
    </row>
    <row r="927" ht="14.25" spans="19:24">
      <c r="S927" s="102"/>
      <c r="T927" s="102"/>
      <c r="U927" s="102"/>
      <c r="V927" s="102"/>
      <c r="W927" s="102"/>
      <c r="X927" s="103"/>
    </row>
    <row r="928" ht="14.25" spans="19:24">
      <c r="S928" s="102"/>
      <c r="T928" s="102"/>
      <c r="U928" s="102"/>
      <c r="V928" s="102"/>
      <c r="W928" s="102"/>
      <c r="X928" s="103"/>
    </row>
    <row r="929" ht="14.25" spans="19:24">
      <c r="S929" s="102"/>
      <c r="T929" s="102"/>
      <c r="U929" s="102"/>
      <c r="V929" s="102"/>
      <c r="W929" s="102"/>
      <c r="X929" s="103"/>
    </row>
    <row r="930" ht="14.25" spans="19:24">
      <c r="S930" s="102"/>
      <c r="T930" s="102"/>
      <c r="U930" s="102"/>
      <c r="V930" s="102"/>
      <c r="W930" s="102"/>
      <c r="X930" s="103"/>
    </row>
    <row r="931" ht="14.25" spans="19:24">
      <c r="S931" s="102"/>
      <c r="T931" s="102"/>
      <c r="U931" s="102"/>
      <c r="V931" s="102"/>
      <c r="W931" s="102"/>
      <c r="X931" s="103"/>
    </row>
    <row r="932" ht="14.25" spans="19:24">
      <c r="S932" s="102"/>
      <c r="T932" s="102"/>
      <c r="U932" s="102"/>
      <c r="V932" s="102"/>
      <c r="W932" s="102"/>
      <c r="X932" s="103"/>
    </row>
    <row r="933" ht="14.25" spans="19:24">
      <c r="S933" s="102"/>
      <c r="T933" s="102"/>
      <c r="U933" s="102"/>
      <c r="V933" s="102"/>
      <c r="W933" s="102"/>
      <c r="X933" s="103"/>
    </row>
    <row r="934" ht="14.25" spans="19:24">
      <c r="S934" s="102"/>
      <c r="T934" s="102"/>
      <c r="U934" s="102"/>
      <c r="V934" s="102"/>
      <c r="W934" s="102"/>
      <c r="X934" s="103"/>
    </row>
    <row r="935" ht="14.25" spans="19:24">
      <c r="S935" s="102"/>
      <c r="T935" s="102"/>
      <c r="U935" s="102"/>
      <c r="V935" s="102"/>
      <c r="W935" s="102"/>
      <c r="X935" s="103"/>
    </row>
    <row r="936" ht="14.25" spans="19:24">
      <c r="S936" s="102"/>
      <c r="T936" s="102"/>
      <c r="U936" s="102"/>
      <c r="V936" s="102"/>
      <c r="W936" s="102"/>
      <c r="X936" s="102"/>
    </row>
    <row r="937" ht="14.25" spans="19:24">
      <c r="S937" s="102"/>
      <c r="T937" s="102"/>
      <c r="U937" s="102"/>
      <c r="V937" s="102"/>
      <c r="W937" s="102"/>
      <c r="X937" s="102"/>
    </row>
    <row r="938" ht="14.25" spans="19:24">
      <c r="S938" s="102"/>
      <c r="T938" s="102"/>
      <c r="U938" s="102"/>
      <c r="V938" s="102"/>
      <c r="W938" s="102"/>
      <c r="X938" s="103"/>
    </row>
    <row r="939" ht="14.25" spans="19:24">
      <c r="S939" s="102"/>
      <c r="T939" s="102"/>
      <c r="U939" s="102"/>
      <c r="V939" s="102"/>
      <c r="W939" s="102"/>
      <c r="X939" s="103"/>
    </row>
    <row r="940" ht="14.25" spans="19:24">
      <c r="S940" s="102"/>
      <c r="T940" s="102"/>
      <c r="U940" s="102"/>
      <c r="V940" s="102"/>
      <c r="W940" s="102"/>
      <c r="X940" s="102"/>
    </row>
    <row r="941" ht="14.25" spans="19:24">
      <c r="S941" s="102"/>
      <c r="T941" s="102"/>
      <c r="U941" s="102"/>
      <c r="V941" s="102"/>
      <c r="W941" s="102"/>
      <c r="X941" s="103"/>
    </row>
    <row r="942" ht="14.25" spans="19:24">
      <c r="S942" s="102"/>
      <c r="T942" s="102"/>
      <c r="U942" s="102"/>
      <c r="V942" s="102"/>
      <c r="W942" s="102"/>
      <c r="X942" s="102"/>
    </row>
    <row r="943" ht="14.25" spans="19:24">
      <c r="S943" s="102"/>
      <c r="T943" s="102"/>
      <c r="U943" s="102"/>
      <c r="V943" s="102"/>
      <c r="W943" s="102"/>
      <c r="X943" s="103"/>
    </row>
    <row r="944" ht="14.25" spans="19:24">
      <c r="S944" s="102"/>
      <c r="T944" s="102"/>
      <c r="U944" s="102"/>
      <c r="V944" s="102"/>
      <c r="W944" s="102"/>
      <c r="X944" s="103"/>
    </row>
    <row r="945" ht="14.25" spans="19:24">
      <c r="S945" s="102"/>
      <c r="T945" s="102"/>
      <c r="U945" s="102"/>
      <c r="V945" s="102"/>
      <c r="W945" s="102"/>
      <c r="X945" s="103"/>
    </row>
    <row r="946" ht="14.25" spans="19:24">
      <c r="S946" s="102"/>
      <c r="T946" s="102"/>
      <c r="U946" s="102"/>
      <c r="V946" s="102"/>
      <c r="W946" s="102"/>
      <c r="X946" s="102"/>
    </row>
    <row r="947" ht="14.25" spans="19:24">
      <c r="S947" s="102"/>
      <c r="T947" s="102"/>
      <c r="U947" s="102"/>
      <c r="V947" s="102"/>
      <c r="W947" s="102"/>
      <c r="X947" s="103"/>
    </row>
    <row r="948" ht="14.25" spans="19:24">
      <c r="S948" s="102"/>
      <c r="T948" s="102"/>
      <c r="U948" s="102"/>
      <c r="V948" s="102"/>
      <c r="W948" s="102"/>
      <c r="X948" s="103"/>
    </row>
    <row r="949" ht="14.25" spans="19:24">
      <c r="S949" s="102"/>
      <c r="T949" s="102"/>
      <c r="U949" s="102"/>
      <c r="V949" s="102"/>
      <c r="W949" s="102"/>
      <c r="X949" s="103"/>
    </row>
    <row r="950" ht="14.25" spans="19:24">
      <c r="S950" s="102"/>
      <c r="T950" s="102"/>
      <c r="U950" s="102"/>
      <c r="V950" s="102"/>
      <c r="W950" s="102"/>
      <c r="X950" s="103"/>
    </row>
    <row r="951" ht="14.25" spans="19:24">
      <c r="S951" s="102"/>
      <c r="T951" s="102"/>
      <c r="U951" s="102"/>
      <c r="V951" s="102"/>
      <c r="W951" s="102"/>
      <c r="X951" s="103"/>
    </row>
    <row r="952" ht="14.25" spans="19:24">
      <c r="S952" s="102"/>
      <c r="T952" s="102"/>
      <c r="U952" s="102"/>
      <c r="V952" s="102"/>
      <c r="W952" s="102"/>
      <c r="X952" s="103"/>
    </row>
    <row r="953" ht="14.25" spans="19:24">
      <c r="S953" s="102"/>
      <c r="T953" s="102"/>
      <c r="U953" s="102"/>
      <c r="V953" s="102"/>
      <c r="W953" s="102"/>
      <c r="X953" s="103"/>
    </row>
    <row r="954" ht="14.25" spans="19:24">
      <c r="S954" s="102"/>
      <c r="T954" s="102"/>
      <c r="U954" s="102"/>
      <c r="V954" s="102"/>
      <c r="W954" s="102"/>
      <c r="X954" s="103"/>
    </row>
    <row r="955" ht="14.25" spans="19:24">
      <c r="S955" s="102"/>
      <c r="T955" s="102"/>
      <c r="U955" s="102"/>
      <c r="V955" s="102"/>
      <c r="W955" s="102"/>
      <c r="X955" s="103"/>
    </row>
    <row r="956" ht="14.25" spans="19:24">
      <c r="S956" s="102"/>
      <c r="T956" s="102"/>
      <c r="U956" s="102"/>
      <c r="V956" s="102"/>
      <c r="W956" s="102"/>
      <c r="X956" s="103"/>
    </row>
    <row r="957" ht="14.25" spans="19:24">
      <c r="S957" s="102"/>
      <c r="T957" s="102"/>
      <c r="U957" s="102"/>
      <c r="V957" s="102"/>
      <c r="W957" s="102"/>
      <c r="X957" s="103"/>
    </row>
    <row r="958" ht="14.25" spans="19:24">
      <c r="S958" s="102"/>
      <c r="T958" s="102"/>
      <c r="U958" s="102"/>
      <c r="V958" s="102"/>
      <c r="W958" s="102"/>
      <c r="X958" s="103"/>
    </row>
    <row r="959" ht="14.25" spans="19:24">
      <c r="S959" s="102"/>
      <c r="T959" s="102"/>
      <c r="U959" s="102"/>
      <c r="V959" s="102"/>
      <c r="W959" s="102"/>
      <c r="X959" s="103"/>
    </row>
    <row r="960" ht="14.25" spans="19:24">
      <c r="S960" s="102"/>
      <c r="T960" s="102"/>
      <c r="U960" s="102"/>
      <c r="V960" s="102"/>
      <c r="W960" s="102"/>
      <c r="X960" s="103"/>
    </row>
    <row r="961" ht="14.25" spans="19:24">
      <c r="S961" s="102"/>
      <c r="T961" s="102"/>
      <c r="U961" s="102"/>
      <c r="V961" s="102"/>
      <c r="W961" s="102"/>
      <c r="X961" s="103"/>
    </row>
    <row r="962" ht="14.25" spans="19:24">
      <c r="S962" s="102"/>
      <c r="T962" s="102"/>
      <c r="U962" s="102"/>
      <c r="V962" s="102"/>
      <c r="W962" s="102"/>
      <c r="X962" s="103"/>
    </row>
    <row r="963" ht="14.25" spans="19:24">
      <c r="S963" s="102"/>
      <c r="T963" s="102"/>
      <c r="U963" s="102"/>
      <c r="V963" s="102"/>
      <c r="W963" s="102"/>
      <c r="X963" s="103"/>
    </row>
    <row r="964" ht="14.25" spans="19:24">
      <c r="S964" s="102"/>
      <c r="T964" s="102"/>
      <c r="U964" s="102"/>
      <c r="V964" s="102"/>
      <c r="W964" s="102"/>
      <c r="X964" s="103"/>
    </row>
    <row r="965" ht="14.25" spans="19:24">
      <c r="S965" s="102"/>
      <c r="T965" s="102"/>
      <c r="U965" s="102"/>
      <c r="V965" s="102"/>
      <c r="W965" s="102"/>
      <c r="X965" s="103"/>
    </row>
    <row r="966" ht="14.25" spans="19:24">
      <c r="S966" s="102"/>
      <c r="T966" s="102"/>
      <c r="U966" s="102"/>
      <c r="V966" s="102"/>
      <c r="W966" s="102"/>
      <c r="X966" s="103"/>
    </row>
    <row r="967" ht="14.25" spans="19:24">
      <c r="S967" s="102"/>
      <c r="T967" s="102"/>
      <c r="U967" s="102"/>
      <c r="V967" s="102"/>
      <c r="W967" s="102"/>
      <c r="X967" s="103"/>
    </row>
    <row r="968" ht="14.25" spans="19:24">
      <c r="S968" s="102"/>
      <c r="T968" s="102"/>
      <c r="U968" s="102"/>
      <c r="V968" s="102"/>
      <c r="W968" s="102"/>
      <c r="X968" s="103"/>
    </row>
    <row r="969" ht="14.25" spans="19:24">
      <c r="S969" s="102"/>
      <c r="T969" s="102"/>
      <c r="U969" s="102"/>
      <c r="V969" s="102"/>
      <c r="W969" s="102"/>
      <c r="X969" s="103"/>
    </row>
    <row r="970" ht="14.25" spans="19:24">
      <c r="S970" s="102"/>
      <c r="T970" s="102"/>
      <c r="U970" s="102"/>
      <c r="V970" s="102"/>
      <c r="W970" s="102"/>
      <c r="X970" s="103"/>
    </row>
    <row r="971" ht="14.25" spans="19:24">
      <c r="S971" s="102"/>
      <c r="T971" s="102"/>
      <c r="U971" s="102"/>
      <c r="V971" s="102"/>
      <c r="W971" s="102"/>
      <c r="X971" s="102"/>
    </row>
    <row r="972" ht="14.25" spans="19:24">
      <c r="S972" s="102"/>
      <c r="T972" s="102"/>
      <c r="U972" s="102"/>
      <c r="V972" s="102"/>
      <c r="W972" s="102"/>
      <c r="X972" s="103"/>
    </row>
    <row r="973" ht="14.25" spans="19:24">
      <c r="S973" s="102"/>
      <c r="T973" s="102"/>
      <c r="U973" s="102"/>
      <c r="V973" s="102"/>
      <c r="W973" s="102"/>
      <c r="X973" s="102"/>
    </row>
    <row r="974" ht="14.25" spans="19:24">
      <c r="S974" s="102"/>
      <c r="T974" s="102"/>
      <c r="U974" s="102"/>
      <c r="V974" s="102"/>
      <c r="W974" s="102"/>
      <c r="X974" s="103"/>
    </row>
    <row r="975" ht="14.25" spans="19:24">
      <c r="S975" s="102"/>
      <c r="T975" s="102"/>
      <c r="U975" s="102"/>
      <c r="V975" s="102"/>
      <c r="W975" s="102"/>
      <c r="X975" s="102"/>
    </row>
    <row r="976" ht="14.25" spans="19:24">
      <c r="S976" s="102"/>
      <c r="T976" s="102"/>
      <c r="U976" s="102"/>
      <c r="V976" s="102"/>
      <c r="W976" s="102"/>
      <c r="X976" s="103"/>
    </row>
    <row r="977" ht="14.25" spans="19:24">
      <c r="S977" s="102"/>
      <c r="T977" s="102"/>
      <c r="U977" s="102"/>
      <c r="V977" s="102"/>
      <c r="W977" s="102"/>
      <c r="X977" s="103"/>
    </row>
    <row r="978" ht="14.25" spans="19:24">
      <c r="S978" s="102"/>
      <c r="T978" s="102"/>
      <c r="U978" s="102"/>
      <c r="V978" s="102"/>
      <c r="W978" s="102"/>
      <c r="X978" s="103"/>
    </row>
    <row r="979" ht="14.25" spans="19:24">
      <c r="S979" s="102"/>
      <c r="T979" s="102"/>
      <c r="U979" s="102"/>
      <c r="V979" s="102"/>
      <c r="W979" s="102"/>
      <c r="X979" s="102"/>
    </row>
    <row r="980" ht="14.25" spans="19:24">
      <c r="S980" s="102"/>
      <c r="T980" s="102"/>
      <c r="U980" s="102"/>
      <c r="V980" s="102"/>
      <c r="W980" s="102"/>
      <c r="X980" s="103"/>
    </row>
    <row r="981" ht="14.25" spans="19:24">
      <c r="S981" s="102"/>
      <c r="T981" s="102"/>
      <c r="U981" s="102"/>
      <c r="V981" s="102"/>
      <c r="W981" s="102"/>
      <c r="X981" s="103"/>
    </row>
    <row r="982" ht="14.25" spans="19:24">
      <c r="S982" s="102"/>
      <c r="T982" s="102"/>
      <c r="U982" s="102"/>
      <c r="V982" s="102"/>
      <c r="W982" s="102"/>
      <c r="X982" s="103"/>
    </row>
    <row r="983" ht="14.25" spans="19:24">
      <c r="S983" s="102"/>
      <c r="T983" s="102"/>
      <c r="U983" s="102"/>
      <c r="V983" s="102"/>
      <c r="W983" s="102"/>
      <c r="X983" s="103"/>
    </row>
    <row r="984" ht="14.25" spans="19:24">
      <c r="S984" s="102"/>
      <c r="T984" s="102"/>
      <c r="U984" s="102"/>
      <c r="V984" s="102"/>
      <c r="W984" s="102"/>
      <c r="X984" s="103"/>
    </row>
    <row r="985" ht="14.25" spans="19:24">
      <c r="S985" s="102"/>
      <c r="T985" s="102"/>
      <c r="U985" s="102"/>
      <c r="V985" s="102"/>
      <c r="W985" s="102"/>
      <c r="X985" s="102"/>
    </row>
    <row r="986" ht="14.25" spans="19:24">
      <c r="S986" s="102"/>
      <c r="T986" s="102"/>
      <c r="U986" s="102"/>
      <c r="V986" s="102"/>
      <c r="W986" s="102"/>
      <c r="X986" s="103"/>
    </row>
    <row r="987" ht="14.25" spans="19:24">
      <c r="S987" s="102"/>
      <c r="T987" s="102"/>
      <c r="U987" s="102"/>
      <c r="V987" s="102"/>
      <c r="W987" s="102"/>
      <c r="X987" s="103"/>
    </row>
    <row r="988" ht="14.25" spans="19:24">
      <c r="S988" s="102"/>
      <c r="T988" s="102"/>
      <c r="U988" s="102"/>
      <c r="V988" s="102"/>
      <c r="W988" s="102"/>
      <c r="X988" s="103"/>
    </row>
    <row r="989" ht="14.25" spans="19:24">
      <c r="S989" s="102"/>
      <c r="T989" s="102"/>
      <c r="U989" s="102"/>
      <c r="V989" s="102"/>
      <c r="W989" s="102"/>
      <c r="X989" s="103"/>
    </row>
    <row r="990" ht="14.25" spans="19:24">
      <c r="S990" s="102"/>
      <c r="T990" s="102"/>
      <c r="U990" s="102"/>
      <c r="V990" s="102"/>
      <c r="W990" s="102"/>
      <c r="X990" s="103"/>
    </row>
    <row r="991" ht="14.25" spans="19:24">
      <c r="S991" s="102"/>
      <c r="T991" s="102"/>
      <c r="U991" s="102"/>
      <c r="V991" s="102"/>
      <c r="W991" s="102"/>
      <c r="X991" s="103"/>
    </row>
    <row r="992" ht="14.25" spans="19:24">
      <c r="S992" s="102"/>
      <c r="T992" s="102"/>
      <c r="U992" s="102"/>
      <c r="V992" s="102"/>
      <c r="W992" s="102"/>
      <c r="X992" s="103"/>
    </row>
    <row r="993" ht="14.25" spans="19:24">
      <c r="S993" s="102"/>
      <c r="T993" s="102"/>
      <c r="U993" s="102"/>
      <c r="V993" s="102"/>
      <c r="W993" s="102"/>
      <c r="X993" s="102"/>
    </row>
    <row r="994" ht="14.25" spans="19:24">
      <c r="S994" s="102"/>
      <c r="T994" s="102"/>
      <c r="U994" s="102"/>
      <c r="V994" s="102"/>
      <c r="W994" s="102"/>
      <c r="X994" s="103"/>
    </row>
    <row r="995" ht="14.25" spans="19:24">
      <c r="S995" s="102"/>
      <c r="T995" s="102"/>
      <c r="U995" s="102"/>
      <c r="V995" s="102"/>
      <c r="W995" s="102"/>
      <c r="X995" s="103"/>
    </row>
    <row r="996" ht="14.25" spans="19:24">
      <c r="S996" s="102"/>
      <c r="T996" s="102"/>
      <c r="U996" s="102"/>
      <c r="V996" s="102"/>
      <c r="W996" s="102"/>
      <c r="X996" s="103"/>
    </row>
    <row r="997" ht="14.25" spans="19:24">
      <c r="S997" s="102"/>
      <c r="T997" s="102"/>
      <c r="U997" s="102"/>
      <c r="V997" s="102"/>
      <c r="W997" s="102"/>
      <c r="X997" s="103"/>
    </row>
    <row r="998" ht="14.25" spans="19:24">
      <c r="S998" s="102"/>
      <c r="T998" s="102"/>
      <c r="U998" s="102"/>
      <c r="V998" s="102"/>
      <c r="W998" s="102"/>
      <c r="X998" s="103"/>
    </row>
    <row r="999" ht="14.25" spans="19:24">
      <c r="S999" s="102"/>
      <c r="T999" s="102"/>
      <c r="U999" s="102"/>
      <c r="V999" s="102"/>
      <c r="W999" s="102"/>
      <c r="X999" s="103"/>
    </row>
    <row r="1000" ht="14.25" spans="19:24">
      <c r="S1000" s="102"/>
      <c r="T1000" s="102"/>
      <c r="U1000" s="102"/>
      <c r="V1000" s="102"/>
      <c r="W1000" s="102"/>
      <c r="X1000" s="103"/>
    </row>
    <row r="1001" ht="14.25" spans="19:24">
      <c r="S1001" s="102"/>
      <c r="T1001" s="102"/>
      <c r="U1001" s="102"/>
      <c r="V1001" s="102"/>
      <c r="W1001" s="102"/>
      <c r="X1001" s="103"/>
    </row>
    <row r="1002" ht="14.25" spans="19:24">
      <c r="S1002" s="102"/>
      <c r="T1002" s="102"/>
      <c r="U1002" s="102"/>
      <c r="V1002" s="102"/>
      <c r="W1002" s="102"/>
      <c r="X1002" s="103"/>
    </row>
    <row r="1003" ht="14.25" spans="19:24">
      <c r="S1003" s="102"/>
      <c r="T1003" s="102"/>
      <c r="U1003" s="102"/>
      <c r="V1003" s="102"/>
      <c r="W1003" s="102"/>
      <c r="X1003" s="103"/>
    </row>
    <row r="1004" ht="14.25" spans="19:24">
      <c r="S1004" s="102"/>
      <c r="T1004" s="102"/>
      <c r="U1004" s="102"/>
      <c r="V1004" s="102"/>
      <c r="W1004" s="102"/>
      <c r="X1004" s="103"/>
    </row>
    <row r="1005" ht="14.25" spans="19:24">
      <c r="S1005" s="102"/>
      <c r="T1005" s="102"/>
      <c r="U1005" s="102"/>
      <c r="V1005" s="102"/>
      <c r="W1005" s="102"/>
      <c r="X1005" s="102"/>
    </row>
    <row r="1006" ht="14.25" spans="19:24">
      <c r="S1006" s="102"/>
      <c r="T1006" s="102"/>
      <c r="U1006" s="102"/>
      <c r="V1006" s="102"/>
      <c r="W1006" s="102"/>
      <c r="X1006" s="102"/>
    </row>
    <row r="1007" ht="14.25" spans="19:24">
      <c r="S1007" s="102"/>
      <c r="T1007" s="102"/>
      <c r="U1007" s="102"/>
      <c r="V1007" s="102"/>
      <c r="W1007" s="102"/>
      <c r="X1007" s="102"/>
    </row>
    <row r="1008" ht="14.25" spans="19:24">
      <c r="S1008" s="102"/>
      <c r="T1008" s="102"/>
      <c r="U1008" s="102"/>
      <c r="V1008" s="102"/>
      <c r="W1008" s="102"/>
      <c r="X1008" s="103"/>
    </row>
    <row r="1009" ht="14.25" spans="19:24">
      <c r="S1009" s="102"/>
      <c r="T1009" s="102"/>
      <c r="U1009" s="102"/>
      <c r="V1009" s="102"/>
      <c r="W1009" s="102"/>
      <c r="X1009" s="102"/>
    </row>
    <row r="1010" ht="14.25" spans="19:24">
      <c r="S1010" s="102"/>
      <c r="T1010" s="102"/>
      <c r="U1010" s="102"/>
      <c r="V1010" s="102"/>
      <c r="W1010" s="102"/>
      <c r="X1010" s="102"/>
    </row>
    <row r="1011" ht="14.25" spans="19:24">
      <c r="S1011" s="102"/>
      <c r="T1011" s="102"/>
      <c r="U1011" s="102"/>
      <c r="V1011" s="102"/>
      <c r="W1011" s="102"/>
      <c r="X1011" s="102"/>
    </row>
    <row r="1012" ht="14.25" spans="19:24">
      <c r="S1012" s="102"/>
      <c r="T1012" s="102"/>
      <c r="U1012" s="102"/>
      <c r="V1012" s="102"/>
      <c r="W1012" s="102"/>
      <c r="X1012" s="102"/>
    </row>
    <row r="1013" ht="14.25" spans="19:24">
      <c r="S1013" s="102"/>
      <c r="T1013" s="102"/>
      <c r="U1013" s="102"/>
      <c r="V1013" s="102"/>
      <c r="W1013" s="102"/>
      <c r="X1013" s="102"/>
    </row>
    <row r="1014" ht="14.25" spans="19:24">
      <c r="S1014" s="102"/>
      <c r="T1014" s="102"/>
      <c r="U1014" s="102"/>
      <c r="V1014" s="102"/>
      <c r="W1014" s="102"/>
      <c r="X1014" s="102"/>
    </row>
    <row r="1015" ht="14.25" spans="19:24">
      <c r="S1015" s="102"/>
      <c r="T1015" s="102"/>
      <c r="U1015" s="102"/>
      <c r="V1015" s="102"/>
      <c r="W1015" s="102"/>
      <c r="X1015" s="103"/>
    </row>
    <row r="1016" ht="14.25" spans="19:24">
      <c r="S1016" s="102"/>
      <c r="T1016" s="102"/>
      <c r="U1016" s="102"/>
      <c r="V1016" s="102"/>
      <c r="W1016" s="102"/>
      <c r="X1016" s="103"/>
    </row>
    <row r="1017" ht="14.25" spans="19:24">
      <c r="S1017" s="102"/>
      <c r="T1017" s="102"/>
      <c r="U1017" s="102"/>
      <c r="V1017" s="102"/>
      <c r="W1017" s="102"/>
      <c r="X1017" s="103"/>
    </row>
    <row r="1018" ht="14.25" spans="19:24">
      <c r="S1018" s="102"/>
      <c r="T1018" s="102"/>
      <c r="U1018" s="102"/>
      <c r="V1018" s="102"/>
      <c r="W1018" s="102"/>
      <c r="X1018" s="103"/>
    </row>
    <row r="1019" ht="14.25" spans="19:24">
      <c r="S1019" s="102"/>
      <c r="T1019" s="102"/>
      <c r="U1019" s="102"/>
      <c r="V1019" s="102"/>
      <c r="W1019" s="102"/>
      <c r="X1019" s="102"/>
    </row>
    <row r="1020" ht="14.25" spans="19:24">
      <c r="S1020" s="102"/>
      <c r="T1020" s="102"/>
      <c r="U1020" s="102"/>
      <c r="V1020" s="102"/>
      <c r="W1020" s="102"/>
      <c r="X1020" s="103"/>
    </row>
    <row r="1021" ht="14.25" spans="19:24">
      <c r="S1021" s="102"/>
      <c r="T1021" s="102"/>
      <c r="U1021" s="102"/>
      <c r="V1021" s="102"/>
      <c r="W1021" s="102"/>
      <c r="X1021" s="102"/>
    </row>
    <row r="1022" ht="14.25" spans="19:24">
      <c r="S1022" s="102"/>
      <c r="T1022" s="102"/>
      <c r="U1022" s="102"/>
      <c r="V1022" s="102"/>
      <c r="W1022" s="102"/>
      <c r="X1022" s="103"/>
    </row>
    <row r="1023" ht="14.25" spans="19:24">
      <c r="S1023" s="102"/>
      <c r="T1023" s="102"/>
      <c r="U1023" s="102"/>
      <c r="V1023" s="102"/>
      <c r="W1023" s="102"/>
      <c r="X1023" s="102"/>
    </row>
    <row r="1024" ht="14.25" spans="19:24">
      <c r="S1024" s="102"/>
      <c r="T1024" s="102"/>
      <c r="U1024" s="102"/>
      <c r="V1024" s="102"/>
      <c r="W1024" s="102"/>
      <c r="X1024" s="102"/>
    </row>
    <row r="1025" ht="14.25" spans="19:24">
      <c r="S1025" s="102"/>
      <c r="T1025" s="102"/>
      <c r="U1025" s="102"/>
      <c r="V1025" s="102"/>
      <c r="W1025" s="102"/>
      <c r="X1025" s="102"/>
    </row>
    <row r="1026" ht="14.25" spans="19:24">
      <c r="S1026" s="102"/>
      <c r="T1026" s="102"/>
      <c r="U1026" s="102"/>
      <c r="V1026" s="102"/>
      <c r="W1026" s="102"/>
      <c r="X1026" s="102"/>
    </row>
    <row r="1027" ht="14.25" spans="19:24">
      <c r="S1027" s="102"/>
      <c r="T1027" s="102"/>
      <c r="U1027" s="102"/>
      <c r="V1027" s="102"/>
      <c r="W1027" s="102"/>
      <c r="X1027" s="102"/>
    </row>
    <row r="1028" ht="14.25" spans="19:24">
      <c r="S1028" s="102"/>
      <c r="T1028" s="102"/>
      <c r="U1028" s="102"/>
      <c r="V1028" s="102"/>
      <c r="W1028" s="102"/>
      <c r="X1028" s="102"/>
    </row>
    <row r="1029" ht="14.25" spans="19:24">
      <c r="S1029" s="102"/>
      <c r="T1029" s="102"/>
      <c r="U1029" s="102"/>
      <c r="V1029" s="102"/>
      <c r="W1029" s="102"/>
      <c r="X1029" s="102"/>
    </row>
    <row r="1030" ht="14.25" spans="19:24">
      <c r="S1030" s="102"/>
      <c r="T1030" s="102"/>
      <c r="U1030" s="102"/>
      <c r="V1030" s="102"/>
      <c r="W1030" s="102"/>
      <c r="X1030" s="102"/>
    </row>
    <row r="1031" ht="14.25" spans="19:24">
      <c r="S1031" s="102"/>
      <c r="T1031" s="102"/>
      <c r="U1031" s="102"/>
      <c r="V1031" s="102"/>
      <c r="W1031" s="102"/>
      <c r="X1031" s="102"/>
    </row>
    <row r="1032" ht="14.25" spans="19:24">
      <c r="S1032" s="102"/>
      <c r="T1032" s="102"/>
      <c r="U1032" s="102"/>
      <c r="V1032" s="102"/>
      <c r="W1032" s="102"/>
      <c r="X1032" s="102"/>
    </row>
    <row r="1033" ht="14.25" spans="19:24">
      <c r="S1033" s="102"/>
      <c r="T1033" s="102"/>
      <c r="U1033" s="102"/>
      <c r="V1033" s="102"/>
      <c r="W1033" s="102"/>
      <c r="X1033" s="102"/>
    </row>
    <row r="1034" ht="14.25" spans="19:24">
      <c r="S1034" s="102"/>
      <c r="T1034" s="102"/>
      <c r="U1034" s="102"/>
      <c r="V1034" s="102"/>
      <c r="W1034" s="102"/>
      <c r="X1034" s="102"/>
    </row>
    <row r="1035" ht="14.25" spans="19:24">
      <c r="S1035" s="102"/>
      <c r="T1035" s="102"/>
      <c r="U1035" s="102"/>
      <c r="V1035" s="102"/>
      <c r="W1035" s="102"/>
      <c r="X1035" s="102"/>
    </row>
    <row r="1036" ht="14.25" spans="19:24">
      <c r="S1036" s="102"/>
      <c r="T1036" s="102"/>
      <c r="U1036" s="102"/>
      <c r="V1036" s="102"/>
      <c r="W1036" s="102"/>
      <c r="X1036" s="103"/>
    </row>
    <row r="1037" ht="14.25" spans="19:24">
      <c r="S1037" s="102"/>
      <c r="T1037" s="102"/>
      <c r="U1037" s="102"/>
      <c r="V1037" s="102"/>
      <c r="W1037" s="102"/>
      <c r="X1037" s="102"/>
    </row>
    <row r="1038" ht="14.25" spans="19:24">
      <c r="S1038" s="102"/>
      <c r="T1038" s="102"/>
      <c r="U1038" s="102"/>
      <c r="V1038" s="102"/>
      <c r="W1038" s="102"/>
      <c r="X1038" s="103"/>
    </row>
    <row r="1039" ht="14.25" spans="19:24">
      <c r="S1039" s="102"/>
      <c r="T1039" s="102"/>
      <c r="U1039" s="102"/>
      <c r="V1039" s="102"/>
      <c r="W1039" s="102"/>
      <c r="X1039" s="102"/>
    </row>
    <row r="1040" ht="14.25" spans="19:24">
      <c r="S1040" s="102"/>
      <c r="T1040" s="102"/>
      <c r="U1040" s="102"/>
      <c r="V1040" s="102"/>
      <c r="W1040" s="102"/>
      <c r="X1040" s="102"/>
    </row>
    <row r="1041" ht="14.25" spans="19:24">
      <c r="S1041" s="102"/>
      <c r="T1041" s="102"/>
      <c r="U1041" s="102"/>
      <c r="V1041" s="102"/>
      <c r="W1041" s="102"/>
      <c r="X1041" s="102"/>
    </row>
    <row r="1042" ht="14.25" spans="19:24">
      <c r="S1042" s="102"/>
      <c r="T1042" s="102"/>
      <c r="U1042" s="102"/>
      <c r="V1042" s="102"/>
      <c r="W1042" s="102"/>
      <c r="X1042" s="102"/>
    </row>
    <row r="1043" ht="14.25" spans="19:24">
      <c r="S1043" s="102"/>
      <c r="T1043" s="102"/>
      <c r="U1043" s="102"/>
      <c r="V1043" s="102"/>
      <c r="W1043" s="102"/>
      <c r="X1043" s="102"/>
    </row>
    <row r="1044" ht="14.25" spans="19:24">
      <c r="S1044" s="102"/>
      <c r="T1044" s="102"/>
      <c r="U1044" s="102"/>
      <c r="V1044" s="102"/>
      <c r="W1044" s="102"/>
      <c r="X1044" s="103"/>
    </row>
    <row r="1045" ht="14.25" spans="19:24">
      <c r="S1045" s="102"/>
      <c r="T1045" s="102"/>
      <c r="U1045" s="102"/>
      <c r="V1045" s="102"/>
      <c r="W1045" s="102"/>
      <c r="X1045" s="103"/>
    </row>
    <row r="1046" ht="14.25" spans="19:24">
      <c r="S1046" s="102"/>
      <c r="T1046" s="102"/>
      <c r="U1046" s="102"/>
      <c r="V1046" s="102"/>
      <c r="W1046" s="102"/>
      <c r="X1046" s="102"/>
    </row>
    <row r="1047" ht="14.25" spans="19:24">
      <c r="S1047" s="102"/>
      <c r="T1047" s="102"/>
      <c r="U1047" s="102"/>
      <c r="V1047" s="102"/>
      <c r="W1047" s="102"/>
      <c r="X1047" s="102"/>
    </row>
    <row r="1048" ht="14.25" spans="19:24">
      <c r="S1048" s="102"/>
      <c r="T1048" s="102"/>
      <c r="U1048" s="102"/>
      <c r="V1048" s="102"/>
      <c r="W1048" s="102"/>
      <c r="X1048" s="102"/>
    </row>
    <row r="1049" ht="14.25" spans="19:24">
      <c r="S1049" s="102"/>
      <c r="T1049" s="102"/>
      <c r="U1049" s="102"/>
      <c r="V1049" s="102"/>
      <c r="W1049" s="102"/>
      <c r="X1049" s="103"/>
    </row>
    <row r="1050" ht="14.25" spans="19:24">
      <c r="S1050" s="102"/>
      <c r="T1050" s="102"/>
      <c r="U1050" s="102"/>
      <c r="V1050" s="102"/>
      <c r="W1050" s="102"/>
      <c r="X1050" s="103"/>
    </row>
    <row r="1051" ht="14.25" spans="19:24">
      <c r="S1051" s="102"/>
      <c r="T1051" s="102"/>
      <c r="U1051" s="102"/>
      <c r="V1051" s="102"/>
      <c r="W1051" s="102"/>
      <c r="X1051" s="103"/>
    </row>
    <row r="1052" ht="14.25" spans="19:24">
      <c r="S1052" s="102"/>
      <c r="T1052" s="102"/>
      <c r="U1052" s="102"/>
      <c r="V1052" s="102"/>
      <c r="W1052" s="102"/>
      <c r="X1052" s="102"/>
    </row>
    <row r="1053" ht="14.25" spans="19:24">
      <c r="S1053" s="102"/>
      <c r="T1053" s="102"/>
      <c r="U1053" s="102"/>
      <c r="V1053" s="102"/>
      <c r="W1053" s="102"/>
      <c r="X1053" s="103"/>
    </row>
    <row r="1054" ht="14.25" spans="19:24">
      <c r="S1054" s="102"/>
      <c r="T1054" s="102"/>
      <c r="U1054" s="102"/>
      <c r="V1054" s="102"/>
      <c r="W1054" s="102"/>
      <c r="X1054" s="103"/>
    </row>
    <row r="1055" ht="14.25" spans="19:24">
      <c r="S1055" s="102"/>
      <c r="T1055" s="102"/>
      <c r="U1055" s="102"/>
      <c r="V1055" s="102"/>
      <c r="W1055" s="102"/>
      <c r="X1055" s="103"/>
    </row>
    <row r="1056" ht="14.25" spans="19:24">
      <c r="S1056" s="102"/>
      <c r="T1056" s="102"/>
      <c r="U1056" s="102"/>
      <c r="V1056" s="102"/>
      <c r="W1056" s="102"/>
      <c r="X1056" s="102"/>
    </row>
    <row r="1057" ht="14.25" spans="19:24">
      <c r="S1057" s="102"/>
      <c r="T1057" s="102"/>
      <c r="U1057" s="102"/>
      <c r="V1057" s="102"/>
      <c r="W1057" s="102"/>
      <c r="X1057" s="103"/>
    </row>
    <row r="1058" ht="14.25" spans="19:24">
      <c r="S1058" s="102"/>
      <c r="T1058" s="102"/>
      <c r="U1058" s="102"/>
      <c r="V1058" s="102"/>
      <c r="W1058" s="102"/>
      <c r="X1058" s="103"/>
    </row>
    <row r="1059" ht="14.25" spans="19:24">
      <c r="S1059" s="102"/>
      <c r="T1059" s="102"/>
      <c r="U1059" s="102"/>
      <c r="V1059" s="102"/>
      <c r="W1059" s="102"/>
      <c r="X1059" s="103"/>
    </row>
    <row r="1060" ht="14.25" spans="19:24">
      <c r="S1060" s="102"/>
      <c r="T1060" s="102"/>
      <c r="U1060" s="102"/>
      <c r="V1060" s="102"/>
      <c r="W1060" s="102"/>
      <c r="X1060" s="103"/>
    </row>
    <row r="1061" ht="14.25" spans="19:24">
      <c r="S1061" s="102"/>
      <c r="T1061" s="102"/>
      <c r="U1061" s="102"/>
      <c r="V1061" s="102"/>
      <c r="W1061" s="102"/>
      <c r="X1061" s="103"/>
    </row>
    <row r="1062" ht="14.25" spans="19:24">
      <c r="S1062" s="102"/>
      <c r="T1062" s="102"/>
      <c r="U1062" s="102"/>
      <c r="V1062" s="102"/>
      <c r="W1062" s="102"/>
      <c r="X1062" s="103"/>
    </row>
    <row r="1063" ht="14.25" spans="19:24">
      <c r="S1063" s="102"/>
      <c r="T1063" s="102"/>
      <c r="U1063" s="102"/>
      <c r="V1063" s="102"/>
      <c r="W1063" s="102"/>
      <c r="X1063" s="102"/>
    </row>
    <row r="1064" ht="14.25" spans="19:24">
      <c r="S1064" s="102"/>
      <c r="T1064" s="102"/>
      <c r="U1064" s="102"/>
      <c r="V1064" s="102"/>
      <c r="W1064" s="102"/>
      <c r="X1064" s="102"/>
    </row>
    <row r="1065" ht="14.25" spans="19:24">
      <c r="S1065" s="102"/>
      <c r="T1065" s="102"/>
      <c r="U1065" s="102"/>
      <c r="V1065" s="102"/>
      <c r="W1065" s="102"/>
      <c r="X1065" s="103"/>
    </row>
    <row r="1066" ht="14.25" spans="19:24">
      <c r="S1066" s="102"/>
      <c r="T1066" s="102"/>
      <c r="U1066" s="102"/>
      <c r="V1066" s="102"/>
      <c r="W1066" s="102"/>
      <c r="X1066" s="102"/>
    </row>
    <row r="1067" ht="14.25" spans="19:24">
      <c r="S1067" s="102"/>
      <c r="T1067" s="102"/>
      <c r="U1067" s="102"/>
      <c r="V1067" s="102"/>
      <c r="W1067" s="102"/>
      <c r="X1067" s="102"/>
    </row>
    <row r="1068" ht="14.25" spans="19:24">
      <c r="S1068" s="102"/>
      <c r="T1068" s="102"/>
      <c r="U1068" s="102"/>
      <c r="V1068" s="102"/>
      <c r="W1068" s="102"/>
      <c r="X1068" s="103"/>
    </row>
    <row r="1069" ht="14.25" spans="19:24">
      <c r="S1069" s="102"/>
      <c r="T1069" s="102"/>
      <c r="U1069" s="102"/>
      <c r="V1069" s="102"/>
      <c r="W1069" s="102"/>
      <c r="X1069" s="103"/>
    </row>
    <row r="1070" ht="14.25" spans="19:24">
      <c r="S1070" s="102"/>
      <c r="T1070" s="102"/>
      <c r="U1070" s="102"/>
      <c r="V1070" s="102"/>
      <c r="W1070" s="102"/>
      <c r="X1070" s="103"/>
    </row>
    <row r="1071" ht="14.25" spans="19:24">
      <c r="S1071" s="102"/>
      <c r="T1071" s="102"/>
      <c r="U1071" s="102"/>
      <c r="V1071" s="102"/>
      <c r="W1071" s="102"/>
      <c r="X1071" s="103"/>
    </row>
    <row r="1072" ht="14.25" spans="19:24">
      <c r="S1072" s="102"/>
      <c r="T1072" s="102"/>
      <c r="U1072" s="102"/>
      <c r="V1072" s="102"/>
      <c r="W1072" s="102"/>
      <c r="X1072" s="103"/>
    </row>
    <row r="1073" ht="14.25" spans="19:24">
      <c r="S1073" s="102"/>
      <c r="T1073" s="102"/>
      <c r="U1073" s="102"/>
      <c r="V1073" s="102"/>
      <c r="W1073" s="102"/>
      <c r="X1073" s="103"/>
    </row>
    <row r="1074" ht="14.25" spans="19:24">
      <c r="S1074" s="102"/>
      <c r="T1074" s="102"/>
      <c r="U1074" s="102"/>
      <c r="V1074" s="102"/>
      <c r="W1074" s="102"/>
      <c r="X1074" s="103"/>
    </row>
    <row r="1075" ht="14.25" spans="19:24">
      <c r="S1075" s="102"/>
      <c r="T1075" s="102"/>
      <c r="U1075" s="102"/>
      <c r="V1075" s="102"/>
      <c r="W1075" s="102"/>
      <c r="X1075" s="102"/>
    </row>
    <row r="1076" ht="14.25" spans="19:24">
      <c r="S1076" s="102"/>
      <c r="T1076" s="102"/>
      <c r="U1076" s="102"/>
      <c r="V1076" s="102"/>
      <c r="W1076" s="102"/>
      <c r="X1076" s="102"/>
    </row>
    <row r="1077" ht="14.25" spans="19:24">
      <c r="S1077" s="102"/>
      <c r="T1077" s="102"/>
      <c r="U1077" s="102"/>
      <c r="V1077" s="102"/>
      <c r="W1077" s="102"/>
      <c r="X1077" s="103"/>
    </row>
    <row r="1078" ht="14.25" spans="19:24">
      <c r="S1078" s="102"/>
      <c r="T1078" s="102"/>
      <c r="U1078" s="102"/>
      <c r="V1078" s="102"/>
      <c r="W1078" s="102"/>
      <c r="X1078" s="103"/>
    </row>
    <row r="1079" ht="14.25" spans="19:24">
      <c r="S1079" s="102"/>
      <c r="T1079" s="102"/>
      <c r="U1079" s="102"/>
      <c r="V1079" s="102"/>
      <c r="W1079" s="102"/>
      <c r="X1079" s="103"/>
    </row>
    <row r="1080" ht="14.25" spans="19:24">
      <c r="S1080" s="102"/>
      <c r="T1080" s="102"/>
      <c r="U1080" s="102"/>
      <c r="V1080" s="102"/>
      <c r="W1080" s="102"/>
      <c r="X1080" s="102"/>
    </row>
    <row r="1081" ht="14.25" spans="19:24">
      <c r="S1081" s="102"/>
      <c r="T1081" s="102"/>
      <c r="U1081" s="102"/>
      <c r="V1081" s="102"/>
      <c r="W1081" s="102"/>
      <c r="X1081" s="102"/>
    </row>
    <row r="1082" ht="14.25" spans="19:24">
      <c r="S1082" s="102"/>
      <c r="T1082" s="102"/>
      <c r="U1082" s="102"/>
      <c r="V1082" s="102"/>
      <c r="W1082" s="102"/>
      <c r="X1082" s="103"/>
    </row>
    <row r="1083" ht="14.25" spans="19:24">
      <c r="S1083" s="102"/>
      <c r="T1083" s="102"/>
      <c r="U1083" s="102"/>
      <c r="V1083" s="102"/>
      <c r="W1083" s="102"/>
      <c r="X1083" s="102"/>
    </row>
    <row r="1084" ht="14.25" spans="19:24">
      <c r="S1084" s="102"/>
      <c r="T1084" s="102"/>
      <c r="U1084" s="102"/>
      <c r="V1084" s="102"/>
      <c r="W1084" s="102"/>
      <c r="X1084" s="103"/>
    </row>
    <row r="1085" ht="14.25" spans="19:24">
      <c r="S1085" s="102"/>
      <c r="T1085" s="102"/>
      <c r="U1085" s="102"/>
      <c r="V1085" s="102"/>
      <c r="W1085" s="102"/>
      <c r="X1085" s="103"/>
    </row>
    <row r="1086" ht="14.25" spans="19:24">
      <c r="S1086" s="102"/>
      <c r="T1086" s="102"/>
      <c r="U1086" s="102"/>
      <c r="V1086" s="102"/>
      <c r="W1086" s="102"/>
      <c r="X1086" s="103"/>
    </row>
    <row r="1087" ht="14.25" spans="19:24">
      <c r="S1087" s="102"/>
      <c r="T1087" s="102"/>
      <c r="U1087" s="102"/>
      <c r="V1087" s="102"/>
      <c r="W1087" s="102"/>
      <c r="X1087" s="102"/>
    </row>
    <row r="1088" ht="14.25" spans="19:24">
      <c r="S1088" s="102"/>
      <c r="T1088" s="102"/>
      <c r="U1088" s="102"/>
      <c r="V1088" s="102"/>
      <c r="W1088" s="102"/>
      <c r="X1088" s="103"/>
    </row>
    <row r="1089" ht="14.25" spans="19:24">
      <c r="S1089" s="102"/>
      <c r="T1089" s="102"/>
      <c r="U1089" s="102"/>
      <c r="V1089" s="102"/>
      <c r="W1089" s="102"/>
      <c r="X1089" s="103"/>
    </row>
    <row r="1090" ht="14.25" spans="19:24">
      <c r="S1090" s="102"/>
      <c r="T1090" s="102"/>
      <c r="U1090" s="102"/>
      <c r="V1090" s="102"/>
      <c r="W1090" s="102"/>
      <c r="X1090" s="103"/>
    </row>
    <row r="1091" ht="14.25" spans="19:24">
      <c r="S1091" s="102"/>
      <c r="T1091" s="102"/>
      <c r="U1091" s="102"/>
      <c r="V1091" s="102"/>
      <c r="W1091" s="102"/>
      <c r="X1091" s="103"/>
    </row>
    <row r="1092" ht="14.25" spans="19:24">
      <c r="S1092" s="102"/>
      <c r="T1092" s="102"/>
      <c r="U1092" s="102"/>
      <c r="V1092" s="102"/>
      <c r="W1092" s="102"/>
      <c r="X1092" s="103"/>
    </row>
    <row r="1093" ht="14.25" spans="19:24">
      <c r="S1093" s="102"/>
      <c r="T1093" s="102"/>
      <c r="U1093" s="102"/>
      <c r="V1093" s="102"/>
      <c r="W1093" s="102"/>
      <c r="X1093" s="102"/>
    </row>
    <row r="1094" ht="14.25" spans="19:24">
      <c r="S1094" s="102"/>
      <c r="T1094" s="102"/>
      <c r="U1094" s="102"/>
      <c r="V1094" s="102"/>
      <c r="W1094" s="102"/>
      <c r="X1094" s="102"/>
    </row>
    <row r="1095" ht="14.25" spans="19:24">
      <c r="S1095" s="102"/>
      <c r="T1095" s="102"/>
      <c r="U1095" s="102"/>
      <c r="V1095" s="102"/>
      <c r="W1095" s="102"/>
      <c r="X1095" s="102"/>
    </row>
    <row r="1096" ht="14.25" spans="19:24">
      <c r="S1096" s="102"/>
      <c r="T1096" s="102"/>
      <c r="U1096" s="102"/>
      <c r="V1096" s="102"/>
      <c r="W1096" s="102"/>
      <c r="X1096" s="102"/>
    </row>
    <row r="1097" ht="14.25" spans="19:24">
      <c r="S1097" s="102"/>
      <c r="T1097" s="102"/>
      <c r="U1097" s="102"/>
      <c r="V1097" s="102"/>
      <c r="W1097" s="102"/>
      <c r="X1097" s="103"/>
    </row>
    <row r="1098" ht="14.25" spans="19:24">
      <c r="S1098" s="102"/>
      <c r="T1098" s="102"/>
      <c r="U1098" s="102"/>
      <c r="V1098" s="102"/>
      <c r="W1098" s="102"/>
      <c r="X1098" s="102"/>
    </row>
    <row r="1099" ht="14.25" spans="19:24">
      <c r="S1099" s="102"/>
      <c r="T1099" s="102"/>
      <c r="U1099" s="102"/>
      <c r="V1099" s="102"/>
      <c r="W1099" s="102"/>
      <c r="X1099" s="103"/>
    </row>
    <row r="1100" ht="14.25" spans="19:24">
      <c r="S1100" s="102"/>
      <c r="T1100" s="102"/>
      <c r="U1100" s="102"/>
      <c r="V1100" s="102"/>
      <c r="W1100" s="102"/>
      <c r="X1100" s="102"/>
    </row>
    <row r="1101" ht="14.25" spans="19:24">
      <c r="S1101" s="102"/>
      <c r="T1101" s="102"/>
      <c r="U1101" s="102"/>
      <c r="V1101" s="102"/>
      <c r="W1101" s="102"/>
      <c r="X1101" s="102"/>
    </row>
    <row r="1102" ht="14.25" spans="19:24">
      <c r="S1102" s="102"/>
      <c r="T1102" s="102"/>
      <c r="U1102" s="102"/>
      <c r="V1102" s="102"/>
      <c r="W1102" s="102"/>
      <c r="X1102" s="102"/>
    </row>
    <row r="1103" ht="14.25" spans="19:24">
      <c r="S1103" s="102"/>
      <c r="T1103" s="102"/>
      <c r="U1103" s="102"/>
      <c r="V1103" s="102"/>
      <c r="W1103" s="102"/>
      <c r="X1103" s="103"/>
    </row>
    <row r="1104" ht="14.25" spans="19:24">
      <c r="S1104" s="102"/>
      <c r="T1104" s="102"/>
      <c r="U1104" s="102"/>
      <c r="V1104" s="102"/>
      <c r="W1104" s="102"/>
      <c r="X1104" s="102"/>
    </row>
    <row r="1105" ht="14.25" spans="19:24">
      <c r="S1105" s="102"/>
      <c r="T1105" s="102"/>
      <c r="U1105" s="102"/>
      <c r="V1105" s="102"/>
      <c r="W1105" s="102"/>
      <c r="X1105" s="103"/>
    </row>
    <row r="1106" ht="14.25" spans="19:24">
      <c r="S1106" s="102"/>
      <c r="T1106" s="102"/>
      <c r="U1106" s="102"/>
      <c r="V1106" s="102"/>
      <c r="W1106" s="102"/>
      <c r="X1106" s="102"/>
    </row>
    <row r="1107" ht="14.25" spans="19:24">
      <c r="S1107" s="102"/>
      <c r="T1107" s="102"/>
      <c r="U1107" s="102"/>
      <c r="V1107" s="102"/>
      <c r="W1107" s="102"/>
      <c r="X1107" s="102"/>
    </row>
    <row r="1108" ht="14.25" spans="19:24">
      <c r="S1108" s="102"/>
      <c r="T1108" s="102"/>
      <c r="U1108" s="102"/>
      <c r="V1108" s="102"/>
      <c r="W1108" s="102"/>
      <c r="X1108" s="102"/>
    </row>
    <row r="1109" ht="14.25" spans="19:24">
      <c r="S1109" s="102"/>
      <c r="T1109" s="102"/>
      <c r="U1109" s="102"/>
      <c r="V1109" s="102"/>
      <c r="W1109" s="102"/>
      <c r="X1109" s="102"/>
    </row>
    <row r="1110" ht="14.25" spans="19:24">
      <c r="S1110" s="102"/>
      <c r="T1110" s="102"/>
      <c r="U1110" s="102"/>
      <c r="V1110" s="102"/>
      <c r="W1110" s="102"/>
      <c r="X1110" s="103"/>
    </row>
    <row r="1111" ht="14.25" spans="19:24">
      <c r="S1111" s="102"/>
      <c r="T1111" s="102"/>
      <c r="U1111" s="102"/>
      <c r="V1111" s="102"/>
      <c r="W1111" s="102"/>
      <c r="X1111" s="103"/>
    </row>
    <row r="1112" ht="14.25" spans="19:24">
      <c r="S1112" s="102"/>
      <c r="T1112" s="102"/>
      <c r="U1112" s="102"/>
      <c r="V1112" s="102"/>
      <c r="W1112" s="102"/>
      <c r="X1112" s="102"/>
    </row>
    <row r="1113" ht="14.25" spans="19:24">
      <c r="S1113" s="102"/>
      <c r="T1113" s="102"/>
      <c r="U1113" s="102"/>
      <c r="V1113" s="102"/>
      <c r="W1113" s="102"/>
      <c r="X1113" s="103"/>
    </row>
    <row r="1114" ht="14.25" spans="19:24">
      <c r="S1114" s="102"/>
      <c r="T1114" s="102"/>
      <c r="U1114" s="102"/>
      <c r="V1114" s="102"/>
      <c r="W1114" s="102"/>
      <c r="X1114" s="103"/>
    </row>
    <row r="1115" ht="14.25" spans="19:24">
      <c r="S1115" s="102"/>
      <c r="T1115" s="102"/>
      <c r="U1115" s="102"/>
      <c r="V1115" s="102"/>
      <c r="W1115" s="102"/>
      <c r="X1115" s="103"/>
    </row>
    <row r="1116" ht="14.25" spans="19:24">
      <c r="S1116" s="102"/>
      <c r="T1116" s="102"/>
      <c r="U1116" s="102"/>
      <c r="V1116" s="102"/>
      <c r="W1116" s="102"/>
      <c r="X1116" s="103"/>
    </row>
    <row r="1117" ht="14.25" spans="19:24">
      <c r="S1117" s="102"/>
      <c r="T1117" s="102"/>
      <c r="U1117" s="102"/>
      <c r="V1117" s="102"/>
      <c r="W1117" s="102"/>
      <c r="X1117" s="103"/>
    </row>
    <row r="1118" ht="14.25" spans="19:24">
      <c r="S1118" s="102"/>
      <c r="T1118" s="102"/>
      <c r="U1118" s="102"/>
      <c r="V1118" s="102"/>
      <c r="W1118" s="102"/>
      <c r="X1118" s="103"/>
    </row>
    <row r="1119" ht="14.25" spans="19:24">
      <c r="S1119" s="102"/>
      <c r="T1119" s="102"/>
      <c r="U1119" s="102"/>
      <c r="V1119" s="102"/>
      <c r="W1119" s="102"/>
      <c r="X1119" s="103"/>
    </row>
    <row r="1120" ht="14.25" spans="19:24">
      <c r="S1120" s="102"/>
      <c r="T1120" s="102"/>
      <c r="U1120" s="102"/>
      <c r="V1120" s="102"/>
      <c r="W1120" s="102"/>
      <c r="X1120" s="103"/>
    </row>
    <row r="1121" ht="14.25" spans="19:24">
      <c r="S1121" s="102"/>
      <c r="T1121" s="102"/>
      <c r="U1121" s="102"/>
      <c r="V1121" s="102"/>
      <c r="W1121" s="102"/>
      <c r="X1121" s="103"/>
    </row>
    <row r="1122" ht="14.25" spans="19:24">
      <c r="S1122" s="102"/>
      <c r="T1122" s="102"/>
      <c r="U1122" s="102"/>
      <c r="V1122" s="102"/>
      <c r="W1122" s="102"/>
      <c r="X1122" s="102"/>
    </row>
    <row r="1123" ht="14.25" spans="19:24">
      <c r="S1123" s="102"/>
      <c r="T1123" s="102"/>
      <c r="U1123" s="102"/>
      <c r="V1123" s="102"/>
      <c r="W1123" s="102"/>
      <c r="X1123" s="103"/>
    </row>
    <row r="1124" ht="14.25" spans="19:24">
      <c r="S1124" s="102"/>
      <c r="T1124" s="102"/>
      <c r="U1124" s="102"/>
      <c r="V1124" s="102"/>
      <c r="W1124" s="102"/>
      <c r="X1124" s="103"/>
    </row>
    <row r="1125" ht="14.25" spans="19:24">
      <c r="S1125" s="102"/>
      <c r="T1125" s="102"/>
      <c r="U1125" s="102"/>
      <c r="V1125" s="102"/>
      <c r="W1125" s="102"/>
      <c r="X1125" s="103"/>
    </row>
    <row r="1126" ht="14.25" spans="19:24">
      <c r="S1126" s="102"/>
      <c r="T1126" s="102"/>
      <c r="U1126" s="102"/>
      <c r="V1126" s="102"/>
      <c r="W1126" s="102"/>
      <c r="X1126" s="102"/>
    </row>
    <row r="1127" ht="14.25" spans="19:24">
      <c r="S1127" s="102"/>
      <c r="T1127" s="102"/>
      <c r="U1127" s="102"/>
      <c r="V1127" s="102"/>
      <c r="W1127" s="102"/>
      <c r="X1127" s="102"/>
    </row>
    <row r="1128" ht="14.25" spans="19:24">
      <c r="S1128" s="102"/>
      <c r="T1128" s="102"/>
      <c r="U1128" s="102"/>
      <c r="V1128" s="102"/>
      <c r="W1128" s="102"/>
      <c r="X1128" s="102"/>
    </row>
    <row r="1129" ht="14.25" spans="19:24">
      <c r="S1129" s="102"/>
      <c r="T1129" s="102"/>
      <c r="U1129" s="102"/>
      <c r="V1129" s="102"/>
      <c r="W1129" s="102"/>
      <c r="X1129" s="102"/>
    </row>
    <row r="1130" ht="14.25" spans="19:24">
      <c r="S1130" s="102"/>
      <c r="T1130" s="102"/>
      <c r="U1130" s="102"/>
      <c r="V1130" s="102"/>
      <c r="W1130" s="102"/>
      <c r="X1130" s="103"/>
    </row>
    <row r="1131" ht="14.25" spans="19:24">
      <c r="S1131" s="102"/>
      <c r="T1131" s="102"/>
      <c r="U1131" s="102"/>
      <c r="V1131" s="102"/>
      <c r="W1131" s="102"/>
      <c r="X1131" s="103"/>
    </row>
    <row r="1132" ht="14.25" spans="19:24">
      <c r="S1132" s="102"/>
      <c r="T1132" s="102"/>
      <c r="U1132" s="102"/>
      <c r="V1132" s="102"/>
      <c r="W1132" s="102"/>
      <c r="X1132" s="102"/>
    </row>
    <row r="1133" ht="14.25" spans="19:24">
      <c r="S1133" s="102"/>
      <c r="T1133" s="102"/>
      <c r="U1133" s="102"/>
      <c r="V1133" s="102"/>
      <c r="W1133" s="102"/>
      <c r="X1133" s="103"/>
    </row>
    <row r="1134" ht="14.25" spans="19:24">
      <c r="S1134" s="102"/>
      <c r="T1134" s="102"/>
      <c r="U1134" s="102"/>
      <c r="V1134" s="102"/>
      <c r="W1134" s="102"/>
      <c r="X1134" s="103"/>
    </row>
    <row r="1135" ht="14.25" spans="19:24">
      <c r="S1135" s="102"/>
      <c r="T1135" s="102"/>
      <c r="U1135" s="102"/>
      <c r="V1135" s="102"/>
      <c r="W1135" s="102"/>
      <c r="X1135" s="103"/>
    </row>
    <row r="1136" ht="14.25" spans="19:24">
      <c r="S1136" s="102"/>
      <c r="T1136" s="102"/>
      <c r="U1136" s="102"/>
      <c r="V1136" s="102"/>
      <c r="W1136" s="102"/>
      <c r="X1136" s="102"/>
    </row>
    <row r="1137" ht="14.25" spans="19:24">
      <c r="S1137" s="102"/>
      <c r="T1137" s="102"/>
      <c r="U1137" s="102"/>
      <c r="V1137" s="102"/>
      <c r="W1137" s="102"/>
      <c r="X1137" s="103"/>
    </row>
    <row r="1138" ht="14.25" spans="19:24">
      <c r="S1138" s="102"/>
      <c r="T1138" s="102"/>
      <c r="U1138" s="102"/>
      <c r="V1138" s="102"/>
      <c r="W1138" s="102"/>
      <c r="X1138" s="102"/>
    </row>
    <row r="1139" ht="14.25" spans="19:24">
      <c r="S1139" s="102"/>
      <c r="T1139" s="102"/>
      <c r="U1139" s="102"/>
      <c r="V1139" s="102"/>
      <c r="W1139" s="102"/>
      <c r="X1139" s="102"/>
    </row>
    <row r="1140" ht="14.25" spans="19:24">
      <c r="S1140" s="102"/>
      <c r="T1140" s="102"/>
      <c r="U1140" s="102"/>
      <c r="V1140" s="102"/>
      <c r="W1140" s="102"/>
      <c r="X1140" s="102"/>
    </row>
    <row r="1141" ht="14.25" spans="19:24">
      <c r="S1141" s="102"/>
      <c r="T1141" s="102"/>
      <c r="U1141" s="102"/>
      <c r="V1141" s="102"/>
      <c r="W1141" s="102"/>
      <c r="X1141" s="102"/>
    </row>
    <row r="1142" ht="14.25" spans="19:24">
      <c r="S1142" s="102"/>
      <c r="T1142" s="102"/>
      <c r="U1142" s="102"/>
      <c r="V1142" s="102"/>
      <c r="W1142" s="102"/>
      <c r="X1142" s="103"/>
    </row>
    <row r="1143" ht="14.25" spans="19:24">
      <c r="S1143" s="102"/>
      <c r="T1143" s="102"/>
      <c r="U1143" s="102"/>
      <c r="V1143" s="102"/>
      <c r="W1143" s="102"/>
      <c r="X1143" s="103"/>
    </row>
    <row r="1144" ht="14.25" spans="19:24">
      <c r="S1144" s="102"/>
      <c r="T1144" s="102"/>
      <c r="U1144" s="102"/>
      <c r="V1144" s="102"/>
      <c r="W1144" s="102"/>
      <c r="X1144" s="103"/>
    </row>
    <row r="1145" ht="14.25" spans="19:24">
      <c r="S1145" s="102"/>
      <c r="T1145" s="102"/>
      <c r="U1145" s="102"/>
      <c r="V1145" s="102"/>
      <c r="W1145" s="102"/>
      <c r="X1145" s="103"/>
    </row>
    <row r="1146" ht="14.25" spans="19:24">
      <c r="S1146" s="102"/>
      <c r="T1146" s="102"/>
      <c r="U1146" s="102"/>
      <c r="V1146" s="102"/>
      <c r="W1146" s="102"/>
      <c r="X1146" s="102"/>
    </row>
    <row r="1147" ht="14.25" spans="19:24">
      <c r="S1147" s="102"/>
      <c r="T1147" s="102"/>
      <c r="U1147" s="102"/>
      <c r="V1147" s="102"/>
      <c r="W1147" s="102"/>
      <c r="X1147" s="103"/>
    </row>
    <row r="1148" ht="14.25" spans="19:24">
      <c r="S1148" s="102"/>
      <c r="T1148" s="102"/>
      <c r="U1148" s="102"/>
      <c r="V1148" s="102"/>
      <c r="W1148" s="102"/>
      <c r="X1148" s="102"/>
    </row>
    <row r="1149" ht="14.25" spans="19:24">
      <c r="S1149" s="102"/>
      <c r="T1149" s="102"/>
      <c r="U1149" s="102"/>
      <c r="V1149" s="102"/>
      <c r="W1149" s="102"/>
      <c r="X1149" s="103"/>
    </row>
    <row r="1150" ht="14.25" spans="19:24">
      <c r="S1150" s="102"/>
      <c r="T1150" s="102"/>
      <c r="U1150" s="102"/>
      <c r="V1150" s="102"/>
      <c r="W1150" s="102"/>
      <c r="X1150" s="103"/>
    </row>
    <row r="1151" ht="14.25" spans="19:24">
      <c r="S1151" s="102"/>
      <c r="T1151" s="102"/>
      <c r="U1151" s="102"/>
      <c r="V1151" s="102"/>
      <c r="W1151" s="102"/>
      <c r="X1151" s="103"/>
    </row>
    <row r="1152" ht="14.25" spans="19:24">
      <c r="S1152" s="102"/>
      <c r="T1152" s="102"/>
      <c r="U1152" s="102"/>
      <c r="V1152" s="102"/>
      <c r="W1152" s="102"/>
      <c r="X1152" s="103"/>
    </row>
    <row r="1153" ht="14.25" spans="19:24">
      <c r="S1153" s="102"/>
      <c r="T1153" s="102"/>
      <c r="U1153" s="102"/>
      <c r="V1153" s="102"/>
      <c r="W1153" s="102"/>
      <c r="X1153" s="103"/>
    </row>
    <row r="1154" ht="14.25" spans="19:24">
      <c r="S1154" s="102"/>
      <c r="T1154" s="102"/>
      <c r="U1154" s="102"/>
      <c r="V1154" s="102"/>
      <c r="W1154" s="102"/>
      <c r="X1154" s="102"/>
    </row>
    <row r="1155" ht="14.25" spans="19:24">
      <c r="S1155" s="102"/>
      <c r="T1155" s="102"/>
      <c r="U1155" s="102"/>
      <c r="V1155" s="102"/>
      <c r="W1155" s="102"/>
      <c r="X1155" s="103"/>
    </row>
    <row r="1156" ht="14.25" spans="19:24">
      <c r="S1156" s="102"/>
      <c r="T1156" s="102"/>
      <c r="U1156" s="102"/>
      <c r="V1156" s="102"/>
      <c r="W1156" s="102"/>
      <c r="X1156" s="103"/>
    </row>
    <row r="1157" ht="14.25" spans="19:24">
      <c r="S1157" s="102"/>
      <c r="T1157" s="102"/>
      <c r="U1157" s="102"/>
      <c r="V1157" s="102"/>
      <c r="W1157" s="102"/>
      <c r="X1157" s="103"/>
    </row>
    <row r="1158" ht="14.25" spans="19:24">
      <c r="S1158" s="102"/>
      <c r="T1158" s="102"/>
      <c r="U1158" s="102"/>
      <c r="V1158" s="102"/>
      <c r="W1158" s="102"/>
      <c r="X1158" s="103"/>
    </row>
    <row r="1159" ht="14.25" spans="19:24">
      <c r="S1159" s="102"/>
      <c r="T1159" s="102"/>
      <c r="U1159" s="102"/>
      <c r="V1159" s="102"/>
      <c r="W1159" s="102"/>
      <c r="X1159" s="103"/>
    </row>
    <row r="1160" ht="14.25" spans="19:24">
      <c r="S1160" s="102"/>
      <c r="T1160" s="102"/>
      <c r="U1160" s="102"/>
      <c r="V1160" s="102"/>
      <c r="W1160" s="102"/>
      <c r="X1160" s="103"/>
    </row>
    <row r="1161" ht="14.25" spans="19:24">
      <c r="S1161" s="102"/>
      <c r="T1161" s="102"/>
      <c r="U1161" s="102"/>
      <c r="V1161" s="102"/>
      <c r="W1161" s="102"/>
      <c r="X1161" s="103"/>
    </row>
    <row r="1162" ht="14.25" spans="19:24">
      <c r="S1162" s="102"/>
      <c r="T1162" s="102"/>
      <c r="U1162" s="102"/>
      <c r="V1162" s="102"/>
      <c r="W1162" s="102"/>
      <c r="X1162" s="103"/>
    </row>
    <row r="1163" ht="14.25" spans="19:24">
      <c r="S1163" s="102"/>
      <c r="T1163" s="102"/>
      <c r="U1163" s="102"/>
      <c r="V1163" s="102"/>
      <c r="W1163" s="102"/>
      <c r="X1163" s="103"/>
    </row>
    <row r="1164" ht="14.25" spans="19:24">
      <c r="S1164" s="102"/>
      <c r="T1164" s="102"/>
      <c r="U1164" s="102"/>
      <c r="V1164" s="102"/>
      <c r="W1164" s="102"/>
      <c r="X1164" s="102"/>
    </row>
    <row r="1165" ht="14.25" spans="19:24">
      <c r="S1165" s="102"/>
      <c r="T1165" s="102"/>
      <c r="U1165" s="102"/>
      <c r="V1165" s="102"/>
      <c r="W1165" s="102"/>
      <c r="X1165" s="103"/>
    </row>
    <row r="1166" ht="14.25" spans="19:24">
      <c r="S1166" s="102"/>
      <c r="T1166" s="102"/>
      <c r="U1166" s="102"/>
      <c r="V1166" s="102"/>
      <c r="W1166" s="102"/>
      <c r="X1166" s="103"/>
    </row>
    <row r="1167" ht="14.25" spans="19:24">
      <c r="S1167" s="102"/>
      <c r="T1167" s="102"/>
      <c r="U1167" s="102"/>
      <c r="V1167" s="102"/>
      <c r="W1167" s="102"/>
      <c r="X1167" s="103"/>
    </row>
    <row r="1168" ht="14.25" spans="19:24">
      <c r="S1168" s="102"/>
      <c r="T1168" s="102"/>
      <c r="U1168" s="102"/>
      <c r="V1168" s="102"/>
      <c r="W1168" s="102"/>
      <c r="X1168" s="103"/>
    </row>
    <row r="1169" ht="14.25" spans="19:24">
      <c r="S1169" s="102"/>
      <c r="T1169" s="102"/>
      <c r="U1169" s="102"/>
      <c r="V1169" s="102"/>
      <c r="W1169" s="102"/>
      <c r="X1169" s="103"/>
    </row>
    <row r="1170" ht="14.25" spans="19:24">
      <c r="S1170" s="102"/>
      <c r="T1170" s="102"/>
      <c r="U1170" s="102"/>
      <c r="V1170" s="102"/>
      <c r="W1170" s="102"/>
      <c r="X1170" s="103"/>
    </row>
    <row r="1171" ht="14.25" spans="19:24">
      <c r="S1171" s="102"/>
      <c r="T1171" s="102"/>
      <c r="U1171" s="102"/>
      <c r="V1171" s="102"/>
      <c r="W1171" s="102"/>
      <c r="X1171" s="102"/>
    </row>
    <row r="1172" ht="14.25" spans="19:24">
      <c r="S1172" s="102"/>
      <c r="T1172" s="102"/>
      <c r="U1172" s="102"/>
      <c r="V1172" s="102"/>
      <c r="W1172" s="102"/>
      <c r="X1172" s="103"/>
    </row>
    <row r="1173" ht="14.25" spans="19:24">
      <c r="S1173" s="102"/>
      <c r="T1173" s="102"/>
      <c r="U1173" s="102"/>
      <c r="V1173" s="102"/>
      <c r="W1173" s="102"/>
      <c r="X1173" s="103"/>
    </row>
    <row r="1174" ht="14.25" spans="19:24">
      <c r="S1174" s="102"/>
      <c r="T1174" s="102"/>
      <c r="U1174" s="102"/>
      <c r="V1174" s="102"/>
      <c r="W1174" s="102"/>
      <c r="X1174" s="103"/>
    </row>
    <row r="1175" ht="14.25" spans="19:24">
      <c r="S1175" s="102"/>
      <c r="T1175" s="102"/>
      <c r="U1175" s="102"/>
      <c r="V1175" s="102"/>
      <c r="W1175" s="102"/>
      <c r="X1175" s="103"/>
    </row>
    <row r="1176" ht="14.25" spans="19:24">
      <c r="S1176" s="102"/>
      <c r="T1176" s="102"/>
      <c r="U1176" s="102"/>
      <c r="V1176" s="102"/>
      <c r="W1176" s="102"/>
      <c r="X1176" s="102"/>
    </row>
    <row r="1177" ht="14.25" spans="19:24">
      <c r="S1177" s="102"/>
      <c r="T1177" s="102"/>
      <c r="U1177" s="102"/>
      <c r="V1177" s="102"/>
      <c r="W1177" s="102"/>
      <c r="X1177" s="103"/>
    </row>
    <row r="1178" ht="14.25" spans="19:24">
      <c r="S1178" s="102"/>
      <c r="T1178" s="102"/>
      <c r="U1178" s="102"/>
      <c r="V1178" s="102"/>
      <c r="W1178" s="102"/>
      <c r="X1178" s="103"/>
    </row>
    <row r="1179" ht="14.25" spans="19:24">
      <c r="S1179" s="102"/>
      <c r="T1179" s="102"/>
      <c r="U1179" s="102"/>
      <c r="V1179" s="102"/>
      <c r="W1179" s="102"/>
      <c r="X1179" s="103"/>
    </row>
    <row r="1180" ht="14.25" spans="19:24">
      <c r="S1180" s="102"/>
      <c r="T1180" s="102"/>
      <c r="U1180" s="102"/>
      <c r="V1180" s="102"/>
      <c r="W1180" s="102"/>
      <c r="X1180" s="103"/>
    </row>
    <row r="1181" ht="14.25" spans="19:24">
      <c r="S1181" s="102"/>
      <c r="T1181" s="102"/>
      <c r="U1181" s="102"/>
      <c r="V1181" s="102"/>
      <c r="W1181" s="102"/>
      <c r="X1181" s="103"/>
    </row>
    <row r="1182" ht="14.25" spans="19:24">
      <c r="S1182" s="102"/>
      <c r="T1182" s="102"/>
      <c r="U1182" s="102"/>
      <c r="V1182" s="102"/>
      <c r="W1182" s="102"/>
      <c r="X1182" s="103"/>
    </row>
    <row r="1183" ht="14.25" spans="19:24">
      <c r="S1183" s="102"/>
      <c r="T1183" s="102"/>
      <c r="U1183" s="102"/>
      <c r="V1183" s="102"/>
      <c r="W1183" s="102"/>
      <c r="X1183" s="103"/>
    </row>
    <row r="1184" ht="14.25" spans="19:24">
      <c r="S1184" s="102"/>
      <c r="T1184" s="102"/>
      <c r="U1184" s="102"/>
      <c r="V1184" s="102"/>
      <c r="W1184" s="102"/>
      <c r="X1184" s="103"/>
    </row>
    <row r="1185" ht="14.25" spans="19:24">
      <c r="S1185" s="102"/>
      <c r="T1185" s="102"/>
      <c r="U1185" s="102"/>
      <c r="V1185" s="102"/>
      <c r="W1185" s="102"/>
      <c r="X1185" s="103"/>
    </row>
    <row r="1186" ht="14.25" spans="19:24">
      <c r="S1186" s="102"/>
      <c r="T1186" s="102"/>
      <c r="U1186" s="102"/>
      <c r="V1186" s="102"/>
      <c r="W1186" s="102"/>
      <c r="X1186" s="103"/>
    </row>
    <row r="1187" ht="14.25" spans="19:24">
      <c r="S1187" s="102"/>
      <c r="T1187" s="102"/>
      <c r="U1187" s="102"/>
      <c r="V1187" s="102"/>
      <c r="W1187" s="102"/>
      <c r="X1187" s="103"/>
    </row>
    <row r="1188" ht="14.25" spans="19:24">
      <c r="S1188" s="102"/>
      <c r="T1188" s="102"/>
      <c r="U1188" s="102"/>
      <c r="V1188" s="102"/>
      <c r="W1188" s="102"/>
      <c r="X1188" s="103"/>
    </row>
    <row r="1189" ht="14.25" spans="19:24">
      <c r="S1189" s="102"/>
      <c r="T1189" s="102"/>
      <c r="U1189" s="102"/>
      <c r="V1189" s="102"/>
      <c r="W1189" s="102"/>
      <c r="X1189" s="103"/>
    </row>
    <row r="1190" ht="14.25" spans="19:24">
      <c r="S1190" s="102"/>
      <c r="T1190" s="102"/>
      <c r="U1190" s="102"/>
      <c r="V1190" s="102"/>
      <c r="W1190" s="102"/>
      <c r="X1190" s="103"/>
    </row>
    <row r="1191" ht="14.25" spans="19:24">
      <c r="S1191" s="102"/>
      <c r="T1191" s="102"/>
      <c r="U1191" s="102"/>
      <c r="V1191" s="102"/>
      <c r="W1191" s="102"/>
      <c r="X1191" s="103"/>
    </row>
    <row r="1192" ht="14.25" spans="19:24">
      <c r="S1192" s="102"/>
      <c r="T1192" s="102"/>
      <c r="U1192" s="102"/>
      <c r="V1192" s="102"/>
      <c r="W1192" s="102"/>
      <c r="X1192" s="102"/>
    </row>
    <row r="1193" ht="14.25" spans="19:24">
      <c r="S1193" s="102"/>
      <c r="T1193" s="102"/>
      <c r="U1193" s="102"/>
      <c r="V1193" s="102"/>
      <c r="W1193" s="102"/>
      <c r="X1193" s="102"/>
    </row>
    <row r="1194" ht="14.25" spans="19:24">
      <c r="S1194" s="102"/>
      <c r="T1194" s="102"/>
      <c r="U1194" s="102"/>
      <c r="V1194" s="102"/>
      <c r="W1194" s="102"/>
      <c r="X1194" s="103"/>
    </row>
    <row r="1195" ht="14.25" spans="19:24">
      <c r="S1195" s="102"/>
      <c r="T1195" s="102"/>
      <c r="U1195" s="102"/>
      <c r="V1195" s="102"/>
      <c r="W1195" s="102"/>
      <c r="X1195" s="102"/>
    </row>
    <row r="1196" ht="14.25" spans="19:24">
      <c r="S1196" s="102"/>
      <c r="T1196" s="102"/>
      <c r="U1196" s="102"/>
      <c r="V1196" s="102"/>
      <c r="W1196" s="102"/>
      <c r="X1196" s="103"/>
    </row>
    <row r="1197" ht="14.25" spans="19:24">
      <c r="S1197" s="102"/>
      <c r="T1197" s="102"/>
      <c r="U1197" s="102"/>
      <c r="V1197" s="102"/>
      <c r="W1197" s="102"/>
      <c r="X1197" s="103"/>
    </row>
    <row r="1198" ht="14.25" spans="19:24">
      <c r="S1198" s="102"/>
      <c r="T1198" s="102"/>
      <c r="U1198" s="102"/>
      <c r="V1198" s="102"/>
      <c r="W1198" s="102"/>
      <c r="X1198" s="103"/>
    </row>
    <row r="1199" ht="14.25" spans="19:24">
      <c r="S1199" s="102"/>
      <c r="T1199" s="102"/>
      <c r="U1199" s="102"/>
      <c r="V1199" s="102"/>
      <c r="W1199" s="102"/>
      <c r="X1199" s="102"/>
    </row>
    <row r="1200" ht="14.25" spans="19:24">
      <c r="S1200" s="102"/>
      <c r="T1200" s="102"/>
      <c r="U1200" s="102"/>
      <c r="V1200" s="102"/>
      <c r="W1200" s="102"/>
      <c r="X1200" s="103"/>
    </row>
    <row r="1201" ht="14.25" spans="19:24">
      <c r="S1201" s="102"/>
      <c r="T1201" s="102"/>
      <c r="U1201" s="102"/>
      <c r="V1201" s="102"/>
      <c r="W1201" s="102"/>
      <c r="X1201" s="103"/>
    </row>
    <row r="1202" ht="14.25" spans="19:24">
      <c r="S1202" s="102"/>
      <c r="T1202" s="102"/>
      <c r="U1202" s="102"/>
      <c r="V1202" s="102"/>
      <c r="W1202" s="102"/>
      <c r="X1202" s="102"/>
    </row>
    <row r="1203" ht="14.25" spans="19:24">
      <c r="S1203" s="102"/>
      <c r="T1203" s="102"/>
      <c r="U1203" s="102"/>
      <c r="V1203" s="102"/>
      <c r="W1203" s="102"/>
      <c r="X1203" s="103"/>
    </row>
    <row r="1204" ht="14.25" spans="19:24">
      <c r="S1204" s="102"/>
      <c r="T1204" s="102"/>
      <c r="U1204" s="102"/>
      <c r="V1204" s="102"/>
      <c r="W1204" s="102"/>
      <c r="X1204" s="103"/>
    </row>
    <row r="1205" ht="14.25" spans="19:24">
      <c r="S1205" s="102"/>
      <c r="T1205" s="102"/>
      <c r="U1205" s="102"/>
      <c r="V1205" s="102"/>
      <c r="W1205" s="102"/>
      <c r="X1205" s="103"/>
    </row>
    <row r="1206" ht="14.25" spans="19:24">
      <c r="S1206" s="102"/>
      <c r="T1206" s="102"/>
      <c r="U1206" s="102"/>
      <c r="V1206" s="102"/>
      <c r="W1206" s="102"/>
      <c r="X1206" s="103"/>
    </row>
    <row r="1207" ht="14.25" spans="19:24">
      <c r="S1207" s="102"/>
      <c r="T1207" s="102"/>
      <c r="U1207" s="102"/>
      <c r="V1207" s="102"/>
      <c r="W1207" s="102"/>
      <c r="X1207" s="103"/>
    </row>
    <row r="1208" ht="14.25" spans="19:24">
      <c r="S1208" s="102"/>
      <c r="T1208" s="102"/>
      <c r="U1208" s="102"/>
      <c r="V1208" s="102"/>
      <c r="W1208" s="102"/>
      <c r="X1208" s="103"/>
    </row>
    <row r="1209" ht="14.25" spans="19:24">
      <c r="S1209" s="102"/>
      <c r="T1209" s="102"/>
      <c r="U1209" s="102"/>
      <c r="V1209" s="102"/>
      <c r="W1209" s="102"/>
      <c r="X1209" s="103"/>
    </row>
    <row r="1210" ht="14.25" spans="19:24">
      <c r="S1210" s="102"/>
      <c r="T1210" s="102"/>
      <c r="U1210" s="102"/>
      <c r="V1210" s="102"/>
      <c r="W1210" s="102"/>
      <c r="X1210" s="103"/>
    </row>
    <row r="1211" ht="14.25" spans="19:24">
      <c r="S1211" s="102"/>
      <c r="T1211" s="102"/>
      <c r="U1211" s="102"/>
      <c r="V1211" s="102"/>
      <c r="W1211" s="102"/>
      <c r="X1211" s="103"/>
    </row>
    <row r="1212" ht="14.25" spans="19:24">
      <c r="S1212" s="102"/>
      <c r="T1212" s="102"/>
      <c r="U1212" s="102"/>
      <c r="V1212" s="102"/>
      <c r="W1212" s="102"/>
      <c r="X1212" s="103"/>
    </row>
    <row r="1213" ht="14.25" spans="19:24">
      <c r="S1213" s="102"/>
      <c r="T1213" s="102"/>
      <c r="U1213" s="102"/>
      <c r="V1213" s="102"/>
      <c r="W1213" s="102"/>
      <c r="X1213" s="103"/>
    </row>
    <row r="1214" ht="14.25" spans="19:24">
      <c r="S1214" s="102"/>
      <c r="T1214" s="102"/>
      <c r="U1214" s="102"/>
      <c r="V1214" s="102"/>
      <c r="W1214" s="102"/>
      <c r="X1214" s="103"/>
    </row>
    <row r="1215" ht="14.25" spans="19:24">
      <c r="S1215" s="102"/>
      <c r="T1215" s="102"/>
      <c r="U1215" s="102"/>
      <c r="V1215" s="102"/>
      <c r="W1215" s="102"/>
      <c r="X1215" s="103"/>
    </row>
    <row r="1216" ht="14.25" spans="19:24">
      <c r="S1216" s="102"/>
      <c r="T1216" s="102"/>
      <c r="U1216" s="102"/>
      <c r="V1216" s="102"/>
      <c r="W1216" s="102"/>
      <c r="X1216" s="103"/>
    </row>
    <row r="1217" ht="14.25" spans="19:24">
      <c r="S1217" s="102"/>
      <c r="T1217" s="102"/>
      <c r="U1217" s="102"/>
      <c r="V1217" s="102"/>
      <c r="W1217" s="102"/>
      <c r="X1217" s="102"/>
    </row>
    <row r="1218" ht="14.25" spans="19:24">
      <c r="S1218" s="102"/>
      <c r="T1218" s="102"/>
      <c r="U1218" s="102"/>
      <c r="V1218" s="102"/>
      <c r="W1218" s="102"/>
      <c r="X1218" s="103"/>
    </row>
    <row r="1219" ht="14.25" spans="19:24">
      <c r="S1219" s="102"/>
      <c r="T1219" s="102"/>
      <c r="U1219" s="102"/>
      <c r="V1219" s="102"/>
      <c r="W1219" s="102"/>
      <c r="X1219" s="102"/>
    </row>
    <row r="1220" ht="14.25" spans="19:24">
      <c r="S1220" s="102"/>
      <c r="T1220" s="102"/>
      <c r="U1220" s="102"/>
      <c r="V1220" s="102"/>
      <c r="W1220" s="102"/>
      <c r="X1220" s="102"/>
    </row>
    <row r="1221" ht="14.25" spans="19:24">
      <c r="S1221" s="102"/>
      <c r="T1221" s="102"/>
      <c r="U1221" s="102"/>
      <c r="V1221" s="102"/>
      <c r="W1221" s="102"/>
      <c r="X1221" s="102"/>
    </row>
    <row r="1222" ht="14.25" spans="19:24">
      <c r="S1222" s="102"/>
      <c r="T1222" s="102"/>
      <c r="U1222" s="102"/>
      <c r="V1222" s="102"/>
      <c r="W1222" s="102"/>
      <c r="X1222" s="102"/>
    </row>
    <row r="1223" ht="14.25" spans="19:24">
      <c r="S1223" s="102"/>
      <c r="T1223" s="102"/>
      <c r="U1223" s="102"/>
      <c r="V1223" s="102"/>
      <c r="W1223" s="102"/>
      <c r="X1223" s="103"/>
    </row>
    <row r="1224" ht="14.25" spans="19:24">
      <c r="S1224" s="102"/>
      <c r="T1224" s="102"/>
      <c r="U1224" s="102"/>
      <c r="V1224" s="102"/>
      <c r="W1224" s="102"/>
      <c r="X1224" s="102"/>
    </row>
    <row r="1225" ht="14.25" spans="19:24">
      <c r="S1225" s="102"/>
      <c r="T1225" s="102"/>
      <c r="U1225" s="102"/>
      <c r="V1225" s="102"/>
      <c r="W1225" s="102"/>
      <c r="X1225" s="103"/>
    </row>
    <row r="1226" ht="14.25" spans="19:24">
      <c r="S1226" s="102"/>
      <c r="T1226" s="102"/>
      <c r="U1226" s="102"/>
      <c r="V1226" s="102"/>
      <c r="W1226" s="102"/>
      <c r="X1226" s="103"/>
    </row>
    <row r="1227" ht="14.25" spans="19:24">
      <c r="S1227" s="102"/>
      <c r="T1227" s="102"/>
      <c r="U1227" s="102"/>
      <c r="V1227" s="102"/>
      <c r="W1227" s="102"/>
      <c r="X1227" s="102"/>
    </row>
    <row r="1228" ht="14.25" spans="19:24">
      <c r="S1228" s="102"/>
      <c r="T1228" s="102"/>
      <c r="U1228" s="102"/>
      <c r="V1228" s="102"/>
      <c r="W1228" s="102"/>
      <c r="X1228" s="102"/>
    </row>
    <row r="1229" ht="14.25" spans="19:24">
      <c r="S1229" s="102"/>
      <c r="T1229" s="102"/>
      <c r="U1229" s="102"/>
      <c r="V1229" s="102"/>
      <c r="W1229" s="102"/>
      <c r="X1229" s="103"/>
    </row>
    <row r="1230" ht="14.25" spans="19:24">
      <c r="S1230" s="102"/>
      <c r="T1230" s="102"/>
      <c r="U1230" s="102"/>
      <c r="V1230" s="102"/>
      <c r="W1230" s="102"/>
      <c r="X1230" s="102"/>
    </row>
    <row r="1231" ht="14.25" spans="19:24">
      <c r="S1231" s="102"/>
      <c r="T1231" s="102"/>
      <c r="U1231" s="102"/>
      <c r="V1231" s="102"/>
      <c r="W1231" s="102"/>
      <c r="X1231" s="103"/>
    </row>
    <row r="1232" ht="14.25" spans="19:24">
      <c r="S1232" s="102"/>
      <c r="T1232" s="102"/>
      <c r="U1232" s="102"/>
      <c r="V1232" s="102"/>
      <c r="W1232" s="102"/>
      <c r="X1232" s="103"/>
    </row>
    <row r="1233" ht="14.25" spans="19:24">
      <c r="S1233" s="102"/>
      <c r="T1233" s="102"/>
      <c r="U1233" s="102"/>
      <c r="V1233" s="102"/>
      <c r="W1233" s="102"/>
      <c r="X1233" s="103"/>
    </row>
    <row r="1234" ht="14.25" spans="19:24">
      <c r="S1234" s="102"/>
      <c r="T1234" s="102"/>
      <c r="U1234" s="102"/>
      <c r="V1234" s="102"/>
      <c r="W1234" s="102"/>
      <c r="X1234" s="103"/>
    </row>
    <row r="1235" ht="14.25" spans="19:24">
      <c r="S1235" s="102"/>
      <c r="T1235" s="102"/>
      <c r="U1235" s="102"/>
      <c r="V1235" s="102"/>
      <c r="W1235" s="102"/>
      <c r="X1235" s="103"/>
    </row>
    <row r="1236" ht="14.25" spans="19:24">
      <c r="S1236" s="102"/>
      <c r="T1236" s="102"/>
      <c r="U1236" s="102"/>
      <c r="V1236" s="102"/>
      <c r="W1236" s="102"/>
      <c r="X1236" s="103"/>
    </row>
    <row r="1237" ht="14.25" spans="19:24">
      <c r="S1237" s="102"/>
      <c r="T1237" s="102"/>
      <c r="U1237" s="102"/>
      <c r="V1237" s="102"/>
      <c r="W1237" s="102"/>
      <c r="X1237" s="102"/>
    </row>
    <row r="1238" ht="14.25" spans="19:24">
      <c r="S1238" s="102"/>
      <c r="T1238" s="102"/>
      <c r="U1238" s="102"/>
      <c r="V1238" s="102"/>
      <c r="W1238" s="102"/>
      <c r="X1238" s="103"/>
    </row>
    <row r="1239" ht="14.25" spans="19:24">
      <c r="S1239" s="102"/>
      <c r="T1239" s="102"/>
      <c r="U1239" s="102"/>
      <c r="V1239" s="102"/>
      <c r="W1239" s="102"/>
      <c r="X1239" s="103"/>
    </row>
    <row r="1240" ht="14.25" spans="19:24">
      <c r="S1240" s="102"/>
      <c r="T1240" s="102"/>
      <c r="U1240" s="102"/>
      <c r="V1240" s="102"/>
      <c r="W1240" s="102"/>
      <c r="X1240" s="103"/>
    </row>
    <row r="1241" ht="14.25" spans="19:24">
      <c r="S1241" s="102"/>
      <c r="T1241" s="102"/>
      <c r="U1241" s="102"/>
      <c r="V1241" s="102"/>
      <c r="W1241" s="102"/>
      <c r="X1241" s="103"/>
    </row>
    <row r="1242" ht="14.25" spans="19:24">
      <c r="S1242" s="102"/>
      <c r="T1242" s="102"/>
      <c r="U1242" s="102"/>
      <c r="V1242" s="102"/>
      <c r="W1242" s="102"/>
      <c r="X1242" s="103"/>
    </row>
    <row r="1243" ht="14.25" spans="19:24">
      <c r="S1243" s="102"/>
      <c r="T1243" s="102"/>
      <c r="U1243" s="102"/>
      <c r="V1243" s="102"/>
      <c r="W1243" s="102"/>
      <c r="X1243" s="103"/>
    </row>
    <row r="1244" ht="14.25" spans="19:24">
      <c r="S1244" s="102"/>
      <c r="T1244" s="102"/>
      <c r="U1244" s="102"/>
      <c r="V1244" s="102"/>
      <c r="W1244" s="102"/>
      <c r="X1244" s="103"/>
    </row>
    <row r="1245" ht="14.25" spans="19:24">
      <c r="S1245" s="102"/>
      <c r="T1245" s="102"/>
      <c r="U1245" s="102"/>
      <c r="V1245" s="102"/>
      <c r="W1245" s="102"/>
      <c r="X1245" s="103"/>
    </row>
    <row r="1246" ht="14.25" spans="19:24">
      <c r="S1246" s="102"/>
      <c r="T1246" s="102"/>
      <c r="U1246" s="102"/>
      <c r="V1246" s="102"/>
      <c r="W1246" s="102"/>
      <c r="X1246" s="103"/>
    </row>
    <row r="1247" ht="14.25" spans="19:24">
      <c r="S1247" s="102"/>
      <c r="T1247" s="102"/>
      <c r="U1247" s="102"/>
      <c r="V1247" s="102"/>
      <c r="W1247" s="102"/>
      <c r="X1247" s="103"/>
    </row>
    <row r="1248" ht="14.25" spans="19:24">
      <c r="S1248" s="102"/>
      <c r="T1248" s="102"/>
      <c r="U1248" s="102"/>
      <c r="V1248" s="102"/>
      <c r="W1248" s="102"/>
      <c r="X1248" s="102"/>
    </row>
    <row r="1249" ht="14.25" spans="19:24">
      <c r="S1249" s="102"/>
      <c r="T1249" s="102"/>
      <c r="U1249" s="102"/>
      <c r="V1249" s="102"/>
      <c r="W1249" s="102"/>
      <c r="X1249" s="103"/>
    </row>
    <row r="1250" ht="14.25" spans="19:24">
      <c r="S1250" s="102"/>
      <c r="T1250" s="102"/>
      <c r="U1250" s="102"/>
      <c r="V1250" s="102"/>
      <c r="W1250" s="102"/>
      <c r="X1250" s="103"/>
    </row>
    <row r="1251" ht="14.25" spans="19:24">
      <c r="S1251" s="102"/>
      <c r="T1251" s="102"/>
      <c r="U1251" s="102"/>
      <c r="V1251" s="102"/>
      <c r="W1251" s="102"/>
      <c r="X1251" s="103"/>
    </row>
    <row r="1252" ht="14.25" spans="19:24">
      <c r="S1252" s="102"/>
      <c r="T1252" s="102"/>
      <c r="U1252" s="102"/>
      <c r="V1252" s="102"/>
      <c r="W1252" s="102"/>
      <c r="X1252" s="103"/>
    </row>
    <row r="1253" ht="14.25" spans="19:24">
      <c r="S1253" s="102"/>
      <c r="T1253" s="102"/>
      <c r="U1253" s="102"/>
      <c r="V1253" s="102"/>
      <c r="W1253" s="102"/>
      <c r="X1253" s="103"/>
    </row>
    <row r="1254" ht="14.25" spans="19:24">
      <c r="S1254" s="102"/>
      <c r="T1254" s="102"/>
      <c r="U1254" s="102"/>
      <c r="V1254" s="102"/>
      <c r="W1254" s="102"/>
      <c r="X1254" s="103"/>
    </row>
    <row r="1255" ht="14.25" spans="19:24">
      <c r="S1255" s="102"/>
      <c r="T1255" s="102"/>
      <c r="U1255" s="102"/>
      <c r="V1255" s="102"/>
      <c r="W1255" s="102"/>
      <c r="X1255" s="103"/>
    </row>
    <row r="1256" ht="14.25" spans="19:24">
      <c r="S1256" s="102"/>
      <c r="T1256" s="102"/>
      <c r="U1256" s="102"/>
      <c r="V1256" s="102"/>
      <c r="W1256" s="102"/>
      <c r="X1256" s="102"/>
    </row>
    <row r="1257" ht="14.25" spans="19:24">
      <c r="S1257" s="102"/>
      <c r="T1257" s="102"/>
      <c r="U1257" s="102"/>
      <c r="V1257" s="102"/>
      <c r="W1257" s="102"/>
      <c r="X1257" s="103"/>
    </row>
    <row r="1258" ht="14.25" spans="19:24">
      <c r="S1258" s="102"/>
      <c r="T1258" s="102"/>
      <c r="U1258" s="102"/>
      <c r="V1258" s="102"/>
      <c r="W1258" s="102"/>
      <c r="X1258" s="102"/>
    </row>
    <row r="1259" ht="14.25" spans="19:24">
      <c r="S1259" s="102"/>
      <c r="T1259" s="102"/>
      <c r="U1259" s="102"/>
      <c r="V1259" s="102"/>
      <c r="W1259" s="102"/>
      <c r="X1259" s="102"/>
    </row>
    <row r="1260" ht="14.25" spans="19:24">
      <c r="S1260" s="102"/>
      <c r="T1260" s="102"/>
      <c r="U1260" s="102"/>
      <c r="V1260" s="102"/>
      <c r="W1260" s="102"/>
      <c r="X1260" s="103"/>
    </row>
    <row r="1261" ht="14.25" spans="19:24">
      <c r="S1261" s="102"/>
      <c r="T1261" s="102"/>
      <c r="U1261" s="102"/>
      <c r="V1261" s="102"/>
      <c r="W1261" s="102"/>
      <c r="X1261" s="102"/>
    </row>
    <row r="1262" ht="14.25" spans="19:24">
      <c r="S1262" s="102"/>
      <c r="T1262" s="102"/>
      <c r="U1262" s="102"/>
      <c r="V1262" s="102"/>
      <c r="W1262" s="102"/>
      <c r="X1262" s="103"/>
    </row>
    <row r="1263" ht="14.25" spans="19:24">
      <c r="S1263" s="102"/>
      <c r="T1263" s="102"/>
      <c r="U1263" s="102"/>
      <c r="V1263" s="102"/>
      <c r="W1263" s="102"/>
      <c r="X1263" s="103"/>
    </row>
    <row r="1264" ht="14.25" spans="19:24">
      <c r="S1264" s="102"/>
      <c r="T1264" s="102"/>
      <c r="U1264" s="102"/>
      <c r="V1264" s="102"/>
      <c r="W1264" s="102"/>
      <c r="X1264" s="102"/>
    </row>
    <row r="1265" ht="14.25" spans="19:24">
      <c r="S1265" s="102"/>
      <c r="T1265" s="102"/>
      <c r="U1265" s="102"/>
      <c r="V1265" s="102"/>
      <c r="W1265" s="102"/>
      <c r="X1265" s="102"/>
    </row>
    <row r="1266" ht="14.25" spans="19:24">
      <c r="S1266" s="102"/>
      <c r="T1266" s="102"/>
      <c r="U1266" s="102"/>
      <c r="V1266" s="102"/>
      <c r="W1266" s="102"/>
      <c r="X1266" s="103"/>
    </row>
    <row r="1267" ht="14.25" spans="19:24">
      <c r="S1267" s="102"/>
      <c r="T1267" s="102"/>
      <c r="U1267" s="102"/>
      <c r="V1267" s="102"/>
      <c r="W1267" s="102"/>
      <c r="X1267" s="103"/>
    </row>
    <row r="1268" ht="14.25" spans="19:24">
      <c r="S1268" s="102"/>
      <c r="T1268" s="102"/>
      <c r="U1268" s="102"/>
      <c r="V1268" s="102"/>
      <c r="W1268" s="102"/>
      <c r="X1268" s="103"/>
    </row>
    <row r="1269" ht="14.25" spans="19:24">
      <c r="S1269" s="102"/>
      <c r="T1269" s="102"/>
      <c r="U1269" s="102"/>
      <c r="V1269" s="102"/>
      <c r="W1269" s="102"/>
      <c r="X1269" s="102"/>
    </row>
    <row r="1270" ht="14.25" spans="19:24">
      <c r="S1270" s="102"/>
      <c r="T1270" s="102"/>
      <c r="U1270" s="102"/>
      <c r="V1270" s="102"/>
      <c r="W1270" s="102"/>
      <c r="X1270" s="102"/>
    </row>
    <row r="1271" ht="14.25" spans="19:24">
      <c r="S1271" s="102"/>
      <c r="T1271" s="102"/>
      <c r="U1271" s="102"/>
      <c r="V1271" s="102"/>
      <c r="W1271" s="102"/>
      <c r="X1271" s="103"/>
    </row>
    <row r="1272" ht="14.25" spans="19:24">
      <c r="S1272" s="102"/>
      <c r="T1272" s="102"/>
      <c r="U1272" s="102"/>
      <c r="V1272" s="102"/>
      <c r="W1272" s="102"/>
      <c r="X1272" s="102"/>
    </row>
    <row r="1273" ht="14.25" spans="19:24">
      <c r="S1273" s="102"/>
      <c r="T1273" s="102"/>
      <c r="U1273" s="102"/>
      <c r="V1273" s="102"/>
      <c r="W1273" s="102"/>
      <c r="X1273" s="103"/>
    </row>
    <row r="1274" ht="14.25" spans="19:24">
      <c r="S1274" s="102"/>
      <c r="T1274" s="102"/>
      <c r="U1274" s="102"/>
      <c r="V1274" s="102"/>
      <c r="W1274" s="102"/>
      <c r="X1274" s="103"/>
    </row>
    <row r="1275" ht="14.25" spans="19:24">
      <c r="S1275" s="102"/>
      <c r="T1275" s="102"/>
      <c r="U1275" s="102"/>
      <c r="V1275" s="102"/>
      <c r="W1275" s="102"/>
      <c r="X1275" s="103"/>
    </row>
    <row r="1276" ht="14.25" spans="19:24">
      <c r="S1276" s="102"/>
      <c r="T1276" s="102"/>
      <c r="U1276" s="102"/>
      <c r="V1276" s="102"/>
      <c r="W1276" s="102"/>
      <c r="X1276" s="103"/>
    </row>
    <row r="1277" ht="14.25" spans="19:24">
      <c r="S1277" s="102"/>
      <c r="T1277" s="102"/>
      <c r="U1277" s="102"/>
      <c r="V1277" s="102"/>
      <c r="W1277" s="102"/>
      <c r="X1277" s="103"/>
    </row>
    <row r="1278" ht="14.25" spans="19:24">
      <c r="S1278" s="102"/>
      <c r="T1278" s="102"/>
      <c r="U1278" s="102"/>
      <c r="V1278" s="102"/>
      <c r="W1278" s="102"/>
      <c r="X1278" s="103"/>
    </row>
    <row r="1279" ht="14.25" spans="19:24">
      <c r="S1279" s="102"/>
      <c r="T1279" s="102"/>
      <c r="U1279" s="102"/>
      <c r="V1279" s="102"/>
      <c r="W1279" s="102"/>
      <c r="X1279" s="103"/>
    </row>
    <row r="1280" ht="14.25" spans="19:24">
      <c r="S1280" s="102"/>
      <c r="T1280" s="102"/>
      <c r="U1280" s="102"/>
      <c r="V1280" s="102"/>
      <c r="W1280" s="102"/>
      <c r="X1280" s="103"/>
    </row>
    <row r="1281" ht="14.25" spans="19:24">
      <c r="S1281" s="102"/>
      <c r="T1281" s="102"/>
      <c r="U1281" s="102"/>
      <c r="V1281" s="102"/>
      <c r="W1281" s="102"/>
      <c r="X1281" s="103"/>
    </row>
    <row r="1282" ht="14.25" spans="19:24">
      <c r="S1282" s="102"/>
      <c r="T1282" s="102"/>
      <c r="U1282" s="102"/>
      <c r="V1282" s="102"/>
      <c r="W1282" s="102"/>
      <c r="X1282" s="103"/>
    </row>
    <row r="1283" ht="14.25" spans="19:24">
      <c r="S1283" s="102"/>
      <c r="T1283" s="102"/>
      <c r="U1283" s="102"/>
      <c r="V1283" s="102"/>
      <c r="W1283" s="102"/>
      <c r="X1283" s="103"/>
    </row>
    <row r="1284" ht="14.25" spans="19:24">
      <c r="S1284" s="102"/>
      <c r="T1284" s="102"/>
      <c r="U1284" s="102"/>
      <c r="V1284" s="102"/>
      <c r="W1284" s="102"/>
      <c r="X1284" s="103"/>
    </row>
    <row r="1285" ht="14.25" spans="19:24">
      <c r="S1285" s="102"/>
      <c r="T1285" s="102"/>
      <c r="U1285" s="102"/>
      <c r="V1285" s="102"/>
      <c r="W1285" s="102"/>
      <c r="X1285" s="102"/>
    </row>
    <row r="1286" ht="14.25" spans="19:24">
      <c r="S1286" s="102"/>
      <c r="T1286" s="102"/>
      <c r="U1286" s="102"/>
      <c r="V1286" s="102"/>
      <c r="W1286" s="102"/>
      <c r="X1286" s="103"/>
    </row>
    <row r="1287" ht="14.25" spans="19:24">
      <c r="S1287" s="102"/>
      <c r="T1287" s="102"/>
      <c r="U1287" s="102"/>
      <c r="V1287" s="102"/>
      <c r="W1287" s="102"/>
      <c r="X1287" s="102"/>
    </row>
    <row r="1288" ht="14.25" spans="19:24">
      <c r="S1288" s="102"/>
      <c r="T1288" s="102"/>
      <c r="U1288" s="102"/>
      <c r="V1288" s="102"/>
      <c r="W1288" s="102"/>
      <c r="X1288" s="103"/>
    </row>
    <row r="1289" ht="14.25" spans="19:24">
      <c r="S1289" s="102"/>
      <c r="T1289" s="102"/>
      <c r="U1289" s="102"/>
      <c r="V1289" s="102"/>
      <c r="W1289" s="102"/>
      <c r="X1289" s="102"/>
    </row>
    <row r="1290" ht="14.25" spans="19:24">
      <c r="S1290" s="102"/>
      <c r="T1290" s="102"/>
      <c r="U1290" s="102"/>
      <c r="V1290" s="102"/>
      <c r="W1290" s="102"/>
      <c r="X1290" s="103"/>
    </row>
    <row r="1291" ht="14.25" spans="19:24">
      <c r="S1291" s="102"/>
      <c r="T1291" s="102"/>
      <c r="U1291" s="102"/>
      <c r="V1291" s="102"/>
      <c r="W1291" s="102"/>
      <c r="X1291" s="102"/>
    </row>
    <row r="1292" ht="14.25" spans="19:24">
      <c r="S1292" s="102"/>
      <c r="T1292" s="102"/>
      <c r="U1292" s="102"/>
      <c r="V1292" s="102"/>
      <c r="W1292" s="102"/>
      <c r="X1292" s="103"/>
    </row>
    <row r="1293" ht="14.25" spans="19:24">
      <c r="S1293" s="102"/>
      <c r="T1293" s="102"/>
      <c r="U1293" s="102"/>
      <c r="V1293" s="102"/>
      <c r="W1293" s="102"/>
      <c r="X1293" s="103"/>
    </row>
    <row r="1294" ht="14.25" spans="19:24">
      <c r="S1294" s="102"/>
      <c r="T1294" s="102"/>
      <c r="U1294" s="102"/>
      <c r="V1294" s="102"/>
      <c r="W1294" s="102"/>
      <c r="X1294" s="102"/>
    </row>
    <row r="1295" ht="14.25" spans="19:24">
      <c r="S1295" s="102"/>
      <c r="T1295" s="102"/>
      <c r="U1295" s="102"/>
      <c r="V1295" s="102"/>
      <c r="W1295" s="102"/>
      <c r="X1295" s="102"/>
    </row>
    <row r="1296" ht="14.25" spans="19:24">
      <c r="S1296" s="102"/>
      <c r="T1296" s="102"/>
      <c r="U1296" s="102"/>
      <c r="V1296" s="102"/>
      <c r="W1296" s="102"/>
      <c r="X1296" s="103"/>
    </row>
    <row r="1297" ht="14.25" spans="19:24">
      <c r="S1297" s="102"/>
      <c r="T1297" s="102"/>
      <c r="U1297" s="102"/>
      <c r="V1297" s="102"/>
      <c r="W1297" s="102"/>
      <c r="X1297" s="103"/>
    </row>
    <row r="1298" ht="14.25" spans="19:24">
      <c r="S1298" s="102"/>
      <c r="T1298" s="102"/>
      <c r="U1298" s="102"/>
      <c r="V1298" s="102"/>
      <c r="W1298" s="102"/>
      <c r="X1298" s="103"/>
    </row>
    <row r="1299" ht="14.25" spans="19:24">
      <c r="S1299" s="102"/>
      <c r="T1299" s="102"/>
      <c r="U1299" s="102"/>
      <c r="V1299" s="102"/>
      <c r="W1299" s="102"/>
      <c r="X1299" s="102"/>
    </row>
    <row r="1300" ht="14.25" spans="19:24">
      <c r="S1300" s="102"/>
      <c r="T1300" s="102"/>
      <c r="U1300" s="102"/>
      <c r="V1300" s="102"/>
      <c r="W1300" s="102"/>
      <c r="X1300" s="102"/>
    </row>
    <row r="1301" ht="14.25" spans="19:24">
      <c r="S1301" s="102"/>
      <c r="T1301" s="102"/>
      <c r="U1301" s="102"/>
      <c r="V1301" s="102"/>
      <c r="W1301" s="102"/>
      <c r="X1301" s="103"/>
    </row>
    <row r="1302" ht="14.25" spans="19:24">
      <c r="S1302" s="102"/>
      <c r="T1302" s="102"/>
      <c r="U1302" s="102"/>
      <c r="V1302" s="102"/>
      <c r="W1302" s="102"/>
      <c r="X1302" s="103"/>
    </row>
    <row r="1303" ht="14.25" spans="19:24">
      <c r="S1303" s="102"/>
      <c r="T1303" s="102"/>
      <c r="U1303" s="102"/>
      <c r="V1303" s="102"/>
      <c r="W1303" s="102"/>
      <c r="X1303" s="102"/>
    </row>
    <row r="1304" ht="14.25" spans="19:24">
      <c r="S1304" s="102"/>
      <c r="T1304" s="102"/>
      <c r="U1304" s="102"/>
      <c r="V1304" s="102"/>
      <c r="W1304" s="102"/>
      <c r="X1304" s="103"/>
    </row>
    <row r="1305" ht="14.25" spans="19:24">
      <c r="S1305" s="102"/>
      <c r="T1305" s="102"/>
      <c r="U1305" s="102"/>
      <c r="V1305" s="102"/>
      <c r="W1305" s="102"/>
      <c r="X1305" s="102"/>
    </row>
    <row r="1306" ht="14.25" spans="19:24">
      <c r="S1306" s="102"/>
      <c r="T1306" s="102"/>
      <c r="U1306" s="102"/>
      <c r="V1306" s="102"/>
      <c r="W1306" s="102"/>
      <c r="X1306" s="103"/>
    </row>
    <row r="1307" ht="14.25" spans="19:24">
      <c r="S1307" s="102"/>
      <c r="T1307" s="102"/>
      <c r="U1307" s="102"/>
      <c r="V1307" s="102"/>
      <c r="W1307" s="102"/>
      <c r="X1307" s="103"/>
    </row>
    <row r="1308" ht="14.25" spans="19:24">
      <c r="S1308" s="102"/>
      <c r="T1308" s="102"/>
      <c r="U1308" s="102"/>
      <c r="V1308" s="102"/>
      <c r="W1308" s="102"/>
      <c r="X1308" s="103"/>
    </row>
    <row r="1309" ht="14.25" spans="19:24">
      <c r="S1309" s="102"/>
      <c r="T1309" s="102"/>
      <c r="U1309" s="102"/>
      <c r="V1309" s="102"/>
      <c r="W1309" s="102"/>
      <c r="X1309" s="103"/>
    </row>
    <row r="1310" ht="14.25" spans="19:24">
      <c r="S1310" s="102"/>
      <c r="T1310" s="102"/>
      <c r="U1310" s="102"/>
      <c r="V1310" s="102"/>
      <c r="W1310" s="102"/>
      <c r="X1310" s="103"/>
    </row>
    <row r="1311" ht="14.25" spans="19:24">
      <c r="S1311" s="102"/>
      <c r="T1311" s="102"/>
      <c r="U1311" s="102"/>
      <c r="V1311" s="102"/>
      <c r="W1311" s="102"/>
      <c r="X1311" s="103"/>
    </row>
    <row r="1312" ht="14.25" spans="19:24">
      <c r="S1312" s="102"/>
      <c r="T1312" s="102"/>
      <c r="U1312" s="102"/>
      <c r="V1312" s="102"/>
      <c r="W1312" s="102"/>
      <c r="X1312" s="103"/>
    </row>
    <row r="1313" ht="14.25" spans="19:24">
      <c r="S1313" s="102"/>
      <c r="T1313" s="102"/>
      <c r="U1313" s="102"/>
      <c r="V1313" s="102"/>
      <c r="W1313" s="102"/>
      <c r="X1313" s="103"/>
    </row>
    <row r="1314" ht="14.25" spans="19:24">
      <c r="S1314" s="102"/>
      <c r="T1314" s="102"/>
      <c r="U1314" s="102"/>
      <c r="V1314" s="102"/>
      <c r="W1314" s="102"/>
      <c r="X1314" s="103"/>
    </row>
    <row r="1315" ht="14.25" spans="19:24">
      <c r="S1315" s="102"/>
      <c r="T1315" s="102"/>
      <c r="U1315" s="102"/>
      <c r="V1315" s="102"/>
      <c r="W1315" s="102"/>
      <c r="X1315" s="103"/>
    </row>
    <row r="1316" ht="14.25" spans="19:24">
      <c r="S1316" s="102"/>
      <c r="T1316" s="102"/>
      <c r="U1316" s="102"/>
      <c r="V1316" s="102"/>
      <c r="W1316" s="102"/>
      <c r="X1316" s="103"/>
    </row>
    <row r="1317" ht="14.25" spans="19:24">
      <c r="S1317" s="102"/>
      <c r="T1317" s="102"/>
      <c r="U1317" s="102"/>
      <c r="V1317" s="102"/>
      <c r="W1317" s="102"/>
      <c r="X1317" s="103"/>
    </row>
    <row r="1318" ht="14.25" spans="19:24">
      <c r="S1318" s="102"/>
      <c r="T1318" s="102"/>
      <c r="U1318" s="102"/>
      <c r="V1318" s="102"/>
      <c r="W1318" s="102"/>
      <c r="X1318" s="103"/>
    </row>
    <row r="1319" ht="14.25" spans="19:24">
      <c r="S1319" s="102"/>
      <c r="T1319" s="102"/>
      <c r="U1319" s="102"/>
      <c r="V1319" s="102"/>
      <c r="W1319" s="102"/>
      <c r="X1319" s="103"/>
    </row>
    <row r="1320" ht="14.25" spans="19:24">
      <c r="S1320" s="102"/>
      <c r="T1320" s="102"/>
      <c r="U1320" s="102"/>
      <c r="V1320" s="102"/>
      <c r="W1320" s="102"/>
      <c r="X1320" s="102"/>
    </row>
    <row r="1321" ht="14.25" spans="19:24">
      <c r="S1321" s="102"/>
      <c r="T1321" s="102"/>
      <c r="U1321" s="102"/>
      <c r="V1321" s="102"/>
      <c r="W1321" s="102"/>
      <c r="X1321" s="103"/>
    </row>
    <row r="1322" ht="14.25" spans="19:24">
      <c r="S1322" s="102"/>
      <c r="T1322" s="102"/>
      <c r="U1322" s="102"/>
      <c r="V1322" s="102"/>
      <c r="W1322" s="102"/>
      <c r="X1322" s="102"/>
    </row>
    <row r="1323" ht="14.25" spans="19:24">
      <c r="S1323" s="102"/>
      <c r="T1323" s="102"/>
      <c r="U1323" s="102"/>
      <c r="V1323" s="102"/>
      <c r="W1323" s="102"/>
      <c r="X1323" s="103"/>
    </row>
    <row r="1324" ht="14.25" spans="19:24">
      <c r="S1324" s="102"/>
      <c r="T1324" s="102"/>
      <c r="U1324" s="102"/>
      <c r="V1324" s="102"/>
      <c r="W1324" s="102"/>
      <c r="X1324" s="102"/>
    </row>
    <row r="1325" ht="14.25" spans="19:24">
      <c r="S1325" s="102"/>
      <c r="T1325" s="102"/>
      <c r="U1325" s="102"/>
      <c r="V1325" s="102"/>
      <c r="W1325" s="102"/>
      <c r="X1325" s="103"/>
    </row>
    <row r="1326" ht="14.25" spans="19:24">
      <c r="S1326" s="102"/>
      <c r="T1326" s="102"/>
      <c r="U1326" s="102"/>
      <c r="V1326" s="102"/>
      <c r="W1326" s="102"/>
      <c r="X1326" s="103"/>
    </row>
    <row r="1327" ht="14.25" spans="19:24">
      <c r="S1327" s="102"/>
      <c r="T1327" s="102"/>
      <c r="U1327" s="102"/>
      <c r="V1327" s="102"/>
      <c r="W1327" s="102"/>
      <c r="X1327" s="103"/>
    </row>
    <row r="1328" ht="14.25" spans="19:24">
      <c r="S1328" s="102"/>
      <c r="T1328" s="102"/>
      <c r="U1328" s="102"/>
      <c r="V1328" s="102"/>
      <c r="W1328" s="102"/>
      <c r="X1328" s="102"/>
    </row>
    <row r="1329" ht="14.25" spans="19:24">
      <c r="S1329" s="102"/>
      <c r="T1329" s="102"/>
      <c r="U1329" s="102"/>
      <c r="V1329" s="102"/>
      <c r="W1329" s="102"/>
      <c r="X1329" s="102"/>
    </row>
    <row r="1330" ht="14.25" spans="19:24">
      <c r="S1330" s="102"/>
      <c r="T1330" s="102"/>
      <c r="U1330" s="102"/>
      <c r="V1330" s="102"/>
      <c r="W1330" s="102"/>
      <c r="X1330" s="102"/>
    </row>
    <row r="1331" ht="14.25" spans="19:24">
      <c r="S1331" s="102"/>
      <c r="T1331" s="102"/>
      <c r="U1331" s="102"/>
      <c r="V1331" s="102"/>
      <c r="W1331" s="102"/>
      <c r="X1331" s="103"/>
    </row>
    <row r="1332" ht="14.25" spans="19:24">
      <c r="S1332" s="102"/>
      <c r="T1332" s="102"/>
      <c r="U1332" s="102"/>
      <c r="V1332" s="102"/>
      <c r="W1332" s="102"/>
      <c r="X1332" s="102"/>
    </row>
    <row r="1333" ht="14.25" spans="19:24">
      <c r="S1333" s="102"/>
      <c r="T1333" s="102"/>
      <c r="U1333" s="102"/>
      <c r="V1333" s="102"/>
      <c r="W1333" s="102"/>
      <c r="X1333" s="102"/>
    </row>
    <row r="1334" ht="14.25" spans="19:24">
      <c r="S1334" s="102"/>
      <c r="T1334" s="102"/>
      <c r="U1334" s="102"/>
      <c r="V1334" s="102"/>
      <c r="W1334" s="102"/>
      <c r="X1334" s="103"/>
    </row>
    <row r="1335" ht="14.25" spans="19:24">
      <c r="S1335" s="102"/>
      <c r="T1335" s="102"/>
      <c r="U1335" s="102"/>
      <c r="V1335" s="102"/>
      <c r="W1335" s="102"/>
      <c r="X1335" s="103"/>
    </row>
    <row r="1336" ht="14.25" spans="19:24">
      <c r="S1336" s="102"/>
      <c r="T1336" s="102"/>
      <c r="U1336" s="102"/>
      <c r="V1336" s="102"/>
      <c r="W1336" s="102"/>
      <c r="X1336" s="103"/>
    </row>
    <row r="1337" ht="14.25" spans="19:24">
      <c r="S1337" s="102"/>
      <c r="T1337" s="102"/>
      <c r="U1337" s="102"/>
      <c r="V1337" s="102"/>
      <c r="W1337" s="102"/>
      <c r="X1337" s="103"/>
    </row>
    <row r="1338" ht="14.25" spans="19:24">
      <c r="S1338" s="102"/>
      <c r="T1338" s="102"/>
      <c r="U1338" s="102"/>
      <c r="V1338" s="102"/>
      <c r="W1338" s="102"/>
      <c r="X1338" s="103"/>
    </row>
    <row r="1339" ht="14.25" spans="19:24">
      <c r="S1339" s="102"/>
      <c r="T1339" s="102"/>
      <c r="U1339" s="102"/>
      <c r="V1339" s="102"/>
      <c r="W1339" s="102"/>
      <c r="X1339" s="103"/>
    </row>
    <row r="1340" ht="14.25" spans="19:24">
      <c r="S1340" s="102"/>
      <c r="T1340" s="102"/>
      <c r="U1340" s="102"/>
      <c r="V1340" s="102"/>
      <c r="W1340" s="102"/>
      <c r="X1340" s="103"/>
    </row>
    <row r="1341" ht="14.25" spans="19:24">
      <c r="S1341" s="102"/>
      <c r="T1341" s="102"/>
      <c r="U1341" s="102"/>
      <c r="V1341" s="102"/>
      <c r="W1341" s="102"/>
      <c r="X1341" s="103"/>
    </row>
    <row r="1342" ht="14.25" spans="19:24">
      <c r="S1342" s="102"/>
      <c r="T1342" s="102"/>
      <c r="U1342" s="102"/>
      <c r="V1342" s="102"/>
      <c r="W1342" s="102"/>
      <c r="X1342" s="103"/>
    </row>
    <row r="1343" ht="14.25" spans="19:24">
      <c r="S1343" s="102"/>
      <c r="T1343" s="102"/>
      <c r="U1343" s="102"/>
      <c r="V1343" s="102"/>
      <c r="W1343" s="102"/>
      <c r="X1343" s="103"/>
    </row>
    <row r="1344" ht="14.25" spans="19:24">
      <c r="S1344" s="102"/>
      <c r="T1344" s="102"/>
      <c r="U1344" s="102"/>
      <c r="V1344" s="102"/>
      <c r="W1344" s="102"/>
      <c r="X1344" s="103"/>
    </row>
    <row r="1345" ht="14.25" spans="19:24">
      <c r="S1345" s="102"/>
      <c r="T1345" s="102"/>
      <c r="U1345" s="102"/>
      <c r="V1345" s="102"/>
      <c r="W1345" s="102"/>
      <c r="X1345" s="103"/>
    </row>
    <row r="1346" ht="14.25" spans="19:24">
      <c r="S1346" s="102"/>
      <c r="T1346" s="102"/>
      <c r="U1346" s="102"/>
      <c r="V1346" s="102"/>
      <c r="W1346" s="102"/>
      <c r="X1346" s="102"/>
    </row>
    <row r="1347" ht="14.25" spans="19:24">
      <c r="S1347" s="102"/>
      <c r="T1347" s="102"/>
      <c r="U1347" s="102"/>
      <c r="V1347" s="102"/>
      <c r="W1347" s="102"/>
      <c r="X1347" s="103"/>
    </row>
    <row r="1348" ht="14.25" spans="19:24">
      <c r="S1348" s="102"/>
      <c r="T1348" s="102"/>
      <c r="U1348" s="102"/>
      <c r="V1348" s="102"/>
      <c r="W1348" s="102"/>
      <c r="X1348" s="103"/>
    </row>
    <row r="1349" ht="14.25" spans="19:24">
      <c r="S1349" s="102"/>
      <c r="T1349" s="102"/>
      <c r="U1349" s="102"/>
      <c r="V1349" s="102"/>
      <c r="W1349" s="102"/>
      <c r="X1349" s="103"/>
    </row>
    <row r="1350" ht="14.25" spans="19:24">
      <c r="S1350" s="102"/>
      <c r="T1350" s="102"/>
      <c r="U1350" s="102"/>
      <c r="V1350" s="102"/>
      <c r="W1350" s="102"/>
      <c r="X1350" s="103"/>
    </row>
    <row r="1351" ht="14.25" spans="19:24">
      <c r="S1351" s="102"/>
      <c r="T1351" s="102"/>
      <c r="U1351" s="102"/>
      <c r="V1351" s="102"/>
      <c r="W1351" s="102"/>
      <c r="X1351" s="103"/>
    </row>
    <row r="1352" ht="14.25" spans="19:24">
      <c r="S1352" s="102"/>
      <c r="T1352" s="102"/>
      <c r="U1352" s="102"/>
      <c r="V1352" s="102"/>
      <c r="W1352" s="102"/>
      <c r="X1352" s="103"/>
    </row>
    <row r="1353" ht="14.25" spans="19:24">
      <c r="S1353" s="102"/>
      <c r="T1353" s="102"/>
      <c r="U1353" s="102"/>
      <c r="V1353" s="102"/>
      <c r="W1353" s="102"/>
      <c r="X1353" s="102"/>
    </row>
    <row r="1354" ht="14.25" spans="19:24">
      <c r="S1354" s="102"/>
      <c r="T1354" s="102"/>
      <c r="U1354" s="102"/>
      <c r="V1354" s="102"/>
      <c r="W1354" s="102"/>
      <c r="X1354" s="103"/>
    </row>
    <row r="1355" ht="14.25" spans="19:24">
      <c r="S1355" s="102"/>
      <c r="T1355" s="102"/>
      <c r="U1355" s="102"/>
      <c r="V1355" s="102"/>
      <c r="W1355" s="102"/>
      <c r="X1355" s="102"/>
    </row>
    <row r="1356" ht="14.25" spans="19:24">
      <c r="S1356" s="102"/>
      <c r="T1356" s="102"/>
      <c r="U1356" s="102"/>
      <c r="V1356" s="102"/>
      <c r="W1356" s="102"/>
      <c r="X1356" s="103"/>
    </row>
    <row r="1357" ht="14.25" spans="19:24">
      <c r="S1357" s="102"/>
      <c r="T1357" s="102"/>
      <c r="U1357" s="102"/>
      <c r="V1357" s="102"/>
      <c r="W1357" s="102"/>
      <c r="X1357" s="102"/>
    </row>
    <row r="1358" ht="14.25" spans="19:24">
      <c r="S1358" s="102"/>
      <c r="T1358" s="102"/>
      <c r="U1358" s="102"/>
      <c r="V1358" s="102"/>
      <c r="W1358" s="102"/>
      <c r="X1358" s="103"/>
    </row>
    <row r="1359" ht="14.25" spans="19:24">
      <c r="S1359" s="102"/>
      <c r="T1359" s="102"/>
      <c r="U1359" s="102"/>
      <c r="V1359" s="102"/>
      <c r="W1359" s="102"/>
      <c r="X1359" s="103"/>
    </row>
    <row r="1360" ht="14.25" spans="19:24">
      <c r="S1360" s="102"/>
      <c r="T1360" s="102"/>
      <c r="U1360" s="102"/>
      <c r="V1360" s="102"/>
      <c r="W1360" s="102"/>
      <c r="X1360" s="103"/>
    </row>
    <row r="1361" ht="14.25" spans="19:24">
      <c r="S1361" s="102"/>
      <c r="T1361" s="102"/>
      <c r="U1361" s="102"/>
      <c r="V1361" s="102"/>
      <c r="W1361" s="102"/>
      <c r="X1361" s="103"/>
    </row>
    <row r="1362" ht="14.25" spans="19:24">
      <c r="S1362" s="102"/>
      <c r="T1362" s="102"/>
      <c r="U1362" s="102"/>
      <c r="V1362" s="102"/>
      <c r="W1362" s="102"/>
      <c r="X1362" s="103"/>
    </row>
    <row r="1363" ht="14.25" spans="19:24">
      <c r="S1363" s="102"/>
      <c r="T1363" s="102"/>
      <c r="U1363" s="102"/>
      <c r="V1363" s="102"/>
      <c r="W1363" s="102"/>
      <c r="X1363" s="103"/>
    </row>
    <row r="1364" ht="14.25" spans="19:24">
      <c r="S1364" s="102"/>
      <c r="T1364" s="102"/>
      <c r="U1364" s="102"/>
      <c r="V1364" s="102"/>
      <c r="W1364" s="102"/>
      <c r="X1364" s="103"/>
    </row>
    <row r="1365" ht="14.25" spans="19:24">
      <c r="S1365" s="102"/>
      <c r="T1365" s="102"/>
      <c r="U1365" s="102"/>
      <c r="V1365" s="102"/>
      <c r="W1365" s="102"/>
      <c r="X1365" s="103"/>
    </row>
    <row r="1366" ht="14.25" spans="19:24">
      <c r="S1366" s="102"/>
      <c r="T1366" s="102"/>
      <c r="U1366" s="102"/>
      <c r="V1366" s="102"/>
      <c r="W1366" s="102"/>
      <c r="X1366" s="103"/>
    </row>
    <row r="1367" ht="14.25" spans="19:24">
      <c r="S1367" s="102"/>
      <c r="T1367" s="102"/>
      <c r="U1367" s="102"/>
      <c r="V1367" s="102"/>
      <c r="W1367" s="102"/>
      <c r="X1367" s="103"/>
    </row>
    <row r="1368" ht="14.25" spans="19:24">
      <c r="S1368" s="102"/>
      <c r="T1368" s="102"/>
      <c r="U1368" s="102"/>
      <c r="V1368" s="102"/>
      <c r="W1368" s="102"/>
      <c r="X1368" s="103"/>
    </row>
    <row r="1369" ht="14.25" spans="19:24">
      <c r="S1369" s="102"/>
      <c r="T1369" s="102"/>
      <c r="U1369" s="102"/>
      <c r="V1369" s="102"/>
      <c r="W1369" s="102"/>
      <c r="X1369" s="103"/>
    </row>
    <row r="1370" ht="14.25" spans="19:24">
      <c r="S1370" s="102"/>
      <c r="T1370" s="102"/>
      <c r="U1370" s="102"/>
      <c r="V1370" s="102"/>
      <c r="W1370" s="102"/>
      <c r="X1370" s="103"/>
    </row>
    <row r="1371" ht="14.25" spans="19:24">
      <c r="S1371" s="102"/>
      <c r="T1371" s="102"/>
      <c r="U1371" s="102"/>
      <c r="V1371" s="102"/>
      <c r="W1371" s="102"/>
      <c r="X1371" s="102"/>
    </row>
    <row r="1372" ht="14.25" spans="19:24">
      <c r="S1372" s="102"/>
      <c r="T1372" s="102"/>
      <c r="U1372" s="102"/>
      <c r="V1372" s="102"/>
      <c r="W1372" s="102"/>
      <c r="X1372" s="103"/>
    </row>
    <row r="1373" ht="14.25" spans="19:24">
      <c r="S1373" s="102"/>
      <c r="T1373" s="102"/>
      <c r="U1373" s="102"/>
      <c r="V1373" s="102"/>
      <c r="W1373" s="102"/>
      <c r="X1373" s="103"/>
    </row>
    <row r="1374" ht="14.25" spans="19:24">
      <c r="S1374" s="102"/>
      <c r="T1374" s="102"/>
      <c r="U1374" s="102"/>
      <c r="V1374" s="102"/>
      <c r="W1374" s="102"/>
      <c r="X1374" s="103"/>
    </row>
    <row r="1375" ht="14.25" spans="19:24">
      <c r="S1375" s="102"/>
      <c r="T1375" s="102"/>
      <c r="U1375" s="102"/>
      <c r="V1375" s="102"/>
      <c r="W1375" s="102"/>
      <c r="X1375" s="103"/>
    </row>
    <row r="1376" ht="14.25" spans="19:24">
      <c r="S1376" s="102"/>
      <c r="T1376" s="102"/>
      <c r="U1376" s="102"/>
      <c r="V1376" s="102"/>
      <c r="W1376" s="102"/>
      <c r="X1376" s="103"/>
    </row>
    <row r="1377" ht="14.25" spans="19:24">
      <c r="S1377" s="102"/>
      <c r="T1377" s="102"/>
      <c r="U1377" s="102"/>
      <c r="V1377" s="102"/>
      <c r="W1377" s="102"/>
      <c r="X1377" s="103"/>
    </row>
    <row r="1378" ht="14.25" spans="19:24">
      <c r="S1378" s="102"/>
      <c r="T1378" s="102"/>
      <c r="U1378" s="102"/>
      <c r="V1378" s="102"/>
      <c r="W1378" s="102"/>
      <c r="X1378" s="102"/>
    </row>
    <row r="1379" ht="14.25" spans="19:24">
      <c r="S1379" s="102"/>
      <c r="T1379" s="102"/>
      <c r="U1379" s="102"/>
      <c r="V1379" s="102"/>
      <c r="W1379" s="102"/>
      <c r="X1379" s="102"/>
    </row>
    <row r="1380" ht="14.25" spans="19:24">
      <c r="S1380" s="102"/>
      <c r="T1380" s="102"/>
      <c r="U1380" s="102"/>
      <c r="V1380" s="102"/>
      <c r="W1380" s="102"/>
      <c r="X1380" s="103"/>
    </row>
    <row r="1381" ht="14.25" spans="19:24">
      <c r="S1381" s="102"/>
      <c r="T1381" s="102"/>
      <c r="U1381" s="102"/>
      <c r="V1381" s="102"/>
      <c r="W1381" s="102"/>
      <c r="X1381" s="103"/>
    </row>
    <row r="1382" ht="14.25" spans="19:24">
      <c r="S1382" s="102"/>
      <c r="T1382" s="102"/>
      <c r="U1382" s="102"/>
      <c r="V1382" s="102"/>
      <c r="W1382" s="102"/>
      <c r="X1382" s="103"/>
    </row>
    <row r="1383" ht="14.25" spans="19:24">
      <c r="S1383" s="102"/>
      <c r="T1383" s="102"/>
      <c r="U1383" s="102"/>
      <c r="V1383" s="102"/>
      <c r="W1383" s="102"/>
      <c r="X1383" s="103"/>
    </row>
    <row r="1384" ht="14.25" spans="19:24">
      <c r="S1384" s="102"/>
      <c r="T1384" s="102"/>
      <c r="U1384" s="102"/>
      <c r="V1384" s="102"/>
      <c r="W1384" s="102"/>
      <c r="X1384" s="103"/>
    </row>
    <row r="1385" ht="14.25" spans="19:24">
      <c r="S1385" s="102"/>
      <c r="T1385" s="102"/>
      <c r="U1385" s="102"/>
      <c r="V1385" s="102"/>
      <c r="W1385" s="102"/>
      <c r="X1385" s="103"/>
    </row>
    <row r="1386" ht="14.25" spans="19:24">
      <c r="S1386" s="102"/>
      <c r="T1386" s="102"/>
      <c r="U1386" s="102"/>
      <c r="V1386" s="102"/>
      <c r="W1386" s="102"/>
      <c r="X1386" s="103"/>
    </row>
    <row r="1387" ht="14.25" spans="19:24">
      <c r="S1387" s="102"/>
      <c r="T1387" s="102"/>
      <c r="U1387" s="102"/>
      <c r="V1387" s="102"/>
      <c r="W1387" s="102"/>
      <c r="X1387" s="103"/>
    </row>
    <row r="1388" ht="14.25" spans="19:24">
      <c r="S1388" s="102"/>
      <c r="T1388" s="102"/>
      <c r="U1388" s="102"/>
      <c r="V1388" s="102"/>
      <c r="W1388" s="102"/>
      <c r="X1388" s="103"/>
    </row>
    <row r="1389" ht="14.25" spans="19:24">
      <c r="S1389" s="102"/>
      <c r="T1389" s="102"/>
      <c r="U1389" s="102"/>
      <c r="V1389" s="102"/>
      <c r="W1389" s="102"/>
      <c r="X1389" s="103"/>
    </row>
    <row r="1390" ht="14.25" spans="19:24">
      <c r="S1390" s="102"/>
      <c r="T1390" s="102"/>
      <c r="U1390" s="102"/>
      <c r="V1390" s="102"/>
      <c r="W1390" s="102"/>
      <c r="X1390" s="103"/>
    </row>
    <row r="1391" ht="14.25" spans="19:24">
      <c r="S1391" s="102"/>
      <c r="T1391" s="102"/>
      <c r="U1391" s="102"/>
      <c r="V1391" s="102"/>
      <c r="W1391" s="102"/>
      <c r="X1391" s="103"/>
    </row>
    <row r="1392" ht="14.25" spans="19:24">
      <c r="S1392" s="102"/>
      <c r="T1392" s="102"/>
      <c r="U1392" s="102"/>
      <c r="V1392" s="102"/>
      <c r="W1392" s="102"/>
      <c r="X1392" s="103"/>
    </row>
    <row r="1393" ht="14.25" spans="19:24">
      <c r="S1393" s="102"/>
      <c r="T1393" s="102"/>
      <c r="U1393" s="102"/>
      <c r="V1393" s="102"/>
      <c r="W1393" s="102"/>
      <c r="X1393" s="103"/>
    </row>
    <row r="1394" ht="14.25" spans="19:24">
      <c r="S1394" s="102"/>
      <c r="T1394" s="102"/>
      <c r="U1394" s="102"/>
      <c r="V1394" s="102"/>
      <c r="W1394" s="102"/>
      <c r="X1394" s="103"/>
    </row>
    <row r="1395" ht="14.25" spans="19:24">
      <c r="S1395" s="102"/>
      <c r="T1395" s="102"/>
      <c r="U1395" s="102"/>
      <c r="V1395" s="102"/>
      <c r="W1395" s="102"/>
      <c r="X1395" s="103"/>
    </row>
    <row r="1396" ht="14.25" spans="19:24">
      <c r="S1396" s="102"/>
      <c r="T1396" s="102"/>
      <c r="U1396" s="102"/>
      <c r="V1396" s="102"/>
      <c r="W1396" s="102"/>
      <c r="X1396" s="103"/>
    </row>
    <row r="1397" ht="14.25" spans="19:24">
      <c r="S1397" s="102"/>
      <c r="T1397" s="102"/>
      <c r="U1397" s="102"/>
      <c r="V1397" s="102"/>
      <c r="W1397" s="102"/>
      <c r="X1397" s="103"/>
    </row>
    <row r="1398" ht="14.25" spans="19:24">
      <c r="S1398" s="102"/>
      <c r="T1398" s="102"/>
      <c r="U1398" s="102"/>
      <c r="V1398" s="102"/>
      <c r="W1398" s="102"/>
      <c r="X1398" s="103"/>
    </row>
    <row r="1399" ht="14.25" spans="19:24">
      <c r="S1399" s="102"/>
      <c r="T1399" s="102"/>
      <c r="U1399" s="102"/>
      <c r="V1399" s="102"/>
      <c r="W1399" s="102"/>
      <c r="X1399" s="103"/>
    </row>
    <row r="1400" ht="14.25" spans="19:24">
      <c r="S1400" s="102"/>
      <c r="T1400" s="102"/>
      <c r="U1400" s="102"/>
      <c r="V1400" s="102"/>
      <c r="W1400" s="102"/>
      <c r="X1400" s="103"/>
    </row>
    <row r="1401" ht="14.25" spans="19:24">
      <c r="S1401" s="102"/>
      <c r="T1401" s="102"/>
      <c r="U1401" s="102"/>
      <c r="V1401" s="102"/>
      <c r="W1401" s="102"/>
      <c r="X1401" s="103"/>
    </row>
    <row r="1402" ht="14.25" spans="19:24">
      <c r="S1402" s="102"/>
      <c r="T1402" s="102"/>
      <c r="U1402" s="102"/>
      <c r="V1402" s="102"/>
      <c r="W1402" s="102"/>
      <c r="X1402" s="103"/>
    </row>
    <row r="1403" ht="14.25" spans="19:24">
      <c r="S1403" s="102"/>
      <c r="T1403" s="102"/>
      <c r="U1403" s="102"/>
      <c r="V1403" s="102"/>
      <c r="W1403" s="102"/>
      <c r="X1403" s="103"/>
    </row>
    <row r="1404" ht="14.25" spans="19:24">
      <c r="S1404" s="102"/>
      <c r="T1404" s="102"/>
      <c r="U1404" s="102"/>
      <c r="V1404" s="102"/>
      <c r="W1404" s="102"/>
      <c r="X1404" s="103"/>
    </row>
    <row r="1405" ht="14.25" spans="19:24">
      <c r="S1405" s="102"/>
      <c r="T1405" s="102"/>
      <c r="U1405" s="102"/>
      <c r="V1405" s="102"/>
      <c r="W1405" s="102"/>
      <c r="X1405" s="103"/>
    </row>
    <row r="1406" ht="14.25" spans="19:24">
      <c r="S1406" s="102"/>
      <c r="T1406" s="102"/>
      <c r="U1406" s="102"/>
      <c r="V1406" s="102"/>
      <c r="W1406" s="102"/>
      <c r="X1406" s="103"/>
    </row>
    <row r="1407" ht="14.25" spans="19:24">
      <c r="S1407" s="102"/>
      <c r="T1407" s="102"/>
      <c r="U1407" s="102"/>
      <c r="V1407" s="102"/>
      <c r="W1407" s="102"/>
      <c r="X1407" s="103"/>
    </row>
    <row r="1408" ht="14.25" spans="19:24">
      <c r="S1408" s="102"/>
      <c r="T1408" s="102"/>
      <c r="U1408" s="102"/>
      <c r="V1408" s="102"/>
      <c r="W1408" s="102"/>
      <c r="X1408" s="103"/>
    </row>
    <row r="1409" ht="14.25" spans="19:24">
      <c r="S1409" s="102"/>
      <c r="T1409" s="102"/>
      <c r="U1409" s="102"/>
      <c r="V1409" s="102"/>
      <c r="W1409" s="102"/>
      <c r="X1409" s="102"/>
    </row>
    <row r="1410" ht="14.25" spans="19:24">
      <c r="S1410" s="102"/>
      <c r="T1410" s="102"/>
      <c r="U1410" s="102"/>
      <c r="V1410" s="102"/>
      <c r="W1410" s="102"/>
      <c r="X1410" s="102"/>
    </row>
    <row r="1411" ht="14.25" spans="19:24">
      <c r="S1411" s="102"/>
      <c r="T1411" s="102"/>
      <c r="U1411" s="102"/>
      <c r="V1411" s="102"/>
      <c r="W1411" s="102"/>
      <c r="X1411" s="103"/>
    </row>
    <row r="1412" ht="14.25" spans="19:24">
      <c r="S1412" s="102"/>
      <c r="T1412" s="102"/>
      <c r="U1412" s="102"/>
      <c r="V1412" s="102"/>
      <c r="W1412" s="102"/>
      <c r="X1412" s="103"/>
    </row>
    <row r="1413" ht="14.25" spans="19:24">
      <c r="S1413" s="102"/>
      <c r="T1413" s="102"/>
      <c r="U1413" s="102"/>
      <c r="V1413" s="102"/>
      <c r="W1413" s="102"/>
      <c r="X1413" s="103"/>
    </row>
    <row r="1414" ht="14.25" spans="19:24">
      <c r="S1414" s="102"/>
      <c r="T1414" s="102"/>
      <c r="U1414" s="102"/>
      <c r="V1414" s="102"/>
      <c r="W1414" s="102"/>
      <c r="X1414" s="103"/>
    </row>
    <row r="1415" ht="14.25" spans="19:24">
      <c r="S1415" s="102"/>
      <c r="T1415" s="102"/>
      <c r="U1415" s="102"/>
      <c r="V1415" s="102"/>
      <c r="W1415" s="102"/>
      <c r="X1415" s="102"/>
    </row>
    <row r="1416" ht="14.25" spans="19:24">
      <c r="S1416" s="102"/>
      <c r="T1416" s="102"/>
      <c r="U1416" s="102"/>
      <c r="V1416" s="102"/>
      <c r="W1416" s="102"/>
      <c r="X1416" s="103"/>
    </row>
    <row r="1417" ht="14.25" spans="19:24">
      <c r="S1417" s="102"/>
      <c r="T1417" s="102"/>
      <c r="U1417" s="102"/>
      <c r="V1417" s="102"/>
      <c r="W1417" s="102"/>
      <c r="X1417" s="102"/>
    </row>
    <row r="1418" ht="14.25" spans="19:24">
      <c r="S1418" s="102"/>
      <c r="T1418" s="102"/>
      <c r="U1418" s="102"/>
      <c r="V1418" s="102"/>
      <c r="W1418" s="102"/>
      <c r="X1418" s="102"/>
    </row>
    <row r="1419" ht="14.25" spans="19:24">
      <c r="S1419" s="102"/>
      <c r="T1419" s="102"/>
      <c r="U1419" s="102"/>
      <c r="V1419" s="102"/>
      <c r="W1419" s="102"/>
      <c r="X1419" s="103"/>
    </row>
    <row r="1420" ht="14.25" spans="19:24">
      <c r="S1420" s="102"/>
      <c r="T1420" s="102"/>
      <c r="U1420" s="102"/>
      <c r="V1420" s="102"/>
      <c r="W1420" s="102"/>
      <c r="X1420" s="102"/>
    </row>
    <row r="1421" ht="14.25" spans="19:24">
      <c r="S1421" s="102"/>
      <c r="T1421" s="102"/>
      <c r="U1421" s="102"/>
      <c r="V1421" s="102"/>
      <c r="W1421" s="102"/>
      <c r="X1421" s="103"/>
    </row>
    <row r="1422" ht="14.25" spans="19:24">
      <c r="S1422" s="102"/>
      <c r="T1422" s="102"/>
      <c r="U1422" s="102"/>
      <c r="V1422" s="102"/>
      <c r="W1422" s="102"/>
      <c r="X1422" s="102"/>
    </row>
    <row r="1423" ht="14.25" spans="19:24">
      <c r="S1423" s="102"/>
      <c r="T1423" s="102"/>
      <c r="U1423" s="102"/>
      <c r="V1423" s="102"/>
      <c r="W1423" s="102"/>
      <c r="X1423" s="102"/>
    </row>
    <row r="1424" ht="14.25" spans="19:24">
      <c r="S1424" s="102"/>
      <c r="T1424" s="102"/>
      <c r="U1424" s="102"/>
      <c r="V1424" s="102"/>
      <c r="W1424" s="102"/>
      <c r="X1424" s="103"/>
    </row>
    <row r="1425" ht="14.25" spans="19:24">
      <c r="S1425" s="102"/>
      <c r="T1425" s="102"/>
      <c r="U1425" s="102"/>
      <c r="V1425" s="102"/>
      <c r="W1425" s="102"/>
      <c r="X1425" s="103"/>
    </row>
    <row r="1426" ht="14.25" spans="19:24">
      <c r="S1426" s="102"/>
      <c r="T1426" s="102"/>
      <c r="U1426" s="102"/>
      <c r="V1426" s="102"/>
      <c r="W1426" s="102"/>
      <c r="X1426" s="103"/>
    </row>
    <row r="1427" ht="14.25" spans="19:24">
      <c r="S1427" s="102"/>
      <c r="T1427" s="102"/>
      <c r="U1427" s="102"/>
      <c r="V1427" s="102"/>
      <c r="W1427" s="102"/>
      <c r="X1427" s="102"/>
    </row>
    <row r="1428" ht="14.25" spans="19:24">
      <c r="S1428" s="102"/>
      <c r="T1428" s="102"/>
      <c r="U1428" s="102"/>
      <c r="V1428" s="102"/>
      <c r="W1428" s="102"/>
      <c r="X1428" s="103"/>
    </row>
    <row r="1429" ht="14.25" spans="19:24">
      <c r="S1429" s="102"/>
      <c r="T1429" s="102"/>
      <c r="U1429" s="102"/>
      <c r="V1429" s="102"/>
      <c r="W1429" s="102"/>
      <c r="X1429" s="103"/>
    </row>
    <row r="1430" ht="14.25" spans="19:24">
      <c r="S1430" s="102"/>
      <c r="T1430" s="102"/>
      <c r="U1430" s="102"/>
      <c r="V1430" s="102"/>
      <c r="W1430" s="102"/>
      <c r="X1430" s="103"/>
    </row>
    <row r="1431" ht="14.25" spans="19:24">
      <c r="S1431" s="102"/>
      <c r="T1431" s="102"/>
      <c r="U1431" s="102"/>
      <c r="V1431" s="102"/>
      <c r="W1431" s="102"/>
      <c r="X1431" s="103"/>
    </row>
    <row r="1432" ht="14.25" spans="19:24">
      <c r="S1432" s="102"/>
      <c r="T1432" s="102"/>
      <c r="U1432" s="102"/>
      <c r="V1432" s="102"/>
      <c r="W1432" s="102"/>
      <c r="X1432" s="103"/>
    </row>
    <row r="1433" ht="14.25" spans="19:24">
      <c r="S1433" s="102"/>
      <c r="T1433" s="102"/>
      <c r="U1433" s="102"/>
      <c r="V1433" s="102"/>
      <c r="W1433" s="102"/>
      <c r="X1433" s="102"/>
    </row>
    <row r="1434" ht="14.25" spans="19:24">
      <c r="S1434" s="102"/>
      <c r="T1434" s="102"/>
      <c r="U1434" s="102"/>
      <c r="V1434" s="102"/>
      <c r="W1434" s="102"/>
      <c r="X1434" s="103"/>
    </row>
    <row r="1435" ht="14.25" spans="19:24">
      <c r="S1435" s="102"/>
      <c r="T1435" s="102"/>
      <c r="U1435" s="102"/>
      <c r="V1435" s="102"/>
      <c r="W1435" s="102"/>
      <c r="X1435" s="102"/>
    </row>
    <row r="1436" ht="14.25" spans="19:24">
      <c r="S1436" s="102"/>
      <c r="T1436" s="102"/>
      <c r="U1436" s="102"/>
      <c r="V1436" s="102"/>
      <c r="W1436" s="102"/>
      <c r="X1436" s="103"/>
    </row>
    <row r="1437" ht="14.25" spans="19:24">
      <c r="S1437" s="102"/>
      <c r="T1437" s="102"/>
      <c r="U1437" s="102"/>
      <c r="V1437" s="102"/>
      <c r="W1437" s="102"/>
      <c r="X1437" s="103"/>
    </row>
    <row r="1438" ht="14.25" spans="19:24">
      <c r="S1438" s="102"/>
      <c r="T1438" s="102"/>
      <c r="U1438" s="102"/>
      <c r="V1438" s="102"/>
      <c r="W1438" s="102"/>
      <c r="X1438" s="103"/>
    </row>
    <row r="1439" ht="14.25" spans="19:24">
      <c r="S1439" s="102"/>
      <c r="T1439" s="102"/>
      <c r="U1439" s="102"/>
      <c r="V1439" s="102"/>
      <c r="W1439" s="102"/>
      <c r="X1439" s="103"/>
    </row>
    <row r="1440" ht="14.25" spans="19:24">
      <c r="S1440" s="102"/>
      <c r="T1440" s="102"/>
      <c r="U1440" s="102"/>
      <c r="V1440" s="102"/>
      <c r="W1440" s="102"/>
      <c r="X1440" s="103"/>
    </row>
    <row r="1441" ht="14.25" spans="19:24">
      <c r="S1441" s="102"/>
      <c r="T1441" s="102"/>
      <c r="U1441" s="102"/>
      <c r="V1441" s="102"/>
      <c r="W1441" s="102"/>
      <c r="X1441" s="103"/>
    </row>
    <row r="1442" ht="14.25" spans="19:24">
      <c r="S1442" s="102"/>
      <c r="T1442" s="102"/>
      <c r="U1442" s="102"/>
      <c r="V1442" s="102"/>
      <c r="W1442" s="102"/>
      <c r="X1442" s="102"/>
    </row>
    <row r="1443" ht="14.25" spans="19:24">
      <c r="S1443" s="102"/>
      <c r="T1443" s="102"/>
      <c r="U1443" s="102"/>
      <c r="V1443" s="102"/>
      <c r="W1443" s="102"/>
      <c r="X1443" s="103"/>
    </row>
    <row r="1444" ht="14.25" spans="19:24">
      <c r="S1444" s="102"/>
      <c r="T1444" s="102"/>
      <c r="U1444" s="102"/>
      <c r="V1444" s="102"/>
      <c r="W1444" s="102"/>
      <c r="X1444" s="102"/>
    </row>
    <row r="1445" ht="14.25" spans="19:24">
      <c r="S1445" s="102"/>
      <c r="T1445" s="102"/>
      <c r="U1445" s="102"/>
      <c r="V1445" s="102"/>
      <c r="W1445" s="102"/>
      <c r="X1445" s="102"/>
    </row>
    <row r="1446" ht="14.25" spans="19:24">
      <c r="S1446" s="102"/>
      <c r="T1446" s="102"/>
      <c r="U1446" s="102"/>
      <c r="V1446" s="102"/>
      <c r="W1446" s="102"/>
      <c r="X1446" s="102"/>
    </row>
    <row r="1447" ht="14.25" spans="19:24">
      <c r="S1447" s="102"/>
      <c r="T1447" s="102"/>
      <c r="U1447" s="102"/>
      <c r="V1447" s="102"/>
      <c r="W1447" s="102"/>
      <c r="X1447" s="102"/>
    </row>
    <row r="1448" ht="14.25" spans="19:24">
      <c r="S1448" s="102"/>
      <c r="T1448" s="102"/>
      <c r="U1448" s="102"/>
      <c r="V1448" s="102"/>
      <c r="W1448" s="102"/>
      <c r="X1448" s="103"/>
    </row>
    <row r="1449" ht="14.25" spans="19:24">
      <c r="S1449" s="102"/>
      <c r="T1449" s="102"/>
      <c r="U1449" s="102"/>
      <c r="V1449" s="102"/>
      <c r="W1449" s="102"/>
      <c r="X1449" s="103"/>
    </row>
    <row r="1450" ht="14.25" spans="19:24">
      <c r="S1450" s="102"/>
      <c r="T1450" s="102"/>
      <c r="U1450" s="102"/>
      <c r="V1450" s="102"/>
      <c r="W1450" s="102"/>
      <c r="X1450" s="102"/>
    </row>
    <row r="1451" ht="14.25" spans="19:24">
      <c r="S1451" s="102"/>
      <c r="T1451" s="102"/>
      <c r="U1451" s="102"/>
      <c r="V1451" s="102"/>
      <c r="W1451" s="102"/>
      <c r="X1451" s="103"/>
    </row>
    <row r="1452" ht="14.25" spans="19:24">
      <c r="S1452" s="102"/>
      <c r="T1452" s="102"/>
      <c r="U1452" s="102"/>
      <c r="V1452" s="102"/>
      <c r="W1452" s="102"/>
      <c r="X1452" s="103"/>
    </row>
    <row r="1453" ht="14.25" spans="19:24">
      <c r="S1453" s="102"/>
      <c r="T1453" s="102"/>
      <c r="U1453" s="102"/>
      <c r="V1453" s="102"/>
      <c r="W1453" s="102"/>
      <c r="X1453" s="103"/>
    </row>
    <row r="1454" ht="14.25" spans="19:24">
      <c r="S1454" s="102"/>
      <c r="T1454" s="102"/>
      <c r="U1454" s="102"/>
      <c r="V1454" s="102"/>
      <c r="W1454" s="102"/>
      <c r="X1454" s="102"/>
    </row>
    <row r="1455" ht="14.25" spans="19:24">
      <c r="S1455" s="102"/>
      <c r="T1455" s="102"/>
      <c r="U1455" s="102"/>
      <c r="V1455" s="102"/>
      <c r="W1455" s="102"/>
      <c r="X1455" s="103"/>
    </row>
    <row r="1456" ht="14.25" spans="19:24">
      <c r="S1456" s="102"/>
      <c r="T1456" s="102"/>
      <c r="U1456" s="102"/>
      <c r="V1456" s="102"/>
      <c r="W1456" s="102"/>
      <c r="X1456" s="103"/>
    </row>
    <row r="1457" ht="14.25" spans="19:24">
      <c r="S1457" s="102"/>
      <c r="T1457" s="102"/>
      <c r="U1457" s="102"/>
      <c r="V1457" s="102"/>
      <c r="W1457" s="102"/>
      <c r="X1457" s="103"/>
    </row>
    <row r="1458" ht="14.25" spans="19:24">
      <c r="S1458" s="102"/>
      <c r="T1458" s="102"/>
      <c r="U1458" s="102"/>
      <c r="V1458" s="102"/>
      <c r="W1458" s="102"/>
      <c r="X1458" s="102"/>
    </row>
    <row r="1459" ht="14.25" spans="19:24">
      <c r="S1459" s="102"/>
      <c r="T1459" s="102"/>
      <c r="U1459" s="102"/>
      <c r="V1459" s="102"/>
      <c r="W1459" s="102"/>
      <c r="X1459" s="102"/>
    </row>
    <row r="1460" ht="14.25" spans="19:24">
      <c r="S1460" s="102"/>
      <c r="T1460" s="102"/>
      <c r="U1460" s="102"/>
      <c r="V1460" s="102"/>
      <c r="W1460" s="102"/>
      <c r="X1460" s="102"/>
    </row>
    <row r="1461" ht="14.25" spans="19:24">
      <c r="S1461" s="102"/>
      <c r="T1461" s="102"/>
      <c r="U1461" s="102"/>
      <c r="V1461" s="102"/>
      <c r="W1461" s="102"/>
      <c r="X1461" s="102"/>
    </row>
    <row r="1462" ht="14.25" spans="19:24">
      <c r="S1462" s="102"/>
      <c r="T1462" s="102"/>
      <c r="U1462" s="102"/>
      <c r="V1462" s="102"/>
      <c r="W1462" s="102"/>
      <c r="X1462" s="103"/>
    </row>
    <row r="1463" ht="14.25" spans="19:24">
      <c r="S1463" s="102"/>
      <c r="T1463" s="102"/>
      <c r="U1463" s="102"/>
      <c r="V1463" s="102"/>
      <c r="W1463" s="102"/>
      <c r="X1463" s="102"/>
    </row>
    <row r="1464" ht="14.25" spans="19:24">
      <c r="S1464" s="102"/>
      <c r="T1464" s="102"/>
      <c r="U1464" s="102"/>
      <c r="V1464" s="102"/>
      <c r="W1464" s="102"/>
      <c r="X1464" s="102"/>
    </row>
    <row r="1465" ht="14.25" spans="19:24">
      <c r="S1465" s="102"/>
      <c r="T1465" s="102"/>
      <c r="U1465" s="102"/>
      <c r="V1465" s="102"/>
      <c r="W1465" s="102"/>
      <c r="X1465" s="103"/>
    </row>
    <row r="1466" ht="14.25" spans="19:24">
      <c r="S1466" s="102"/>
      <c r="T1466" s="102"/>
      <c r="U1466" s="102"/>
      <c r="V1466" s="102"/>
      <c r="W1466" s="102"/>
      <c r="X1466" s="103"/>
    </row>
    <row r="1467" ht="14.25" spans="19:24">
      <c r="S1467" s="102"/>
      <c r="T1467" s="102"/>
      <c r="U1467" s="102"/>
      <c r="V1467" s="102"/>
      <c r="W1467" s="102"/>
      <c r="X1467" s="103"/>
    </row>
    <row r="1468" ht="14.25" spans="19:24">
      <c r="S1468" s="102"/>
      <c r="T1468" s="102"/>
      <c r="U1468" s="102"/>
      <c r="V1468" s="102"/>
      <c r="W1468" s="102"/>
      <c r="X1468" s="103"/>
    </row>
    <row r="1469" ht="14.25" spans="19:24">
      <c r="S1469" s="102"/>
      <c r="T1469" s="102"/>
      <c r="U1469" s="102"/>
      <c r="V1469" s="102"/>
      <c r="W1469" s="102"/>
      <c r="X1469" s="103"/>
    </row>
    <row r="1470" ht="14.25" spans="19:24">
      <c r="S1470" s="102"/>
      <c r="T1470" s="102"/>
      <c r="U1470" s="102"/>
      <c r="V1470" s="102"/>
      <c r="W1470" s="102"/>
      <c r="X1470" s="103"/>
    </row>
    <row r="1471" ht="14.25" spans="19:24">
      <c r="S1471" s="102"/>
      <c r="T1471" s="102"/>
      <c r="U1471" s="102"/>
      <c r="V1471" s="102"/>
      <c r="W1471" s="102"/>
      <c r="X1471" s="103"/>
    </row>
    <row r="1472" ht="14.25" spans="19:24">
      <c r="S1472" s="102"/>
      <c r="T1472" s="102"/>
      <c r="U1472" s="102"/>
      <c r="V1472" s="102"/>
      <c r="W1472" s="102"/>
      <c r="X1472" s="103"/>
    </row>
    <row r="1473" ht="14.25" spans="19:24">
      <c r="S1473" s="102"/>
      <c r="T1473" s="102"/>
      <c r="U1473" s="102"/>
      <c r="V1473" s="102"/>
      <c r="W1473" s="102"/>
      <c r="X1473" s="103"/>
    </row>
    <row r="1474" ht="14.25" spans="19:24">
      <c r="S1474" s="102"/>
      <c r="T1474" s="102"/>
      <c r="U1474" s="102"/>
      <c r="V1474" s="102"/>
      <c r="W1474" s="102"/>
      <c r="X1474" s="103"/>
    </row>
    <row r="1475" ht="14.25" spans="19:24">
      <c r="S1475" s="102"/>
      <c r="T1475" s="102"/>
      <c r="U1475" s="102"/>
      <c r="V1475" s="102"/>
      <c r="W1475" s="102"/>
      <c r="X1475" s="103"/>
    </row>
    <row r="1476" ht="14.25" spans="19:24">
      <c r="S1476" s="102"/>
      <c r="T1476" s="102"/>
      <c r="U1476" s="102"/>
      <c r="V1476" s="102"/>
      <c r="W1476" s="102"/>
      <c r="X1476" s="103"/>
    </row>
    <row r="1477" ht="14.25" spans="19:24">
      <c r="S1477" s="102"/>
      <c r="T1477" s="102"/>
      <c r="U1477" s="102"/>
      <c r="V1477" s="102"/>
      <c r="W1477" s="102"/>
      <c r="X1477" s="103"/>
    </row>
    <row r="1478" ht="14.25" spans="19:24">
      <c r="S1478" s="102"/>
      <c r="T1478" s="102"/>
      <c r="U1478" s="102"/>
      <c r="V1478" s="102"/>
      <c r="W1478" s="102"/>
      <c r="X1478" s="103"/>
    </row>
    <row r="1479" ht="14.25" spans="19:24">
      <c r="S1479" s="102"/>
      <c r="T1479" s="102"/>
      <c r="U1479" s="102"/>
      <c r="V1479" s="102"/>
      <c r="W1479" s="102"/>
      <c r="X1479" s="103"/>
    </row>
    <row r="1480" ht="14.25" spans="19:24">
      <c r="S1480" s="102"/>
      <c r="T1480" s="102"/>
      <c r="U1480" s="102"/>
      <c r="V1480" s="102"/>
      <c r="W1480" s="102"/>
      <c r="X1480" s="103"/>
    </row>
    <row r="1481" ht="14.25" spans="19:24">
      <c r="S1481" s="102"/>
      <c r="T1481" s="102"/>
      <c r="U1481" s="102"/>
      <c r="V1481" s="102"/>
      <c r="W1481" s="102"/>
      <c r="X1481" s="103"/>
    </row>
    <row r="1482" ht="14.25" spans="19:24">
      <c r="S1482" s="102"/>
      <c r="T1482" s="102"/>
      <c r="U1482" s="102"/>
      <c r="V1482" s="102"/>
      <c r="W1482" s="102"/>
      <c r="X1482" s="103"/>
    </row>
    <row r="1483" ht="14.25" spans="19:24">
      <c r="S1483" s="102"/>
      <c r="T1483" s="102"/>
      <c r="U1483" s="102"/>
      <c r="V1483" s="102"/>
      <c r="W1483" s="102"/>
      <c r="X1483" s="103"/>
    </row>
    <row r="1484" ht="14.25" spans="19:24">
      <c r="S1484" s="102"/>
      <c r="T1484" s="102"/>
      <c r="U1484" s="102"/>
      <c r="V1484" s="102"/>
      <c r="W1484" s="102"/>
      <c r="X1484" s="103"/>
    </row>
    <row r="1485" ht="14.25" spans="19:24">
      <c r="S1485" s="102"/>
      <c r="T1485" s="102"/>
      <c r="U1485" s="102"/>
      <c r="V1485" s="102"/>
      <c r="W1485" s="102"/>
      <c r="X1485" s="103"/>
    </row>
    <row r="1486" ht="14.25" spans="19:24">
      <c r="S1486" s="102"/>
      <c r="T1486" s="102"/>
      <c r="U1486" s="102"/>
      <c r="V1486" s="102"/>
      <c r="W1486" s="102"/>
      <c r="X1486" s="103"/>
    </row>
    <row r="1487" ht="14.25" spans="19:24">
      <c r="S1487" s="102"/>
      <c r="T1487" s="102"/>
      <c r="U1487" s="102"/>
      <c r="V1487" s="102"/>
      <c r="W1487" s="102"/>
      <c r="X1487" s="102"/>
    </row>
    <row r="1488" ht="14.25" spans="19:24">
      <c r="S1488" s="102"/>
      <c r="T1488" s="102"/>
      <c r="U1488" s="102"/>
      <c r="V1488" s="102"/>
      <c r="W1488" s="102"/>
      <c r="X1488" s="102"/>
    </row>
    <row r="1489" ht="14.25" spans="19:24">
      <c r="S1489" s="102"/>
      <c r="T1489" s="102"/>
      <c r="U1489" s="102"/>
      <c r="V1489" s="102"/>
      <c r="W1489" s="102"/>
      <c r="X1489" s="102"/>
    </row>
    <row r="1490" ht="14.25" spans="19:24">
      <c r="S1490" s="102"/>
      <c r="T1490" s="102"/>
      <c r="U1490" s="102"/>
      <c r="V1490" s="102"/>
      <c r="W1490" s="102"/>
      <c r="X1490" s="103"/>
    </row>
    <row r="1491" ht="14.25" spans="19:24">
      <c r="S1491" s="102"/>
      <c r="T1491" s="102"/>
      <c r="U1491" s="102"/>
      <c r="V1491" s="102"/>
      <c r="W1491" s="102"/>
      <c r="X1491" s="102"/>
    </row>
    <row r="1492" ht="14.25" spans="19:24">
      <c r="S1492" s="102"/>
      <c r="T1492" s="102"/>
      <c r="U1492" s="102"/>
      <c r="V1492" s="102"/>
      <c r="W1492" s="102"/>
      <c r="X1492" s="102"/>
    </row>
    <row r="1493" ht="14.25" spans="19:24">
      <c r="S1493" s="102"/>
      <c r="T1493" s="102"/>
      <c r="U1493" s="102"/>
      <c r="V1493" s="102"/>
      <c r="W1493" s="102"/>
      <c r="X1493" s="103"/>
    </row>
    <row r="1494" ht="14.25" spans="19:24">
      <c r="S1494" s="102"/>
      <c r="T1494" s="102"/>
      <c r="U1494" s="102"/>
      <c r="V1494" s="102"/>
      <c r="W1494" s="102"/>
      <c r="X1494" s="102"/>
    </row>
    <row r="1495" ht="14.25" spans="19:24">
      <c r="S1495" s="102"/>
      <c r="T1495" s="102"/>
      <c r="U1495" s="102"/>
      <c r="V1495" s="102"/>
      <c r="W1495" s="102"/>
      <c r="X1495" s="102"/>
    </row>
    <row r="1496" ht="14.25" spans="19:24">
      <c r="S1496" s="102"/>
      <c r="T1496" s="102"/>
      <c r="U1496" s="102"/>
      <c r="V1496" s="102"/>
      <c r="W1496" s="102"/>
      <c r="X1496" s="103"/>
    </row>
    <row r="1497" ht="14.25" spans="19:24">
      <c r="S1497" s="102"/>
      <c r="T1497" s="102"/>
      <c r="U1497" s="102"/>
      <c r="V1497" s="102"/>
      <c r="W1497" s="102"/>
      <c r="X1497" s="103"/>
    </row>
    <row r="1498" ht="14.25" spans="19:24">
      <c r="S1498" s="102"/>
      <c r="T1498" s="102"/>
      <c r="U1498" s="102"/>
      <c r="V1498" s="102"/>
      <c r="W1498" s="102"/>
      <c r="X1498" s="102"/>
    </row>
    <row r="1499" ht="14.25" spans="19:24">
      <c r="S1499" s="102"/>
      <c r="T1499" s="102"/>
      <c r="U1499" s="102"/>
      <c r="V1499" s="102"/>
      <c r="W1499" s="102"/>
      <c r="X1499" s="102"/>
    </row>
    <row r="1500" ht="14.25" spans="19:24">
      <c r="S1500" s="102"/>
      <c r="T1500" s="102"/>
      <c r="U1500" s="102"/>
      <c r="V1500" s="102"/>
      <c r="W1500" s="102"/>
      <c r="X1500" s="103"/>
    </row>
    <row r="1501" ht="14.25" spans="19:24">
      <c r="S1501" s="102"/>
      <c r="T1501" s="102"/>
      <c r="U1501" s="102"/>
      <c r="V1501" s="102"/>
      <c r="W1501" s="102"/>
      <c r="X1501" s="102"/>
    </row>
    <row r="1502" ht="14.25" spans="19:24">
      <c r="S1502" s="102"/>
      <c r="T1502" s="102"/>
      <c r="U1502" s="102"/>
      <c r="V1502" s="102"/>
      <c r="W1502" s="102"/>
      <c r="X1502" s="102"/>
    </row>
    <row r="1503" ht="14.25" spans="19:24">
      <c r="S1503" s="102"/>
      <c r="T1503" s="102"/>
      <c r="U1503" s="102"/>
      <c r="V1503" s="102"/>
      <c r="W1503" s="102"/>
      <c r="X1503" s="102"/>
    </row>
    <row r="1504" ht="14.25" spans="19:24">
      <c r="S1504" s="102"/>
      <c r="T1504" s="102"/>
      <c r="U1504" s="102"/>
      <c r="V1504" s="102"/>
      <c r="W1504" s="102"/>
      <c r="X1504" s="103"/>
    </row>
    <row r="1505" ht="14.25" spans="19:24">
      <c r="S1505" s="102"/>
      <c r="T1505" s="102"/>
      <c r="U1505" s="102"/>
      <c r="V1505" s="102"/>
      <c r="W1505" s="102"/>
      <c r="X1505" s="103"/>
    </row>
    <row r="1506" ht="14.25" spans="19:24">
      <c r="S1506" s="102"/>
      <c r="T1506" s="102"/>
      <c r="U1506" s="102"/>
      <c r="V1506" s="102"/>
      <c r="W1506" s="102"/>
      <c r="X1506" s="103"/>
    </row>
    <row r="1507" ht="14.25" spans="19:24">
      <c r="S1507" s="102"/>
      <c r="T1507" s="102"/>
      <c r="U1507" s="102"/>
      <c r="V1507" s="102"/>
      <c r="W1507" s="102"/>
      <c r="X1507" s="103"/>
    </row>
    <row r="1508" ht="14.25" spans="19:24">
      <c r="S1508" s="102"/>
      <c r="T1508" s="102"/>
      <c r="U1508" s="102"/>
      <c r="V1508" s="102"/>
      <c r="W1508" s="102"/>
      <c r="X1508" s="103"/>
    </row>
    <row r="1509" ht="14.25" spans="19:24">
      <c r="S1509" s="102"/>
      <c r="T1509" s="102"/>
      <c r="U1509" s="102"/>
      <c r="V1509" s="102"/>
      <c r="W1509" s="102"/>
      <c r="X1509" s="103"/>
    </row>
    <row r="1510" ht="14.25" spans="19:24">
      <c r="S1510" s="102"/>
      <c r="T1510" s="102"/>
      <c r="U1510" s="102"/>
      <c r="V1510" s="102"/>
      <c r="W1510" s="102"/>
      <c r="X1510" s="103"/>
    </row>
    <row r="1511" ht="14.25" spans="19:24">
      <c r="S1511" s="102"/>
      <c r="T1511" s="102"/>
      <c r="U1511" s="102"/>
      <c r="V1511" s="102"/>
      <c r="W1511" s="102"/>
      <c r="X1511" s="103"/>
    </row>
    <row r="1512" ht="14.25" spans="19:24">
      <c r="S1512" s="102"/>
      <c r="T1512" s="102"/>
      <c r="U1512" s="102"/>
      <c r="V1512" s="102"/>
      <c r="W1512" s="102"/>
      <c r="X1512" s="103"/>
    </row>
    <row r="1513" ht="14.25" spans="19:24">
      <c r="S1513" s="102"/>
      <c r="T1513" s="102"/>
      <c r="U1513" s="102"/>
      <c r="V1513" s="102"/>
      <c r="W1513" s="102"/>
      <c r="X1513" s="103"/>
    </row>
    <row r="1514" ht="14.25" spans="19:24">
      <c r="S1514" s="102"/>
      <c r="T1514" s="102"/>
      <c r="U1514" s="102"/>
      <c r="V1514" s="102"/>
      <c r="W1514" s="102"/>
      <c r="X1514" s="103"/>
    </row>
    <row r="1515" ht="14.25" spans="19:24">
      <c r="S1515" s="102"/>
      <c r="T1515" s="102"/>
      <c r="U1515" s="102"/>
      <c r="V1515" s="102"/>
      <c r="W1515" s="102"/>
      <c r="X1515" s="103"/>
    </row>
    <row r="1516" ht="14.25" spans="19:24">
      <c r="S1516" s="102"/>
      <c r="T1516" s="102"/>
      <c r="U1516" s="102"/>
      <c r="V1516" s="102"/>
      <c r="W1516" s="102"/>
      <c r="X1516" s="103"/>
    </row>
    <row r="1517" ht="14.25" spans="19:24">
      <c r="S1517" s="102"/>
      <c r="T1517" s="102"/>
      <c r="U1517" s="102"/>
      <c r="V1517" s="102"/>
      <c r="W1517" s="102"/>
      <c r="X1517" s="103"/>
    </row>
    <row r="1518" ht="14.25" spans="19:24">
      <c r="S1518" s="102"/>
      <c r="T1518" s="102"/>
      <c r="U1518" s="102"/>
      <c r="V1518" s="102"/>
      <c r="W1518" s="102"/>
      <c r="X1518" s="103"/>
    </row>
    <row r="1519" ht="14.25" spans="19:24">
      <c r="S1519" s="102"/>
      <c r="T1519" s="102"/>
      <c r="U1519" s="102"/>
      <c r="V1519" s="102"/>
      <c r="W1519" s="102"/>
      <c r="X1519" s="103"/>
    </row>
    <row r="1520" ht="14.25" spans="19:24">
      <c r="S1520" s="102"/>
      <c r="T1520" s="102"/>
      <c r="U1520" s="102"/>
      <c r="V1520" s="102"/>
      <c r="W1520" s="102"/>
      <c r="X1520" s="103"/>
    </row>
    <row r="1521" ht="14.25" spans="19:24">
      <c r="S1521" s="102"/>
      <c r="T1521" s="102"/>
      <c r="U1521" s="102"/>
      <c r="V1521" s="102"/>
      <c r="W1521" s="102"/>
      <c r="X1521" s="103"/>
    </row>
    <row r="1522" ht="14.25" spans="19:24">
      <c r="S1522" s="102"/>
      <c r="T1522" s="102"/>
      <c r="U1522" s="102"/>
      <c r="V1522" s="102"/>
      <c r="W1522" s="102"/>
      <c r="X1522" s="103"/>
    </row>
    <row r="1523" ht="14.25" spans="19:24">
      <c r="S1523" s="102"/>
      <c r="T1523" s="102"/>
      <c r="U1523" s="102"/>
      <c r="V1523" s="102"/>
      <c r="W1523" s="102"/>
      <c r="X1523" s="103"/>
    </row>
    <row r="1524" ht="14.25" spans="19:24">
      <c r="S1524" s="102"/>
      <c r="T1524" s="102"/>
      <c r="U1524" s="102"/>
      <c r="V1524" s="102"/>
      <c r="W1524" s="102"/>
      <c r="X1524" s="103"/>
    </row>
    <row r="1525" ht="14.25" spans="19:24">
      <c r="S1525" s="102"/>
      <c r="T1525" s="102"/>
      <c r="U1525" s="102"/>
      <c r="V1525" s="102"/>
      <c r="W1525" s="102"/>
      <c r="X1525" s="102"/>
    </row>
    <row r="1526" ht="14.25" spans="19:24">
      <c r="S1526" s="102"/>
      <c r="T1526" s="102"/>
      <c r="U1526" s="102"/>
      <c r="V1526" s="102"/>
      <c r="W1526" s="102"/>
      <c r="X1526" s="103"/>
    </row>
    <row r="1527" ht="14.25" spans="19:24">
      <c r="S1527" s="102"/>
      <c r="T1527" s="102"/>
      <c r="U1527" s="102"/>
      <c r="V1527" s="102"/>
      <c r="W1527" s="102"/>
      <c r="X1527" s="102"/>
    </row>
    <row r="1528" ht="14.25" spans="19:24">
      <c r="S1528" s="102"/>
      <c r="T1528" s="102"/>
      <c r="U1528" s="102"/>
      <c r="V1528" s="102"/>
      <c r="W1528" s="102"/>
      <c r="X1528" s="103"/>
    </row>
    <row r="1529" ht="14.25" spans="19:24">
      <c r="S1529" s="102"/>
      <c r="T1529" s="102"/>
      <c r="U1529" s="102"/>
      <c r="V1529" s="102"/>
      <c r="W1529" s="102"/>
      <c r="X1529" s="103"/>
    </row>
    <row r="1530" ht="14.25" spans="19:24">
      <c r="S1530" s="102"/>
      <c r="T1530" s="102"/>
      <c r="U1530" s="102"/>
      <c r="V1530" s="102"/>
      <c r="W1530" s="102"/>
      <c r="X1530" s="103"/>
    </row>
    <row r="1531" ht="14.25" spans="19:24">
      <c r="S1531" s="102"/>
      <c r="T1531" s="102"/>
      <c r="U1531" s="102"/>
      <c r="V1531" s="102"/>
      <c r="W1531" s="102"/>
      <c r="X1531" s="103"/>
    </row>
    <row r="1532" ht="14.25" spans="19:24">
      <c r="S1532" s="102"/>
      <c r="T1532" s="102"/>
      <c r="U1532" s="102"/>
      <c r="V1532" s="102"/>
      <c r="W1532" s="102"/>
      <c r="X1532" s="103"/>
    </row>
    <row r="1533" ht="14.25" spans="19:24">
      <c r="S1533" s="102"/>
      <c r="T1533" s="102"/>
      <c r="U1533" s="102"/>
      <c r="V1533" s="102"/>
      <c r="W1533" s="102"/>
      <c r="X1533" s="103"/>
    </row>
    <row r="1534" ht="14.25" spans="19:24">
      <c r="S1534" s="102"/>
      <c r="T1534" s="102"/>
      <c r="U1534" s="102"/>
      <c r="V1534" s="102"/>
      <c r="W1534" s="102"/>
      <c r="X1534" s="102"/>
    </row>
    <row r="1535" ht="14.25" spans="19:24">
      <c r="S1535" s="102"/>
      <c r="T1535" s="102"/>
      <c r="U1535" s="102"/>
      <c r="V1535" s="102"/>
      <c r="W1535" s="102"/>
      <c r="X1535" s="103"/>
    </row>
    <row r="1536" ht="14.25" spans="19:24">
      <c r="S1536" s="102"/>
      <c r="T1536" s="102"/>
      <c r="U1536" s="102"/>
      <c r="V1536" s="102"/>
      <c r="W1536" s="102"/>
      <c r="X1536" s="103"/>
    </row>
    <row r="1537" ht="14.25" spans="19:24">
      <c r="S1537" s="102"/>
      <c r="T1537" s="102"/>
      <c r="U1537" s="102"/>
      <c r="V1537" s="102"/>
      <c r="W1537" s="102"/>
      <c r="X1537" s="103"/>
    </row>
    <row r="1538" ht="14.25" spans="19:24">
      <c r="S1538" s="102"/>
      <c r="T1538" s="102"/>
      <c r="U1538" s="102"/>
      <c r="V1538" s="102"/>
      <c r="W1538" s="102"/>
      <c r="X1538" s="103"/>
    </row>
    <row r="1539" ht="14.25" spans="19:24">
      <c r="S1539" s="102"/>
      <c r="T1539" s="102"/>
      <c r="U1539" s="102"/>
      <c r="V1539" s="102"/>
      <c r="W1539" s="102"/>
      <c r="X1539" s="103"/>
    </row>
    <row r="1540" ht="14.25" spans="19:24">
      <c r="S1540" s="102"/>
      <c r="T1540" s="102"/>
      <c r="U1540" s="102"/>
      <c r="V1540" s="102"/>
      <c r="W1540" s="102"/>
      <c r="X1540" s="102"/>
    </row>
    <row r="1541" ht="14.25" spans="19:24">
      <c r="S1541" s="102"/>
      <c r="T1541" s="102"/>
      <c r="U1541" s="102"/>
      <c r="V1541" s="102"/>
      <c r="W1541" s="102"/>
      <c r="X1541" s="103"/>
    </row>
    <row r="1542" ht="14.25" spans="19:24">
      <c r="S1542" s="102"/>
      <c r="T1542" s="102"/>
      <c r="U1542" s="102"/>
      <c r="V1542" s="102"/>
      <c r="W1542" s="102"/>
      <c r="X1542" s="103"/>
    </row>
    <row r="1543" ht="14.25" spans="19:24">
      <c r="S1543" s="102"/>
      <c r="T1543" s="102"/>
      <c r="U1543" s="102"/>
      <c r="V1543" s="102"/>
      <c r="W1543" s="102"/>
      <c r="X1543" s="103"/>
    </row>
    <row r="1544" ht="14.25" spans="19:24">
      <c r="S1544" s="102"/>
      <c r="T1544" s="102"/>
      <c r="U1544" s="102"/>
      <c r="V1544" s="102"/>
      <c r="W1544" s="102"/>
      <c r="X1544" s="103"/>
    </row>
    <row r="1545" ht="14.25" spans="19:24">
      <c r="S1545" s="102"/>
      <c r="T1545" s="102"/>
      <c r="U1545" s="102"/>
      <c r="V1545" s="102"/>
      <c r="W1545" s="102"/>
      <c r="X1545" s="102"/>
    </row>
    <row r="1546" ht="14.25" spans="19:24">
      <c r="S1546" s="102"/>
      <c r="T1546" s="102"/>
      <c r="U1546" s="102"/>
      <c r="V1546" s="102"/>
      <c r="W1546" s="102"/>
      <c r="X1546" s="103"/>
    </row>
    <row r="1547" ht="14.25" spans="19:24">
      <c r="S1547" s="102"/>
      <c r="T1547" s="102"/>
      <c r="U1547" s="102"/>
      <c r="V1547" s="102"/>
      <c r="W1547" s="102"/>
      <c r="X1547" s="102"/>
    </row>
    <row r="1548" ht="14.25" spans="19:24">
      <c r="S1548" s="102"/>
      <c r="T1548" s="102"/>
      <c r="U1548" s="102"/>
      <c r="V1548" s="102"/>
      <c r="W1548" s="102"/>
      <c r="X1548" s="102"/>
    </row>
    <row r="1549" ht="14.25" spans="19:24">
      <c r="S1549" s="102"/>
      <c r="T1549" s="102"/>
      <c r="U1549" s="102"/>
      <c r="V1549" s="102"/>
      <c r="W1549" s="102"/>
      <c r="X1549" s="103"/>
    </row>
    <row r="1550" ht="14.25" spans="19:24">
      <c r="S1550" s="102"/>
      <c r="T1550" s="102"/>
      <c r="U1550" s="102"/>
      <c r="V1550" s="102"/>
      <c r="W1550" s="102"/>
      <c r="X1550" s="103"/>
    </row>
    <row r="1551" ht="14.25" spans="19:24">
      <c r="S1551" s="102"/>
      <c r="T1551" s="102"/>
      <c r="U1551" s="102"/>
      <c r="V1551" s="102"/>
      <c r="W1551" s="102"/>
      <c r="X1551" s="103"/>
    </row>
    <row r="1552" ht="14.25" spans="19:24">
      <c r="S1552" s="102"/>
      <c r="T1552" s="102"/>
      <c r="U1552" s="102"/>
      <c r="V1552" s="102"/>
      <c r="W1552" s="102"/>
      <c r="X1552" s="103"/>
    </row>
    <row r="1553" ht="14.25" spans="19:24">
      <c r="S1553" s="102"/>
      <c r="T1553" s="102"/>
      <c r="U1553" s="102"/>
      <c r="V1553" s="102"/>
      <c r="W1553" s="102"/>
      <c r="X1553" s="103"/>
    </row>
    <row r="1554" ht="14.25" spans="19:24">
      <c r="S1554" s="102"/>
      <c r="T1554" s="102"/>
      <c r="U1554" s="102"/>
      <c r="V1554" s="102"/>
      <c r="W1554" s="102"/>
      <c r="X1554" s="103"/>
    </row>
    <row r="1555" ht="14.25" spans="19:24">
      <c r="S1555" s="102"/>
      <c r="T1555" s="102"/>
      <c r="U1555" s="102"/>
      <c r="V1555" s="102"/>
      <c r="W1555" s="102"/>
      <c r="X1555" s="103"/>
    </row>
    <row r="1556" ht="14.25" spans="19:24">
      <c r="S1556" s="102"/>
      <c r="T1556" s="102"/>
      <c r="U1556" s="102"/>
      <c r="V1556" s="102"/>
      <c r="W1556" s="102"/>
      <c r="X1556" s="103"/>
    </row>
    <row r="1557" ht="14.25" spans="19:24">
      <c r="S1557" s="102"/>
      <c r="T1557" s="102"/>
      <c r="U1557" s="102"/>
      <c r="V1557" s="102"/>
      <c r="W1557" s="102"/>
      <c r="X1557" s="102"/>
    </row>
    <row r="1558" ht="14.25" spans="19:24">
      <c r="S1558" s="102"/>
      <c r="T1558" s="102"/>
      <c r="U1558" s="102"/>
      <c r="V1558" s="102"/>
      <c r="W1558" s="102"/>
      <c r="X1558" s="103"/>
    </row>
    <row r="1559" ht="14.25" spans="19:24">
      <c r="S1559" s="102"/>
      <c r="T1559" s="102"/>
      <c r="U1559" s="102"/>
      <c r="V1559" s="102"/>
      <c r="W1559" s="102"/>
      <c r="X1559" s="103"/>
    </row>
    <row r="1560" ht="14.25" spans="19:24">
      <c r="S1560" s="102"/>
      <c r="T1560" s="102"/>
      <c r="U1560" s="102"/>
      <c r="V1560" s="102"/>
      <c r="W1560" s="102"/>
      <c r="X1560" s="102"/>
    </row>
    <row r="1561" ht="14.25" spans="19:24">
      <c r="S1561" s="102"/>
      <c r="T1561" s="102"/>
      <c r="U1561" s="102"/>
      <c r="V1561" s="102"/>
      <c r="W1561" s="102"/>
      <c r="X1561" s="102"/>
    </row>
    <row r="1562" ht="14.25" spans="19:24">
      <c r="S1562" s="102"/>
      <c r="T1562" s="102"/>
      <c r="U1562" s="102"/>
      <c r="V1562" s="102"/>
      <c r="W1562" s="102"/>
      <c r="X1562" s="102"/>
    </row>
    <row r="1563" ht="14.25" spans="19:24">
      <c r="S1563" s="102"/>
      <c r="T1563" s="102"/>
      <c r="U1563" s="102"/>
      <c r="V1563" s="102"/>
      <c r="W1563" s="102"/>
      <c r="X1563" s="102"/>
    </row>
    <row r="1564" ht="14.25" spans="19:24">
      <c r="S1564" s="102"/>
      <c r="T1564" s="102"/>
      <c r="U1564" s="102"/>
      <c r="V1564" s="102"/>
      <c r="W1564" s="102"/>
      <c r="X1564" s="102"/>
    </row>
    <row r="1565" ht="14.25" spans="19:24">
      <c r="S1565" s="102"/>
      <c r="T1565" s="102"/>
      <c r="U1565" s="102"/>
      <c r="V1565" s="102"/>
      <c r="W1565" s="102"/>
      <c r="X1565" s="102"/>
    </row>
    <row r="1566" ht="14.25" spans="19:24">
      <c r="S1566" s="102"/>
      <c r="T1566" s="102"/>
      <c r="U1566" s="102"/>
      <c r="V1566" s="102"/>
      <c r="W1566" s="102"/>
      <c r="X1566" s="102"/>
    </row>
    <row r="1567" ht="14.25" spans="19:24">
      <c r="S1567" s="102"/>
      <c r="T1567" s="102"/>
      <c r="U1567" s="102"/>
      <c r="V1567" s="102"/>
      <c r="W1567" s="102"/>
      <c r="X1567" s="102"/>
    </row>
    <row r="1568" ht="14.25" spans="19:24">
      <c r="S1568" s="102"/>
      <c r="T1568" s="102"/>
      <c r="U1568" s="102"/>
      <c r="V1568" s="102"/>
      <c r="W1568" s="102"/>
      <c r="X1568" s="103"/>
    </row>
    <row r="1569" ht="14.25" spans="19:24">
      <c r="S1569" s="102"/>
      <c r="T1569" s="102"/>
      <c r="U1569" s="102"/>
      <c r="V1569" s="102"/>
      <c r="W1569" s="102"/>
      <c r="X1569" s="103"/>
    </row>
    <row r="1570" ht="14.25" spans="19:24">
      <c r="S1570" s="102"/>
      <c r="T1570" s="102"/>
      <c r="U1570" s="102"/>
      <c r="V1570" s="102"/>
      <c r="W1570" s="102"/>
      <c r="X1570" s="103"/>
    </row>
    <row r="1571" ht="14.25" spans="19:24">
      <c r="S1571" s="102"/>
      <c r="T1571" s="102"/>
      <c r="U1571" s="102"/>
      <c r="V1571" s="102"/>
      <c r="W1571" s="102"/>
      <c r="X1571" s="103"/>
    </row>
    <row r="1572" ht="14.25" spans="19:24">
      <c r="S1572" s="102"/>
      <c r="T1572" s="102"/>
      <c r="U1572" s="102"/>
      <c r="V1572" s="102"/>
      <c r="W1572" s="102"/>
      <c r="X1572" s="103"/>
    </row>
    <row r="1573" ht="14.25" spans="19:24">
      <c r="S1573" s="102"/>
      <c r="T1573" s="102"/>
      <c r="U1573" s="102"/>
      <c r="V1573" s="102"/>
      <c r="W1573" s="102"/>
      <c r="X1573" s="102"/>
    </row>
    <row r="1574" ht="14.25" spans="19:24">
      <c r="S1574" s="102"/>
      <c r="T1574" s="102"/>
      <c r="U1574" s="102"/>
      <c r="V1574" s="102"/>
      <c r="W1574" s="102"/>
      <c r="X1574" s="103"/>
    </row>
    <row r="1575" ht="14.25" spans="19:24">
      <c r="S1575" s="102"/>
      <c r="T1575" s="102"/>
      <c r="U1575" s="102"/>
      <c r="V1575" s="102"/>
      <c r="W1575" s="102"/>
      <c r="X1575" s="103"/>
    </row>
    <row r="1576" ht="14.25" spans="19:24">
      <c r="S1576" s="102"/>
      <c r="T1576" s="102"/>
      <c r="U1576" s="102"/>
      <c r="V1576" s="102"/>
      <c r="W1576" s="102"/>
      <c r="X1576" s="103"/>
    </row>
    <row r="1577" ht="14.25" spans="19:24">
      <c r="S1577" s="102"/>
      <c r="T1577" s="102"/>
      <c r="U1577" s="102"/>
      <c r="V1577" s="102"/>
      <c r="W1577" s="102"/>
      <c r="X1577" s="103"/>
    </row>
    <row r="1578" ht="14.25" spans="19:24">
      <c r="S1578" s="102"/>
      <c r="T1578" s="102"/>
      <c r="U1578" s="102"/>
      <c r="V1578" s="102"/>
      <c r="W1578" s="102"/>
      <c r="X1578" s="103"/>
    </row>
    <row r="1579" ht="14.25" spans="19:24">
      <c r="S1579" s="102"/>
      <c r="T1579" s="102"/>
      <c r="U1579" s="102"/>
      <c r="V1579" s="102"/>
      <c r="W1579" s="102"/>
      <c r="X1579" s="102"/>
    </row>
    <row r="1580" ht="14.25" spans="19:24">
      <c r="S1580" s="102"/>
      <c r="T1580" s="102"/>
      <c r="U1580" s="102"/>
      <c r="V1580" s="102"/>
      <c r="W1580" s="102"/>
      <c r="X1580" s="103"/>
    </row>
    <row r="1581" ht="14.25" spans="19:24">
      <c r="S1581" s="102"/>
      <c r="T1581" s="102"/>
      <c r="U1581" s="102"/>
      <c r="V1581" s="102"/>
      <c r="W1581" s="102"/>
      <c r="X1581" s="103"/>
    </row>
    <row r="1582" ht="14.25" spans="19:24">
      <c r="S1582" s="102"/>
      <c r="T1582" s="102"/>
      <c r="U1582" s="102"/>
      <c r="V1582" s="102"/>
      <c r="W1582" s="102"/>
      <c r="X1582" s="103"/>
    </row>
    <row r="1583" ht="14.25" spans="19:24">
      <c r="S1583" s="102"/>
      <c r="T1583" s="102"/>
      <c r="U1583" s="102"/>
      <c r="V1583" s="102"/>
      <c r="W1583" s="102"/>
      <c r="X1583" s="103"/>
    </row>
    <row r="1584" ht="14.25" spans="19:24">
      <c r="S1584" s="102"/>
      <c r="T1584" s="102"/>
      <c r="U1584" s="102"/>
      <c r="V1584" s="102"/>
      <c r="W1584" s="102"/>
      <c r="X1584" s="103"/>
    </row>
    <row r="1585" ht="14.25" spans="19:24">
      <c r="S1585" s="102"/>
      <c r="T1585" s="102"/>
      <c r="U1585" s="102"/>
      <c r="V1585" s="102"/>
      <c r="W1585" s="102"/>
      <c r="X1585" s="103"/>
    </row>
    <row r="1586" ht="14.25" spans="19:24">
      <c r="S1586" s="102"/>
      <c r="T1586" s="102"/>
      <c r="U1586" s="102"/>
      <c r="V1586" s="102"/>
      <c r="W1586" s="102"/>
      <c r="X1586" s="103"/>
    </row>
    <row r="1587" ht="14.25" spans="19:24">
      <c r="S1587" s="102"/>
      <c r="T1587" s="102"/>
      <c r="U1587" s="102"/>
      <c r="V1587" s="102"/>
      <c r="W1587" s="102"/>
      <c r="X1587" s="103"/>
    </row>
    <row r="1588" ht="14.25" spans="19:24">
      <c r="S1588" s="102"/>
      <c r="T1588" s="102"/>
      <c r="U1588" s="102"/>
      <c r="V1588" s="102"/>
      <c r="W1588" s="102"/>
      <c r="X1588" s="102"/>
    </row>
    <row r="1589" ht="14.25" spans="19:24">
      <c r="S1589" s="102"/>
      <c r="T1589" s="102"/>
      <c r="U1589" s="102"/>
      <c r="V1589" s="102"/>
      <c r="W1589" s="102"/>
      <c r="X1589" s="103"/>
    </row>
    <row r="1590" ht="14.25" spans="19:24">
      <c r="S1590" s="102"/>
      <c r="T1590" s="102"/>
      <c r="U1590" s="102"/>
      <c r="V1590" s="102"/>
      <c r="W1590" s="102"/>
      <c r="X1590" s="103"/>
    </row>
    <row r="1591" ht="14.25" spans="19:24">
      <c r="S1591" s="102"/>
      <c r="T1591" s="102"/>
      <c r="U1591" s="102"/>
      <c r="V1591" s="102"/>
      <c r="W1591" s="102"/>
      <c r="X1591" s="102"/>
    </row>
    <row r="1592" ht="14.25" spans="19:24">
      <c r="S1592" s="102"/>
      <c r="T1592" s="102"/>
      <c r="U1592" s="102"/>
      <c r="V1592" s="102"/>
      <c r="W1592" s="102"/>
      <c r="X1592" s="103"/>
    </row>
    <row r="1593" ht="14.25" spans="19:24">
      <c r="S1593" s="102"/>
      <c r="T1593" s="102"/>
      <c r="U1593" s="102"/>
      <c r="V1593" s="102"/>
      <c r="W1593" s="102"/>
      <c r="X1593" s="103"/>
    </row>
    <row r="1594" ht="14.25" spans="19:24">
      <c r="S1594" s="102"/>
      <c r="T1594" s="102"/>
      <c r="U1594" s="102"/>
      <c r="V1594" s="102"/>
      <c r="W1594" s="102"/>
      <c r="X1594" s="103"/>
    </row>
    <row r="1595" ht="14.25" spans="19:24">
      <c r="S1595" s="102"/>
      <c r="T1595" s="102"/>
      <c r="U1595" s="102"/>
      <c r="V1595" s="102"/>
      <c r="W1595" s="102"/>
      <c r="X1595" s="103"/>
    </row>
    <row r="1596" ht="14.25" spans="19:24">
      <c r="S1596" s="102"/>
      <c r="T1596" s="102"/>
      <c r="U1596" s="102"/>
      <c r="V1596" s="102"/>
      <c r="W1596" s="102"/>
      <c r="X1596" s="103"/>
    </row>
    <row r="1597" ht="14.25" spans="19:24">
      <c r="S1597" s="102"/>
      <c r="T1597" s="102"/>
      <c r="U1597" s="102"/>
      <c r="V1597" s="102"/>
      <c r="W1597" s="102"/>
      <c r="X1597" s="103"/>
    </row>
    <row r="1598" ht="14.25" spans="19:24">
      <c r="S1598" s="102"/>
      <c r="T1598" s="102"/>
      <c r="U1598" s="102"/>
      <c r="V1598" s="102"/>
      <c r="W1598" s="102"/>
      <c r="X1598" s="103"/>
    </row>
    <row r="1599" ht="14.25" spans="19:24">
      <c r="S1599" s="102"/>
      <c r="T1599" s="102"/>
      <c r="U1599" s="102"/>
      <c r="V1599" s="102"/>
      <c r="W1599" s="102"/>
      <c r="X1599" s="103"/>
    </row>
    <row r="1600" ht="14.25" spans="19:24">
      <c r="S1600" s="102"/>
      <c r="T1600" s="102"/>
      <c r="U1600" s="102"/>
      <c r="V1600" s="102"/>
      <c r="W1600" s="102"/>
      <c r="X1600" s="102"/>
    </row>
    <row r="1601" ht="14.25" spans="19:24">
      <c r="S1601" s="102"/>
      <c r="T1601" s="102"/>
      <c r="U1601" s="102"/>
      <c r="V1601" s="102"/>
      <c r="W1601" s="102"/>
      <c r="X1601" s="102"/>
    </row>
    <row r="1602" ht="14.25" spans="19:24">
      <c r="S1602" s="102"/>
      <c r="T1602" s="102"/>
      <c r="U1602" s="102"/>
      <c r="V1602" s="102"/>
      <c r="W1602" s="102"/>
      <c r="X1602" s="103"/>
    </row>
    <row r="1603" ht="14.25" spans="19:24">
      <c r="S1603" s="102"/>
      <c r="T1603" s="102"/>
      <c r="U1603" s="102"/>
      <c r="V1603" s="102"/>
      <c r="W1603" s="102"/>
      <c r="X1603" s="102"/>
    </row>
    <row r="1604" ht="14.25" spans="19:24">
      <c r="S1604" s="102"/>
      <c r="T1604" s="102"/>
      <c r="U1604" s="102"/>
      <c r="V1604" s="102"/>
      <c r="W1604" s="102"/>
      <c r="X1604" s="102"/>
    </row>
    <row r="1605" ht="14.25" spans="19:24">
      <c r="S1605" s="102"/>
      <c r="T1605" s="102"/>
      <c r="U1605" s="102"/>
      <c r="V1605" s="102"/>
      <c r="W1605" s="102"/>
      <c r="X1605" s="102"/>
    </row>
    <row r="1606" ht="14.25" spans="19:24">
      <c r="S1606" s="102"/>
      <c r="T1606" s="102"/>
      <c r="U1606" s="102"/>
      <c r="V1606" s="102"/>
      <c r="W1606" s="102"/>
      <c r="X1606" s="102"/>
    </row>
    <row r="1607" ht="14.25" spans="19:24">
      <c r="S1607" s="102"/>
      <c r="T1607" s="102"/>
      <c r="U1607" s="102"/>
      <c r="V1607" s="102"/>
      <c r="W1607" s="102"/>
      <c r="X1607" s="103"/>
    </row>
    <row r="1608" ht="14.25" spans="19:24">
      <c r="S1608" s="102"/>
      <c r="T1608" s="102"/>
      <c r="U1608" s="102"/>
      <c r="V1608" s="102"/>
      <c r="W1608" s="102"/>
      <c r="X1608" s="103"/>
    </row>
    <row r="1609" ht="14.25" spans="19:24">
      <c r="S1609" s="102"/>
      <c r="T1609" s="102"/>
      <c r="U1609" s="102"/>
      <c r="V1609" s="102"/>
      <c r="W1609" s="102"/>
      <c r="X1609" s="103"/>
    </row>
    <row r="1610" ht="14.25" spans="19:24">
      <c r="S1610" s="102"/>
      <c r="T1610" s="102"/>
      <c r="U1610" s="102"/>
      <c r="V1610" s="102"/>
      <c r="W1610" s="102"/>
      <c r="X1610" s="103"/>
    </row>
    <row r="1611" ht="14.25" spans="19:24">
      <c r="S1611" s="102"/>
      <c r="T1611" s="102"/>
      <c r="U1611" s="102"/>
      <c r="V1611" s="102"/>
      <c r="W1611" s="102"/>
      <c r="X1611" s="103"/>
    </row>
    <row r="1612" ht="14.25" spans="19:24">
      <c r="S1612" s="102"/>
      <c r="T1612" s="102"/>
      <c r="U1612" s="102"/>
      <c r="V1612" s="102"/>
      <c r="W1612" s="102"/>
      <c r="X1612" s="103"/>
    </row>
    <row r="1613" ht="14.25" spans="19:24">
      <c r="S1613" s="102"/>
      <c r="T1613" s="102"/>
      <c r="U1613" s="102"/>
      <c r="V1613" s="102"/>
      <c r="W1613" s="102"/>
      <c r="X1613" s="103"/>
    </row>
    <row r="1614" ht="14.25" spans="19:24">
      <c r="S1614" s="102"/>
      <c r="T1614" s="102"/>
      <c r="U1614" s="102"/>
      <c r="V1614" s="102"/>
      <c r="W1614" s="102"/>
      <c r="X1614" s="103"/>
    </row>
    <row r="1615" ht="14.25" spans="19:24">
      <c r="S1615" s="102"/>
      <c r="T1615" s="102"/>
      <c r="U1615" s="102"/>
      <c r="V1615" s="102"/>
      <c r="W1615" s="102"/>
      <c r="X1615" s="103"/>
    </row>
    <row r="1616" ht="14.25" spans="19:24">
      <c r="S1616" s="102"/>
      <c r="T1616" s="102"/>
      <c r="U1616" s="102"/>
      <c r="V1616" s="102"/>
      <c r="W1616" s="102"/>
      <c r="X1616" s="103"/>
    </row>
    <row r="1617" ht="14.25" spans="19:24">
      <c r="S1617" s="102"/>
      <c r="T1617" s="102"/>
      <c r="U1617" s="102"/>
      <c r="V1617" s="102"/>
      <c r="W1617" s="102"/>
      <c r="X1617" s="103"/>
    </row>
    <row r="1618" ht="14.25" spans="19:24">
      <c r="S1618" s="102"/>
      <c r="T1618" s="102"/>
      <c r="U1618" s="102"/>
      <c r="V1618" s="102"/>
      <c r="W1618" s="102"/>
      <c r="X1618" s="103"/>
    </row>
    <row r="1619" ht="14.25" spans="19:24">
      <c r="S1619" s="102"/>
      <c r="T1619" s="102"/>
      <c r="U1619" s="102"/>
      <c r="V1619" s="102"/>
      <c r="W1619" s="102"/>
      <c r="X1619" s="103"/>
    </row>
    <row r="1620" ht="14.25" spans="19:24">
      <c r="S1620" s="102"/>
      <c r="T1620" s="102"/>
      <c r="U1620" s="102"/>
      <c r="V1620" s="102"/>
      <c r="W1620" s="102"/>
      <c r="X1620" s="103"/>
    </row>
    <row r="1621" ht="14.25" spans="19:24">
      <c r="S1621" s="102"/>
      <c r="T1621" s="102"/>
      <c r="U1621" s="102"/>
      <c r="V1621" s="102"/>
      <c r="W1621" s="102"/>
      <c r="X1621" s="103"/>
    </row>
    <row r="1622" ht="14.25" spans="19:24">
      <c r="S1622" s="102"/>
      <c r="T1622" s="102"/>
      <c r="U1622" s="102"/>
      <c r="V1622" s="102"/>
      <c r="W1622" s="102"/>
      <c r="X1622" s="103"/>
    </row>
    <row r="1623" ht="14.25" spans="19:24">
      <c r="S1623" s="102"/>
      <c r="T1623" s="102"/>
      <c r="U1623" s="102"/>
      <c r="V1623" s="102"/>
      <c r="W1623" s="102"/>
      <c r="X1623" s="102"/>
    </row>
    <row r="1624" ht="14.25" spans="19:24">
      <c r="S1624" s="102"/>
      <c r="T1624" s="102"/>
      <c r="U1624" s="102"/>
      <c r="V1624" s="102"/>
      <c r="W1624" s="102"/>
      <c r="X1624" s="103"/>
    </row>
    <row r="1625" ht="14.25" spans="19:24">
      <c r="S1625" s="102"/>
      <c r="T1625" s="102"/>
      <c r="U1625" s="102"/>
      <c r="V1625" s="102"/>
      <c r="W1625" s="102"/>
      <c r="X1625" s="103"/>
    </row>
    <row r="1626" ht="14.25" spans="19:24">
      <c r="S1626" s="102"/>
      <c r="T1626" s="102"/>
      <c r="U1626" s="102"/>
      <c r="V1626" s="102"/>
      <c r="W1626" s="102"/>
      <c r="X1626" s="103"/>
    </row>
    <row r="1627" ht="14.25" spans="19:24">
      <c r="S1627" s="102"/>
      <c r="T1627" s="102"/>
      <c r="U1627" s="102"/>
      <c r="V1627" s="102"/>
      <c r="W1627" s="102"/>
      <c r="X1627" s="103"/>
    </row>
    <row r="1628" ht="14.25" spans="19:24">
      <c r="S1628" s="102"/>
      <c r="T1628" s="102"/>
      <c r="U1628" s="102"/>
      <c r="V1628" s="102"/>
      <c r="W1628" s="102"/>
      <c r="X1628" s="103"/>
    </row>
    <row r="1629" ht="14.25" spans="19:24">
      <c r="S1629" s="102"/>
      <c r="T1629" s="102"/>
      <c r="U1629" s="102"/>
      <c r="V1629" s="102"/>
      <c r="W1629" s="102"/>
      <c r="X1629" s="103"/>
    </row>
    <row r="1630" ht="14.25" spans="19:24">
      <c r="S1630" s="102"/>
      <c r="T1630" s="102"/>
      <c r="U1630" s="102"/>
      <c r="V1630" s="102"/>
      <c r="W1630" s="102"/>
      <c r="X1630" s="103"/>
    </row>
    <row r="1631" ht="14.25" spans="19:24">
      <c r="S1631" s="102"/>
      <c r="T1631" s="102"/>
      <c r="U1631" s="102"/>
      <c r="V1631" s="102"/>
      <c r="W1631" s="102"/>
      <c r="X1631" s="103"/>
    </row>
    <row r="1632" ht="14.25" spans="19:24">
      <c r="S1632" s="102"/>
      <c r="T1632" s="102"/>
      <c r="U1632" s="102"/>
      <c r="V1632" s="102"/>
      <c r="W1632" s="102"/>
      <c r="X1632" s="103"/>
    </row>
    <row r="1633" ht="14.25" spans="19:24">
      <c r="S1633" s="102"/>
      <c r="T1633" s="102"/>
      <c r="U1633" s="102"/>
      <c r="V1633" s="102"/>
      <c r="W1633" s="102"/>
      <c r="X1633" s="103"/>
    </row>
    <row r="1634" ht="14.25" spans="19:24">
      <c r="S1634" s="102"/>
      <c r="T1634" s="102"/>
      <c r="U1634" s="102"/>
      <c r="V1634" s="102"/>
      <c r="W1634" s="102"/>
      <c r="X1634" s="103"/>
    </row>
    <row r="1635" ht="14.25" spans="19:24">
      <c r="S1635" s="102"/>
      <c r="T1635" s="102"/>
      <c r="U1635" s="102"/>
      <c r="V1635" s="102"/>
      <c r="W1635" s="102"/>
      <c r="X1635" s="102"/>
    </row>
    <row r="1636" ht="14.25" spans="19:24">
      <c r="S1636" s="102"/>
      <c r="T1636" s="102"/>
      <c r="U1636" s="102"/>
      <c r="V1636" s="102"/>
      <c r="W1636" s="102"/>
      <c r="X1636" s="103"/>
    </row>
    <row r="1637" ht="14.25" spans="19:24">
      <c r="S1637" s="102"/>
      <c r="T1637" s="102"/>
      <c r="U1637" s="102"/>
      <c r="V1637" s="102"/>
      <c r="W1637" s="102"/>
      <c r="X1637" s="103"/>
    </row>
    <row r="1638" ht="14.25" spans="19:24">
      <c r="S1638" s="102"/>
      <c r="T1638" s="102"/>
      <c r="U1638" s="102"/>
      <c r="V1638" s="102"/>
      <c r="W1638" s="102"/>
      <c r="X1638" s="103"/>
    </row>
    <row r="1639" ht="14.25" spans="19:24">
      <c r="S1639" s="102"/>
      <c r="T1639" s="102"/>
      <c r="U1639" s="102"/>
      <c r="V1639" s="102"/>
      <c r="W1639" s="102"/>
      <c r="X1639" s="103"/>
    </row>
    <row r="1640" ht="14.25" spans="19:24">
      <c r="S1640" s="102"/>
      <c r="T1640" s="102"/>
      <c r="U1640" s="102"/>
      <c r="V1640" s="102"/>
      <c r="W1640" s="102"/>
      <c r="X1640" s="103"/>
    </row>
    <row r="1641" ht="14.25" spans="19:24">
      <c r="S1641" s="102"/>
      <c r="T1641" s="102"/>
      <c r="U1641" s="102"/>
      <c r="V1641" s="102"/>
      <c r="W1641" s="102"/>
      <c r="X1641" s="103"/>
    </row>
    <row r="1642" ht="14.25" spans="19:24">
      <c r="S1642" s="102"/>
      <c r="T1642" s="102"/>
      <c r="U1642" s="102"/>
      <c r="V1642" s="102"/>
      <c r="W1642" s="102"/>
      <c r="X1642" s="103"/>
    </row>
    <row r="1643" ht="14.25" spans="19:24">
      <c r="S1643" s="102"/>
      <c r="T1643" s="102"/>
      <c r="U1643" s="102"/>
      <c r="V1643" s="102"/>
      <c r="W1643" s="102"/>
      <c r="X1643" s="103"/>
    </row>
    <row r="1644" ht="14.25" spans="19:24">
      <c r="S1644" s="102"/>
      <c r="T1644" s="102"/>
      <c r="U1644" s="102"/>
      <c r="V1644" s="102"/>
      <c r="W1644" s="102"/>
      <c r="X1644" s="103"/>
    </row>
    <row r="1645" ht="14.25" spans="19:24">
      <c r="S1645" s="102"/>
      <c r="T1645" s="102"/>
      <c r="U1645" s="102"/>
      <c r="V1645" s="102"/>
      <c r="W1645" s="102"/>
      <c r="X1645" s="102"/>
    </row>
    <row r="1646" ht="14.25" spans="19:24">
      <c r="S1646" s="102"/>
      <c r="T1646" s="102"/>
      <c r="U1646" s="102"/>
      <c r="V1646" s="102"/>
      <c r="W1646" s="102"/>
      <c r="X1646" s="102"/>
    </row>
    <row r="1647" ht="14.25" spans="19:24">
      <c r="S1647" s="102"/>
      <c r="T1647" s="102"/>
      <c r="U1647" s="102"/>
      <c r="V1647" s="102"/>
      <c r="W1647" s="102"/>
      <c r="X1647" s="103"/>
    </row>
    <row r="1648" ht="14.25" spans="19:24">
      <c r="S1648" s="102"/>
      <c r="T1648" s="102"/>
      <c r="U1648" s="102"/>
      <c r="V1648" s="102"/>
      <c r="W1648" s="102"/>
      <c r="X1648" s="102"/>
    </row>
    <row r="1649" ht="14.25" spans="19:24">
      <c r="S1649" s="102"/>
      <c r="T1649" s="102"/>
      <c r="U1649" s="102"/>
      <c r="V1649" s="102"/>
      <c r="W1649" s="102"/>
      <c r="X1649" s="103"/>
    </row>
    <row r="1650" ht="14.25" spans="19:24">
      <c r="S1650" s="102"/>
      <c r="T1650" s="102"/>
      <c r="U1650" s="102"/>
      <c r="V1650" s="102"/>
      <c r="W1650" s="102"/>
      <c r="X1650" s="102"/>
    </row>
    <row r="1651" ht="14.25" spans="19:24">
      <c r="S1651" s="102"/>
      <c r="T1651" s="102"/>
      <c r="U1651" s="102"/>
      <c r="V1651" s="102"/>
      <c r="W1651" s="102"/>
      <c r="X1651" s="103"/>
    </row>
    <row r="1652" ht="14.25" spans="19:24">
      <c r="S1652" s="102"/>
      <c r="T1652" s="102"/>
      <c r="U1652" s="102"/>
      <c r="V1652" s="102"/>
      <c r="W1652" s="102"/>
      <c r="X1652" s="103"/>
    </row>
    <row r="1653" ht="14.25" spans="19:24">
      <c r="S1653" s="102"/>
      <c r="T1653" s="102"/>
      <c r="U1653" s="102"/>
      <c r="V1653" s="102"/>
      <c r="W1653" s="102"/>
      <c r="X1653" s="103"/>
    </row>
    <row r="1654" ht="14.25" spans="19:24">
      <c r="S1654" s="102"/>
      <c r="T1654" s="102"/>
      <c r="U1654" s="102"/>
      <c r="V1654" s="102"/>
      <c r="W1654" s="102"/>
      <c r="X1654" s="103"/>
    </row>
    <row r="1655" ht="14.25" spans="19:24">
      <c r="S1655" s="102"/>
      <c r="T1655" s="102"/>
      <c r="U1655" s="102"/>
      <c r="V1655" s="102"/>
      <c r="W1655" s="102"/>
      <c r="X1655" s="103"/>
    </row>
    <row r="1656" ht="14.25" spans="19:24">
      <c r="S1656" s="102"/>
      <c r="T1656" s="102"/>
      <c r="U1656" s="102"/>
      <c r="V1656" s="102"/>
      <c r="W1656" s="102"/>
      <c r="X1656" s="103"/>
    </row>
    <row r="1657" ht="14.25" spans="19:24">
      <c r="S1657" s="102"/>
      <c r="T1657" s="102"/>
      <c r="U1657" s="102"/>
      <c r="V1657" s="102"/>
      <c r="W1657" s="102"/>
      <c r="X1657" s="103"/>
    </row>
    <row r="1658" ht="14.25" spans="19:24">
      <c r="S1658" s="102"/>
      <c r="T1658" s="102"/>
      <c r="U1658" s="102"/>
      <c r="V1658" s="102"/>
      <c r="W1658" s="102"/>
      <c r="X1658" s="103"/>
    </row>
    <row r="1659" ht="14.25" spans="19:24">
      <c r="S1659" s="102"/>
      <c r="T1659" s="102"/>
      <c r="U1659" s="102"/>
      <c r="V1659" s="102"/>
      <c r="W1659" s="102"/>
      <c r="X1659" s="102"/>
    </row>
    <row r="1660" ht="14.25" spans="19:24">
      <c r="S1660" s="102"/>
      <c r="T1660" s="102"/>
      <c r="U1660" s="102"/>
      <c r="V1660" s="102"/>
      <c r="W1660" s="102"/>
      <c r="X1660" s="103"/>
    </row>
    <row r="1661" ht="14.25" spans="19:24">
      <c r="S1661" s="102"/>
      <c r="T1661" s="102"/>
      <c r="U1661" s="102"/>
      <c r="V1661" s="102"/>
      <c r="W1661" s="102"/>
      <c r="X1661" s="103"/>
    </row>
    <row r="1662" ht="14.25" spans="19:24">
      <c r="S1662" s="102"/>
      <c r="T1662" s="102"/>
      <c r="U1662" s="102"/>
      <c r="V1662" s="102"/>
      <c r="W1662" s="102"/>
      <c r="X1662" s="103"/>
    </row>
    <row r="1663" ht="14.25" spans="19:24">
      <c r="S1663" s="102"/>
      <c r="T1663" s="102"/>
      <c r="U1663" s="102"/>
      <c r="V1663" s="102"/>
      <c r="W1663" s="102"/>
      <c r="X1663" s="102"/>
    </row>
    <row r="1664" ht="14.25" spans="19:24">
      <c r="S1664" s="102"/>
      <c r="T1664" s="102"/>
      <c r="U1664" s="102"/>
      <c r="V1664" s="102"/>
      <c r="W1664" s="102"/>
      <c r="X1664" s="103"/>
    </row>
    <row r="1665" ht="14.25" spans="19:24">
      <c r="S1665" s="102"/>
      <c r="T1665" s="102"/>
      <c r="U1665" s="102"/>
      <c r="V1665" s="102"/>
      <c r="W1665" s="102"/>
      <c r="X1665" s="103"/>
    </row>
    <row r="1666" ht="14.25" spans="19:24">
      <c r="S1666" s="102"/>
      <c r="T1666" s="102"/>
      <c r="U1666" s="102"/>
      <c r="V1666" s="102"/>
      <c r="W1666" s="102"/>
      <c r="X1666" s="103"/>
    </row>
    <row r="1667" ht="14.25" spans="19:24">
      <c r="S1667" s="102"/>
      <c r="T1667" s="102"/>
      <c r="U1667" s="102"/>
      <c r="V1667" s="102"/>
      <c r="W1667" s="102"/>
      <c r="X1667" s="103"/>
    </row>
    <row r="1668" ht="14.25" spans="19:24">
      <c r="S1668" s="102"/>
      <c r="T1668" s="102"/>
      <c r="U1668" s="102"/>
      <c r="V1668" s="102"/>
      <c r="W1668" s="102"/>
      <c r="X1668" s="103"/>
    </row>
    <row r="1669" ht="14.25" spans="19:24">
      <c r="S1669" s="102"/>
      <c r="T1669" s="102"/>
      <c r="U1669" s="102"/>
      <c r="V1669" s="102"/>
      <c r="W1669" s="102"/>
      <c r="X1669" s="103"/>
    </row>
    <row r="1670" ht="14.25" spans="19:24">
      <c r="S1670" s="102"/>
      <c r="T1670" s="102"/>
      <c r="U1670" s="102"/>
      <c r="V1670" s="102"/>
      <c r="W1670" s="102"/>
      <c r="X1670" s="102"/>
    </row>
    <row r="1671" ht="14.25" spans="19:24">
      <c r="S1671" s="102"/>
      <c r="T1671" s="102"/>
      <c r="U1671" s="102"/>
      <c r="V1671" s="102"/>
      <c r="W1671" s="102"/>
      <c r="X1671" s="102"/>
    </row>
    <row r="1672" ht="14.25" spans="19:24">
      <c r="S1672" s="102"/>
      <c r="T1672" s="102"/>
      <c r="U1672" s="102"/>
      <c r="V1672" s="102"/>
      <c r="W1672" s="102"/>
      <c r="X1672" s="103"/>
    </row>
    <row r="1673" ht="14.25" spans="19:24">
      <c r="S1673" s="102"/>
      <c r="T1673" s="102"/>
      <c r="U1673" s="102"/>
      <c r="V1673" s="102"/>
      <c r="W1673" s="102"/>
      <c r="X1673" s="102"/>
    </row>
    <row r="1674" ht="14.25" spans="19:24">
      <c r="S1674" s="102"/>
      <c r="T1674" s="102"/>
      <c r="U1674" s="102"/>
      <c r="V1674" s="102"/>
      <c r="W1674" s="102"/>
      <c r="X1674" s="102"/>
    </row>
    <row r="1675" ht="14.25" spans="19:24">
      <c r="S1675" s="102"/>
      <c r="T1675" s="102"/>
      <c r="U1675" s="102"/>
      <c r="V1675" s="102"/>
      <c r="W1675" s="102"/>
      <c r="X1675" s="103"/>
    </row>
    <row r="1676" ht="14.25" spans="19:24">
      <c r="S1676" s="102"/>
      <c r="T1676" s="102"/>
      <c r="U1676" s="102"/>
      <c r="V1676" s="102"/>
      <c r="W1676" s="102"/>
      <c r="X1676" s="103"/>
    </row>
    <row r="1677" ht="14.25" spans="19:24">
      <c r="S1677" s="102"/>
      <c r="T1677" s="102"/>
      <c r="U1677" s="102"/>
      <c r="V1677" s="102"/>
      <c r="W1677" s="102"/>
      <c r="X1677" s="103"/>
    </row>
    <row r="1678" ht="14.25" spans="19:24">
      <c r="S1678" s="102"/>
      <c r="T1678" s="102"/>
      <c r="U1678" s="102"/>
      <c r="V1678" s="102"/>
      <c r="W1678" s="102"/>
      <c r="X1678" s="102"/>
    </row>
    <row r="1679" ht="14.25" spans="19:24">
      <c r="S1679" s="102"/>
      <c r="T1679" s="102"/>
      <c r="U1679" s="102"/>
      <c r="V1679" s="102"/>
      <c r="W1679" s="102"/>
      <c r="X1679" s="103"/>
    </row>
    <row r="1680" ht="14.25" spans="19:24">
      <c r="S1680" s="102"/>
      <c r="T1680" s="102"/>
      <c r="U1680" s="102"/>
      <c r="V1680" s="102"/>
      <c r="W1680" s="102"/>
      <c r="X1680" s="103"/>
    </row>
    <row r="1681" ht="14.25" spans="19:24">
      <c r="S1681" s="102"/>
      <c r="T1681" s="102"/>
      <c r="U1681" s="102"/>
      <c r="V1681" s="102"/>
      <c r="W1681" s="102"/>
      <c r="X1681" s="102"/>
    </row>
    <row r="1682" ht="14.25" spans="19:24">
      <c r="S1682" s="102"/>
      <c r="T1682" s="102"/>
      <c r="U1682" s="102"/>
      <c r="V1682" s="102"/>
      <c r="W1682" s="102"/>
      <c r="X1682" s="103"/>
    </row>
    <row r="1683" ht="14.25" spans="19:24">
      <c r="S1683" s="102"/>
      <c r="T1683" s="102"/>
      <c r="U1683" s="102"/>
      <c r="V1683" s="102"/>
      <c r="W1683" s="102"/>
      <c r="X1683" s="103"/>
    </row>
    <row r="1684" ht="14.25" spans="19:24">
      <c r="S1684" s="102"/>
      <c r="T1684" s="102"/>
      <c r="U1684" s="102"/>
      <c r="V1684" s="102"/>
      <c r="W1684" s="102"/>
      <c r="X1684" s="103"/>
    </row>
    <row r="1685" ht="14.25" spans="19:24">
      <c r="S1685" s="102"/>
      <c r="T1685" s="102"/>
      <c r="U1685" s="102"/>
      <c r="V1685" s="102"/>
      <c r="W1685" s="102"/>
      <c r="X1685" s="103"/>
    </row>
    <row r="1686" ht="14.25" spans="19:24">
      <c r="S1686" s="102"/>
      <c r="T1686" s="102"/>
      <c r="U1686" s="102"/>
      <c r="V1686" s="102"/>
      <c r="W1686" s="102"/>
      <c r="X1686" s="103"/>
    </row>
    <row r="1687" ht="14.25" spans="19:24">
      <c r="S1687" s="102"/>
      <c r="T1687" s="102"/>
      <c r="U1687" s="102"/>
      <c r="V1687" s="102"/>
      <c r="W1687" s="102"/>
      <c r="X1687" s="103"/>
    </row>
    <row r="1688" ht="14.25" spans="19:24">
      <c r="S1688" s="102"/>
      <c r="T1688" s="102"/>
      <c r="U1688" s="102"/>
      <c r="V1688" s="102"/>
      <c r="W1688" s="102"/>
      <c r="X1688" s="103"/>
    </row>
    <row r="1689" ht="14.25" spans="19:24">
      <c r="S1689" s="102"/>
      <c r="T1689" s="102"/>
      <c r="U1689" s="102"/>
      <c r="V1689" s="102"/>
      <c r="W1689" s="102"/>
      <c r="X1689" s="103"/>
    </row>
    <row r="1690" ht="14.25" spans="19:24">
      <c r="S1690" s="102"/>
      <c r="T1690" s="102"/>
      <c r="U1690" s="102"/>
      <c r="V1690" s="102"/>
      <c r="W1690" s="102"/>
      <c r="X1690" s="103"/>
    </row>
    <row r="1691" ht="14.25" spans="19:24">
      <c r="S1691" s="102"/>
      <c r="T1691" s="102"/>
      <c r="U1691" s="102"/>
      <c r="V1691" s="102"/>
      <c r="W1691" s="102"/>
      <c r="X1691" s="103"/>
    </row>
    <row r="1692" ht="14.25" spans="19:24">
      <c r="S1692" s="102"/>
      <c r="T1692" s="102"/>
      <c r="U1692" s="102"/>
      <c r="V1692" s="102"/>
      <c r="W1692" s="102"/>
      <c r="X1692" s="103"/>
    </row>
    <row r="1693" ht="14.25" spans="19:24">
      <c r="S1693" s="102"/>
      <c r="T1693" s="102"/>
      <c r="U1693" s="102"/>
      <c r="V1693" s="102"/>
      <c r="W1693" s="102"/>
      <c r="X1693" s="103"/>
    </row>
    <row r="1694" ht="14.25" spans="19:24">
      <c r="S1694" s="102"/>
      <c r="T1694" s="102"/>
      <c r="U1694" s="102"/>
      <c r="V1694" s="102"/>
      <c r="W1694" s="102"/>
      <c r="X1694" s="103"/>
    </row>
    <row r="1695" ht="14.25" spans="19:24">
      <c r="S1695" s="102"/>
      <c r="T1695" s="102"/>
      <c r="U1695" s="102"/>
      <c r="V1695" s="102"/>
      <c r="W1695" s="102"/>
      <c r="X1695" s="102"/>
    </row>
    <row r="1696" ht="14.25" spans="19:24">
      <c r="S1696" s="102"/>
      <c r="T1696" s="102"/>
      <c r="U1696" s="102"/>
      <c r="V1696" s="102"/>
      <c r="W1696" s="102"/>
      <c r="X1696" s="103"/>
    </row>
    <row r="1697" ht="14.25" spans="19:24">
      <c r="S1697" s="102"/>
      <c r="T1697" s="102"/>
      <c r="U1697" s="102"/>
      <c r="V1697" s="102"/>
      <c r="W1697" s="102"/>
      <c r="X1697" s="102"/>
    </row>
    <row r="1698" ht="14.25" spans="19:24">
      <c r="S1698" s="102"/>
      <c r="T1698" s="102"/>
      <c r="U1698" s="102"/>
      <c r="V1698" s="102"/>
      <c r="W1698" s="102"/>
      <c r="X1698" s="102"/>
    </row>
    <row r="1699" ht="14.25" spans="19:24">
      <c r="S1699" s="102"/>
      <c r="T1699" s="102"/>
      <c r="U1699" s="102"/>
      <c r="V1699" s="102"/>
      <c r="W1699" s="102"/>
      <c r="X1699" s="102"/>
    </row>
    <row r="1700" ht="14.25" spans="19:24">
      <c r="S1700" s="102"/>
      <c r="T1700" s="102"/>
      <c r="U1700" s="102"/>
      <c r="V1700" s="102"/>
      <c r="W1700" s="102"/>
      <c r="X1700" s="103"/>
    </row>
    <row r="1701" ht="14.25" spans="19:24">
      <c r="S1701" s="102"/>
      <c r="T1701" s="102"/>
      <c r="U1701" s="102"/>
      <c r="V1701" s="102"/>
      <c r="W1701" s="102"/>
      <c r="X1701" s="103"/>
    </row>
    <row r="1702" ht="14.25" spans="19:24">
      <c r="S1702" s="102"/>
      <c r="T1702" s="102"/>
      <c r="U1702" s="102"/>
      <c r="V1702" s="102"/>
      <c r="W1702" s="102"/>
      <c r="X1702" s="102"/>
    </row>
    <row r="1703" ht="14.25" spans="19:24">
      <c r="S1703" s="102"/>
      <c r="T1703" s="102"/>
      <c r="U1703" s="102"/>
      <c r="V1703" s="102"/>
      <c r="W1703" s="102"/>
      <c r="X1703" s="102"/>
    </row>
    <row r="1704" ht="14.25" spans="19:24">
      <c r="S1704" s="102"/>
      <c r="T1704" s="102"/>
      <c r="U1704" s="102"/>
      <c r="V1704" s="102"/>
      <c r="W1704" s="102"/>
      <c r="X1704" s="103"/>
    </row>
    <row r="1705" ht="14.25" spans="19:24">
      <c r="S1705" s="102"/>
      <c r="T1705" s="102"/>
      <c r="U1705" s="102"/>
      <c r="V1705" s="102"/>
      <c r="W1705" s="102"/>
      <c r="X1705" s="103"/>
    </row>
    <row r="1706" ht="14.25" spans="19:24">
      <c r="S1706" s="102"/>
      <c r="T1706" s="102"/>
      <c r="U1706" s="102"/>
      <c r="V1706" s="102"/>
      <c r="W1706" s="102"/>
      <c r="X1706" s="103"/>
    </row>
    <row r="1707" ht="14.25" spans="19:24">
      <c r="S1707" s="102"/>
      <c r="T1707" s="102"/>
      <c r="U1707" s="102"/>
      <c r="V1707" s="102"/>
      <c r="W1707" s="102"/>
      <c r="X1707" s="103"/>
    </row>
    <row r="1708" ht="14.25" spans="19:24">
      <c r="S1708" s="102"/>
      <c r="T1708" s="102"/>
      <c r="U1708" s="102"/>
      <c r="V1708" s="102"/>
      <c r="W1708" s="102"/>
      <c r="X1708" s="102"/>
    </row>
    <row r="1709" ht="14.25" spans="19:24">
      <c r="S1709" s="102"/>
      <c r="T1709" s="102"/>
      <c r="U1709" s="102"/>
      <c r="V1709" s="102"/>
      <c r="W1709" s="102"/>
      <c r="X1709" s="103"/>
    </row>
    <row r="1710" ht="14.25" spans="19:24">
      <c r="S1710" s="102"/>
      <c r="T1710" s="102"/>
      <c r="U1710" s="102"/>
      <c r="V1710" s="102"/>
      <c r="W1710" s="102"/>
      <c r="X1710" s="103"/>
    </row>
    <row r="1711" ht="14.25" spans="19:24">
      <c r="S1711" s="102"/>
      <c r="T1711" s="102"/>
      <c r="U1711" s="102"/>
      <c r="V1711" s="102"/>
      <c r="W1711" s="102"/>
      <c r="X1711" s="103"/>
    </row>
    <row r="1712" ht="14.25" spans="19:24">
      <c r="S1712" s="102"/>
      <c r="T1712" s="102"/>
      <c r="U1712" s="102"/>
      <c r="V1712" s="102"/>
      <c r="W1712" s="102"/>
      <c r="X1712" s="103"/>
    </row>
    <row r="1713" ht="14.25" spans="19:24">
      <c r="S1713" s="102"/>
      <c r="T1713" s="102"/>
      <c r="U1713" s="102"/>
      <c r="V1713" s="102"/>
      <c r="W1713" s="102"/>
      <c r="X1713" s="103"/>
    </row>
    <row r="1714" ht="14.25" spans="19:24">
      <c r="S1714" s="102"/>
      <c r="T1714" s="102"/>
      <c r="U1714" s="102"/>
      <c r="V1714" s="102"/>
      <c r="W1714" s="102"/>
      <c r="X1714" s="102"/>
    </row>
    <row r="1715" ht="14.25" spans="19:24">
      <c r="S1715" s="102"/>
      <c r="T1715" s="102"/>
      <c r="U1715" s="102"/>
      <c r="V1715" s="102"/>
      <c r="W1715" s="102"/>
      <c r="X1715" s="102"/>
    </row>
    <row r="1716" ht="14.25" spans="19:24">
      <c r="S1716" s="102"/>
      <c r="T1716" s="102"/>
      <c r="U1716" s="102"/>
      <c r="V1716" s="102"/>
      <c r="W1716" s="102"/>
      <c r="X1716" s="103"/>
    </row>
    <row r="1717" ht="14.25" spans="19:24">
      <c r="S1717" s="102"/>
      <c r="T1717" s="102"/>
      <c r="U1717" s="102"/>
      <c r="V1717" s="102"/>
      <c r="W1717" s="102"/>
      <c r="X1717" s="103"/>
    </row>
    <row r="1718" ht="14.25" spans="19:24">
      <c r="S1718" s="102"/>
      <c r="T1718" s="102"/>
      <c r="U1718" s="102"/>
      <c r="V1718" s="102"/>
      <c r="W1718" s="102"/>
      <c r="X1718" s="103"/>
    </row>
    <row r="1719" ht="14.25" spans="19:24">
      <c r="S1719" s="102"/>
      <c r="T1719" s="102"/>
      <c r="U1719" s="102"/>
      <c r="V1719" s="102"/>
      <c r="W1719" s="102"/>
      <c r="X1719" s="102"/>
    </row>
    <row r="1720" ht="14.25" spans="19:24">
      <c r="S1720" s="102"/>
      <c r="T1720" s="102"/>
      <c r="U1720" s="102"/>
      <c r="V1720" s="102"/>
      <c r="W1720" s="102"/>
      <c r="X1720" s="103"/>
    </row>
    <row r="1721" ht="14.25" spans="19:24">
      <c r="S1721" s="102"/>
      <c r="T1721" s="102"/>
      <c r="U1721" s="102"/>
      <c r="V1721" s="102"/>
      <c r="W1721" s="102"/>
      <c r="X1721" s="103"/>
    </row>
    <row r="1722" ht="14.25" spans="19:24">
      <c r="S1722" s="102"/>
      <c r="T1722" s="102"/>
      <c r="U1722" s="102"/>
      <c r="V1722" s="102"/>
      <c r="W1722" s="102"/>
      <c r="X1722" s="102"/>
    </row>
    <row r="1723" ht="14.25" spans="19:24">
      <c r="S1723" s="102"/>
      <c r="T1723" s="102"/>
      <c r="U1723" s="102"/>
      <c r="V1723" s="102"/>
      <c r="W1723" s="102"/>
      <c r="X1723" s="103"/>
    </row>
    <row r="1724" ht="14.25" spans="19:24">
      <c r="S1724" s="102"/>
      <c r="T1724" s="102"/>
      <c r="U1724" s="102"/>
      <c r="V1724" s="102"/>
      <c r="W1724" s="102"/>
      <c r="X1724" s="102"/>
    </row>
    <row r="1725" ht="14.25" spans="19:24">
      <c r="S1725" s="102"/>
      <c r="T1725" s="102"/>
      <c r="U1725" s="102"/>
      <c r="V1725" s="102"/>
      <c r="W1725" s="102"/>
      <c r="X1725" s="102"/>
    </row>
    <row r="1726" ht="14.25" spans="19:24">
      <c r="S1726" s="102"/>
      <c r="T1726" s="102"/>
      <c r="U1726" s="102"/>
      <c r="V1726" s="102"/>
      <c r="W1726" s="102"/>
      <c r="X1726" s="102"/>
    </row>
    <row r="1727" ht="14.25" spans="19:24">
      <c r="S1727" s="102"/>
      <c r="T1727" s="102"/>
      <c r="U1727" s="102"/>
      <c r="V1727" s="102"/>
      <c r="W1727" s="102"/>
      <c r="X1727" s="102"/>
    </row>
    <row r="1728" ht="14.25" spans="19:24">
      <c r="S1728" s="102"/>
      <c r="T1728" s="102"/>
      <c r="U1728" s="102"/>
      <c r="V1728" s="102"/>
      <c r="W1728" s="102"/>
      <c r="X1728" s="102"/>
    </row>
    <row r="1729" ht="14.25" spans="19:24">
      <c r="S1729" s="102"/>
      <c r="T1729" s="102"/>
      <c r="U1729" s="102"/>
      <c r="V1729" s="102"/>
      <c r="W1729" s="102"/>
      <c r="X1729" s="102"/>
    </row>
    <row r="1730" ht="14.25" spans="19:24">
      <c r="S1730" s="102"/>
      <c r="T1730" s="102"/>
      <c r="U1730" s="102"/>
      <c r="V1730" s="102"/>
      <c r="W1730" s="102"/>
      <c r="X1730" s="102"/>
    </row>
    <row r="1731" ht="14.25" spans="19:24">
      <c r="S1731" s="102"/>
      <c r="T1731" s="102"/>
      <c r="U1731" s="102"/>
      <c r="V1731" s="102"/>
      <c r="W1731" s="102"/>
      <c r="X1731" s="103"/>
    </row>
    <row r="1732" ht="14.25" spans="19:24">
      <c r="S1732" s="102"/>
      <c r="T1732" s="102"/>
      <c r="U1732" s="102"/>
      <c r="V1732" s="102"/>
      <c r="W1732" s="102"/>
      <c r="X1732" s="102"/>
    </row>
    <row r="1733" ht="14.25" spans="19:24">
      <c r="S1733" s="102"/>
      <c r="T1733" s="102"/>
      <c r="U1733" s="102"/>
      <c r="V1733" s="102"/>
      <c r="W1733" s="102"/>
      <c r="X1733" s="102"/>
    </row>
    <row r="1734" ht="14.25" spans="19:24">
      <c r="S1734" s="102"/>
      <c r="T1734" s="102"/>
      <c r="U1734" s="102"/>
      <c r="V1734" s="102"/>
      <c r="W1734" s="102"/>
      <c r="X1734" s="102"/>
    </row>
    <row r="1735" ht="14.25" spans="19:24">
      <c r="S1735" s="102"/>
      <c r="T1735" s="102"/>
      <c r="U1735" s="102"/>
      <c r="V1735" s="102"/>
      <c r="W1735" s="102"/>
      <c r="X1735" s="103"/>
    </row>
    <row r="1736" ht="14.25" spans="19:24">
      <c r="S1736" s="102"/>
      <c r="T1736" s="102"/>
      <c r="U1736" s="102"/>
      <c r="V1736" s="102"/>
      <c r="W1736" s="102"/>
      <c r="X1736" s="102"/>
    </row>
    <row r="1737" ht="14.25" spans="19:24">
      <c r="S1737" s="102"/>
      <c r="T1737" s="102"/>
      <c r="U1737" s="102"/>
      <c r="V1737" s="102"/>
      <c r="W1737" s="102"/>
      <c r="X1737" s="102"/>
    </row>
    <row r="1738" ht="14.25" spans="19:24">
      <c r="S1738" s="102"/>
      <c r="T1738" s="102"/>
      <c r="U1738" s="102"/>
      <c r="V1738" s="102"/>
      <c r="W1738" s="102"/>
      <c r="X1738" s="102"/>
    </row>
    <row r="1739" ht="14.25" spans="19:24">
      <c r="S1739" s="102"/>
      <c r="T1739" s="102"/>
      <c r="U1739" s="102"/>
      <c r="V1739" s="102"/>
      <c r="W1739" s="102"/>
      <c r="X1739" s="102"/>
    </row>
    <row r="1740" ht="14.25" spans="19:24">
      <c r="S1740" s="102"/>
      <c r="T1740" s="102"/>
      <c r="U1740" s="102"/>
      <c r="V1740" s="102"/>
      <c r="W1740" s="102"/>
      <c r="X1740" s="103"/>
    </row>
    <row r="1741" ht="14.25" spans="19:24">
      <c r="S1741" s="102"/>
      <c r="T1741" s="102"/>
      <c r="U1741" s="102"/>
      <c r="V1741" s="102"/>
      <c r="W1741" s="102"/>
      <c r="X1741" s="103"/>
    </row>
    <row r="1742" ht="14.25" spans="19:24">
      <c r="S1742" s="102"/>
      <c r="T1742" s="102"/>
      <c r="U1742" s="102"/>
      <c r="V1742" s="102"/>
      <c r="W1742" s="102"/>
      <c r="X1742" s="102"/>
    </row>
    <row r="1743" ht="14.25" spans="19:24">
      <c r="S1743" s="102"/>
      <c r="T1743" s="102"/>
      <c r="U1743" s="102"/>
      <c r="V1743" s="102"/>
      <c r="W1743" s="102"/>
      <c r="X1743" s="103"/>
    </row>
    <row r="1744" ht="14.25" spans="19:24">
      <c r="S1744" s="102"/>
      <c r="T1744" s="102"/>
      <c r="U1744" s="102"/>
      <c r="V1744" s="102"/>
      <c r="W1744" s="102"/>
      <c r="X1744" s="102"/>
    </row>
    <row r="1745" ht="14.25" spans="19:24">
      <c r="S1745" s="102"/>
      <c r="T1745" s="102"/>
      <c r="U1745" s="102"/>
      <c r="V1745" s="102"/>
      <c r="W1745" s="102"/>
      <c r="X1745" s="102"/>
    </row>
    <row r="1746" ht="14.25" spans="19:24">
      <c r="S1746" s="102"/>
      <c r="T1746" s="102"/>
      <c r="U1746" s="102"/>
      <c r="V1746" s="102"/>
      <c r="W1746" s="102"/>
      <c r="X1746" s="102"/>
    </row>
    <row r="1747" ht="14.25" spans="19:24">
      <c r="S1747" s="102"/>
      <c r="T1747" s="102"/>
      <c r="U1747" s="102"/>
      <c r="V1747" s="102"/>
      <c r="W1747" s="102"/>
      <c r="X1747" s="102"/>
    </row>
    <row r="1748" ht="14.25" spans="19:24">
      <c r="S1748" s="102"/>
      <c r="T1748" s="102"/>
      <c r="U1748" s="102"/>
      <c r="V1748" s="102"/>
      <c r="W1748" s="102"/>
      <c r="X1748" s="102"/>
    </row>
    <row r="1749" ht="14.25" spans="19:24">
      <c r="S1749" s="102"/>
      <c r="T1749" s="102"/>
      <c r="U1749" s="102"/>
      <c r="V1749" s="102"/>
      <c r="W1749" s="102"/>
      <c r="X1749" s="103"/>
    </row>
    <row r="1750" ht="14.25" spans="19:24">
      <c r="S1750" s="102"/>
      <c r="T1750" s="102"/>
      <c r="U1750" s="102"/>
      <c r="V1750" s="102"/>
      <c r="W1750" s="102"/>
      <c r="X1750" s="102"/>
    </row>
    <row r="1751" ht="14.25" spans="19:24">
      <c r="S1751" s="102"/>
      <c r="T1751" s="102"/>
      <c r="U1751" s="102"/>
      <c r="V1751" s="102"/>
      <c r="W1751" s="102"/>
      <c r="X1751" s="102"/>
    </row>
    <row r="1752" ht="14.25" spans="19:24">
      <c r="S1752" s="102"/>
      <c r="T1752" s="102"/>
      <c r="U1752" s="102"/>
      <c r="V1752" s="102"/>
      <c r="W1752" s="102"/>
      <c r="X1752" s="103"/>
    </row>
    <row r="1753" ht="14.25" spans="19:24">
      <c r="S1753" s="102"/>
      <c r="T1753" s="102"/>
      <c r="U1753" s="102"/>
      <c r="V1753" s="102"/>
      <c r="W1753" s="102"/>
      <c r="X1753" s="103"/>
    </row>
    <row r="1754" ht="14.25" spans="19:24">
      <c r="S1754" s="102"/>
      <c r="T1754" s="102"/>
      <c r="U1754" s="102"/>
      <c r="V1754" s="102"/>
      <c r="W1754" s="102"/>
      <c r="X1754" s="103"/>
    </row>
    <row r="1755" ht="14.25" spans="19:24">
      <c r="S1755" s="102"/>
      <c r="T1755" s="102"/>
      <c r="U1755" s="102"/>
      <c r="V1755" s="102"/>
      <c r="W1755" s="102"/>
      <c r="X1755" s="103"/>
    </row>
    <row r="1756" ht="14.25" spans="19:24">
      <c r="S1756" s="102"/>
      <c r="T1756" s="102"/>
      <c r="U1756" s="102"/>
      <c r="V1756" s="102"/>
      <c r="W1756" s="102"/>
      <c r="X1756" s="102"/>
    </row>
    <row r="1757" ht="14.25" spans="19:24">
      <c r="S1757" s="102"/>
      <c r="T1757" s="102"/>
      <c r="U1757" s="102"/>
      <c r="V1757" s="102"/>
      <c r="W1757" s="102"/>
      <c r="X1757" s="103"/>
    </row>
    <row r="1758" ht="14.25" spans="19:24">
      <c r="S1758" s="102"/>
      <c r="T1758" s="102"/>
      <c r="U1758" s="102"/>
      <c r="V1758" s="102"/>
      <c r="W1758" s="102"/>
      <c r="X1758" s="103"/>
    </row>
    <row r="1759" ht="14.25" spans="19:24">
      <c r="S1759" s="102"/>
      <c r="T1759" s="102"/>
      <c r="U1759" s="102"/>
      <c r="V1759" s="102"/>
      <c r="W1759" s="102"/>
      <c r="X1759" s="103"/>
    </row>
    <row r="1760" ht="14.25" spans="19:24">
      <c r="S1760" s="102"/>
      <c r="T1760" s="102"/>
      <c r="U1760" s="102"/>
      <c r="V1760" s="102"/>
      <c r="W1760" s="102"/>
      <c r="X1760" s="103"/>
    </row>
    <row r="1761" ht="14.25" spans="19:24">
      <c r="S1761" s="102"/>
      <c r="T1761" s="102"/>
      <c r="U1761" s="102"/>
      <c r="V1761" s="102"/>
      <c r="W1761" s="102"/>
      <c r="X1761" s="103"/>
    </row>
    <row r="1762" ht="14.25" spans="19:24">
      <c r="S1762" s="102"/>
      <c r="T1762" s="102"/>
      <c r="U1762" s="102"/>
      <c r="V1762" s="102"/>
      <c r="W1762" s="102"/>
      <c r="X1762" s="103"/>
    </row>
    <row r="1763" ht="14.25" spans="19:24">
      <c r="S1763" s="102"/>
      <c r="T1763" s="102"/>
      <c r="U1763" s="102"/>
      <c r="V1763" s="102"/>
      <c r="W1763" s="102"/>
      <c r="X1763" s="102"/>
    </row>
    <row r="1764" ht="14.25" spans="19:24">
      <c r="S1764" s="102"/>
      <c r="T1764" s="102"/>
      <c r="U1764" s="102"/>
      <c r="V1764" s="102"/>
      <c r="W1764" s="102"/>
      <c r="X1764" s="103"/>
    </row>
    <row r="1765" ht="14.25" spans="19:24">
      <c r="S1765" s="102"/>
      <c r="T1765" s="102"/>
      <c r="U1765" s="102"/>
      <c r="V1765" s="102"/>
      <c r="W1765" s="102"/>
      <c r="X1765" s="102"/>
    </row>
    <row r="1766" ht="14.25" spans="19:24">
      <c r="S1766" s="102"/>
      <c r="T1766" s="102"/>
      <c r="U1766" s="102"/>
      <c r="V1766" s="102"/>
      <c r="W1766" s="102"/>
      <c r="X1766" s="102"/>
    </row>
    <row r="1767" ht="14.25" spans="19:24">
      <c r="S1767" s="102"/>
      <c r="T1767" s="102"/>
      <c r="U1767" s="102"/>
      <c r="V1767" s="102"/>
      <c r="W1767" s="102"/>
      <c r="X1767" s="102"/>
    </row>
    <row r="1768" ht="14.25" spans="19:24">
      <c r="S1768" s="102"/>
      <c r="T1768" s="102"/>
      <c r="U1768" s="102"/>
      <c r="V1768" s="102"/>
      <c r="W1768" s="102"/>
      <c r="X1768" s="102"/>
    </row>
    <row r="1769" ht="14.25" spans="19:24">
      <c r="S1769" s="102"/>
      <c r="T1769" s="102"/>
      <c r="U1769" s="102"/>
      <c r="V1769" s="102"/>
      <c r="W1769" s="102"/>
      <c r="X1769" s="103"/>
    </row>
    <row r="1770" ht="14.25" spans="19:24">
      <c r="S1770" s="102"/>
      <c r="T1770" s="102"/>
      <c r="U1770" s="102"/>
      <c r="V1770" s="102"/>
      <c r="W1770" s="102"/>
      <c r="X1770" s="103"/>
    </row>
    <row r="1771" ht="14.25" spans="19:24">
      <c r="S1771" s="102"/>
      <c r="T1771" s="102"/>
      <c r="U1771" s="102"/>
      <c r="V1771" s="102"/>
      <c r="W1771" s="102"/>
      <c r="X1771" s="102"/>
    </row>
    <row r="1772" ht="14.25" spans="19:24">
      <c r="S1772" s="102"/>
      <c r="T1772" s="102"/>
      <c r="U1772" s="102"/>
      <c r="V1772" s="102"/>
      <c r="W1772" s="102"/>
      <c r="X1772" s="103"/>
    </row>
    <row r="1773" ht="14.25" spans="19:24">
      <c r="S1773" s="102"/>
      <c r="T1773" s="102"/>
      <c r="U1773" s="102"/>
      <c r="V1773" s="102"/>
      <c r="W1773" s="102"/>
      <c r="X1773" s="102"/>
    </row>
    <row r="1774" ht="14.25" spans="19:24">
      <c r="S1774" s="102"/>
      <c r="T1774" s="102"/>
      <c r="U1774" s="102"/>
      <c r="V1774" s="102"/>
      <c r="W1774" s="102"/>
      <c r="X1774" s="102"/>
    </row>
    <row r="1775" ht="14.25" spans="19:24">
      <c r="S1775" s="102"/>
      <c r="T1775" s="102"/>
      <c r="U1775" s="102"/>
      <c r="V1775" s="102"/>
      <c r="W1775" s="102"/>
      <c r="X1775" s="103"/>
    </row>
    <row r="1776" ht="14.25" spans="19:24">
      <c r="S1776" s="102"/>
      <c r="T1776" s="102"/>
      <c r="U1776" s="102"/>
      <c r="V1776" s="102"/>
      <c r="W1776" s="102"/>
      <c r="X1776" s="102"/>
    </row>
    <row r="1777" ht="14.25" spans="19:24">
      <c r="S1777" s="102"/>
      <c r="T1777" s="102"/>
      <c r="U1777" s="102"/>
      <c r="V1777" s="102"/>
      <c r="W1777" s="102"/>
      <c r="X1777" s="102"/>
    </row>
    <row r="1778" ht="14.25" spans="19:24">
      <c r="S1778" s="102"/>
      <c r="T1778" s="102"/>
      <c r="U1778" s="102"/>
      <c r="V1778" s="102"/>
      <c r="W1778" s="102"/>
      <c r="X1778" s="103"/>
    </row>
    <row r="1779" ht="14.25" spans="19:24">
      <c r="S1779" s="102"/>
      <c r="T1779" s="102"/>
      <c r="U1779" s="102"/>
      <c r="V1779" s="102"/>
      <c r="W1779" s="102"/>
      <c r="X1779" s="103"/>
    </row>
    <row r="1780" ht="14.25" spans="19:24">
      <c r="S1780" s="102"/>
      <c r="T1780" s="102"/>
      <c r="U1780" s="102"/>
      <c r="V1780" s="102"/>
      <c r="W1780" s="102"/>
      <c r="X1780" s="103"/>
    </row>
    <row r="1781" ht="14.25" spans="19:24">
      <c r="S1781" s="102"/>
      <c r="T1781" s="102"/>
      <c r="U1781" s="102"/>
      <c r="V1781" s="102"/>
      <c r="W1781" s="102"/>
      <c r="X1781" s="103"/>
    </row>
    <row r="1782" ht="14.25" spans="19:24">
      <c r="S1782" s="102"/>
      <c r="T1782" s="102"/>
      <c r="U1782" s="102"/>
      <c r="V1782" s="102"/>
      <c r="W1782" s="102"/>
      <c r="X1782" s="103"/>
    </row>
    <row r="1783" ht="14.25" spans="19:24">
      <c r="S1783" s="102"/>
      <c r="T1783" s="102"/>
      <c r="U1783" s="102"/>
      <c r="V1783" s="102"/>
      <c r="W1783" s="102"/>
      <c r="X1783" s="102"/>
    </row>
    <row r="1784" ht="14.25" spans="19:24">
      <c r="S1784" s="102"/>
      <c r="T1784" s="102"/>
      <c r="U1784" s="102"/>
      <c r="V1784" s="102"/>
      <c r="W1784" s="102"/>
      <c r="X1784" s="103"/>
    </row>
    <row r="1785" ht="14.25" spans="19:24">
      <c r="S1785" s="102"/>
      <c r="T1785" s="102"/>
      <c r="U1785" s="102"/>
      <c r="V1785" s="102"/>
      <c r="W1785" s="102"/>
      <c r="X1785" s="102"/>
    </row>
    <row r="1786" ht="14.25" spans="19:24">
      <c r="S1786" s="102"/>
      <c r="T1786" s="102"/>
      <c r="U1786" s="102"/>
      <c r="V1786" s="102"/>
      <c r="W1786" s="102"/>
      <c r="X1786" s="103"/>
    </row>
    <row r="1787" ht="14.25" spans="19:24">
      <c r="S1787" s="102"/>
      <c r="T1787" s="102"/>
      <c r="U1787" s="102"/>
      <c r="V1787" s="102"/>
      <c r="W1787" s="102"/>
      <c r="X1787" s="102"/>
    </row>
    <row r="1788" ht="14.25" spans="19:24">
      <c r="S1788" s="102"/>
      <c r="T1788" s="102"/>
      <c r="U1788" s="102"/>
      <c r="V1788" s="102"/>
      <c r="W1788" s="102"/>
      <c r="X1788" s="102"/>
    </row>
    <row r="1789" ht="14.25" spans="19:24">
      <c r="S1789" s="102"/>
      <c r="T1789" s="102"/>
      <c r="U1789" s="102"/>
      <c r="V1789" s="102"/>
      <c r="W1789" s="102"/>
      <c r="X1789" s="102"/>
    </row>
    <row r="1790" ht="14.25" spans="19:24">
      <c r="S1790" s="102"/>
      <c r="T1790" s="102"/>
      <c r="U1790" s="102"/>
      <c r="V1790" s="102"/>
      <c r="W1790" s="102"/>
      <c r="X1790" s="102"/>
    </row>
    <row r="1791" ht="14.25" spans="19:24">
      <c r="S1791" s="102"/>
      <c r="T1791" s="102"/>
      <c r="U1791" s="102"/>
      <c r="V1791" s="102"/>
      <c r="W1791" s="102"/>
      <c r="X1791" s="102"/>
    </row>
    <row r="1792" ht="14.25" spans="19:24">
      <c r="S1792" s="102"/>
      <c r="T1792" s="102"/>
      <c r="U1792" s="102"/>
      <c r="V1792" s="102"/>
      <c r="W1792" s="102"/>
      <c r="X1792" s="103"/>
    </row>
    <row r="1793" ht="14.25" spans="19:24">
      <c r="S1793" s="102"/>
      <c r="T1793" s="102"/>
      <c r="U1793" s="102"/>
      <c r="V1793" s="102"/>
      <c r="W1793" s="102"/>
      <c r="X1793" s="102"/>
    </row>
    <row r="1794" ht="14.25" spans="19:24">
      <c r="S1794" s="102"/>
      <c r="T1794" s="102"/>
      <c r="U1794" s="102"/>
      <c r="V1794" s="102"/>
      <c r="W1794" s="102"/>
      <c r="X1794" s="102"/>
    </row>
    <row r="1795" ht="14.25" spans="19:24">
      <c r="S1795" s="102"/>
      <c r="T1795" s="102"/>
      <c r="U1795" s="102"/>
      <c r="V1795" s="102"/>
      <c r="W1795" s="102"/>
      <c r="X1795" s="103"/>
    </row>
    <row r="1796" ht="14.25" spans="19:24">
      <c r="S1796" s="102"/>
      <c r="T1796" s="102"/>
      <c r="U1796" s="102"/>
      <c r="V1796" s="102"/>
      <c r="W1796" s="102"/>
      <c r="X1796" s="102"/>
    </row>
    <row r="1797" ht="14.25" spans="19:24">
      <c r="S1797" s="102"/>
      <c r="T1797" s="102"/>
      <c r="U1797" s="102"/>
      <c r="V1797" s="102"/>
      <c r="W1797" s="102"/>
      <c r="X1797" s="103"/>
    </row>
    <row r="1798" ht="14.25" spans="19:24">
      <c r="S1798" s="102"/>
      <c r="T1798" s="102"/>
      <c r="U1798" s="102"/>
      <c r="V1798" s="102"/>
      <c r="W1798" s="102"/>
      <c r="X1798" s="102"/>
    </row>
    <row r="1799" ht="14.25" spans="19:24">
      <c r="S1799" s="102"/>
      <c r="T1799" s="102"/>
      <c r="U1799" s="102"/>
      <c r="V1799" s="102"/>
      <c r="W1799" s="102"/>
      <c r="X1799" s="102"/>
    </row>
    <row r="1800" ht="14.25" spans="19:24">
      <c r="S1800" s="102"/>
      <c r="T1800" s="102"/>
      <c r="U1800" s="102"/>
      <c r="V1800" s="102"/>
      <c r="W1800" s="102"/>
      <c r="X1800" s="102"/>
    </row>
    <row r="1801" ht="14.25" spans="19:24">
      <c r="S1801" s="102"/>
      <c r="T1801" s="102"/>
      <c r="U1801" s="102"/>
      <c r="V1801" s="102"/>
      <c r="W1801" s="102"/>
      <c r="X1801" s="102"/>
    </row>
    <row r="1802" ht="14.25" spans="19:24">
      <c r="S1802" s="102"/>
      <c r="T1802" s="102"/>
      <c r="U1802" s="102"/>
      <c r="V1802" s="102"/>
      <c r="W1802" s="102"/>
      <c r="X1802" s="103"/>
    </row>
    <row r="1803" ht="14.25" spans="19:24">
      <c r="S1803" s="102"/>
      <c r="T1803" s="102"/>
      <c r="U1803" s="102"/>
      <c r="V1803" s="102"/>
      <c r="W1803" s="102"/>
      <c r="X1803" s="102"/>
    </row>
    <row r="1804" ht="14.25" spans="19:24">
      <c r="S1804" s="102"/>
      <c r="T1804" s="102"/>
      <c r="U1804" s="102"/>
      <c r="V1804" s="102"/>
      <c r="W1804" s="102"/>
      <c r="X1804" s="103"/>
    </row>
    <row r="1805" ht="14.25" spans="19:24">
      <c r="S1805" s="102"/>
      <c r="T1805" s="102"/>
      <c r="U1805" s="102"/>
      <c r="V1805" s="102"/>
      <c r="W1805" s="102"/>
      <c r="X1805" s="103"/>
    </row>
    <row r="1806" ht="14.25" spans="19:24">
      <c r="S1806" s="102"/>
      <c r="T1806" s="102"/>
      <c r="U1806" s="102"/>
      <c r="V1806" s="102"/>
      <c r="W1806" s="102"/>
      <c r="X1806" s="103"/>
    </row>
    <row r="1807" ht="14.25" spans="19:24">
      <c r="S1807" s="102"/>
      <c r="T1807" s="102"/>
      <c r="U1807" s="102"/>
      <c r="V1807" s="102"/>
      <c r="W1807" s="102"/>
      <c r="X1807" s="102"/>
    </row>
    <row r="1808" ht="14.25" spans="19:24">
      <c r="S1808" s="102"/>
      <c r="T1808" s="102"/>
      <c r="U1808" s="102"/>
      <c r="V1808" s="102"/>
      <c r="W1808" s="102"/>
      <c r="X1808" s="102"/>
    </row>
    <row r="1809" ht="14.25" spans="19:24">
      <c r="S1809" s="102"/>
      <c r="T1809" s="102"/>
      <c r="U1809" s="102"/>
      <c r="V1809" s="102"/>
      <c r="W1809" s="102"/>
      <c r="X1809" s="103"/>
    </row>
    <row r="1810" ht="14.25" spans="19:24">
      <c r="S1810" s="102"/>
      <c r="T1810" s="102"/>
      <c r="U1810" s="102"/>
      <c r="V1810" s="102"/>
      <c r="W1810" s="102"/>
      <c r="X1810" s="103"/>
    </row>
    <row r="1811" ht="14.25" spans="19:24">
      <c r="S1811" s="102"/>
      <c r="T1811" s="102"/>
      <c r="U1811" s="102"/>
      <c r="V1811" s="102"/>
      <c r="W1811" s="102"/>
      <c r="X1811" s="102"/>
    </row>
    <row r="1812" ht="14.25" spans="19:24">
      <c r="S1812" s="102"/>
      <c r="T1812" s="102"/>
      <c r="U1812" s="102"/>
      <c r="V1812" s="102"/>
      <c r="W1812" s="102"/>
      <c r="X1812" s="102"/>
    </row>
    <row r="1813" ht="14.25" spans="19:24">
      <c r="S1813" s="102"/>
      <c r="T1813" s="102"/>
      <c r="U1813" s="102"/>
      <c r="V1813" s="102"/>
      <c r="W1813" s="102"/>
      <c r="X1813" s="103"/>
    </row>
    <row r="1814" ht="14.25" spans="19:24">
      <c r="S1814" s="102"/>
      <c r="T1814" s="102"/>
      <c r="U1814" s="102"/>
      <c r="V1814" s="102"/>
      <c r="W1814" s="102"/>
      <c r="X1814" s="103"/>
    </row>
    <row r="1815" ht="14.25" spans="19:24">
      <c r="S1815" s="102"/>
      <c r="T1815" s="102"/>
      <c r="U1815" s="102"/>
      <c r="V1815" s="102"/>
      <c r="W1815" s="102"/>
      <c r="X1815" s="103"/>
    </row>
    <row r="1816" ht="14.25" spans="19:24">
      <c r="S1816" s="102"/>
      <c r="T1816" s="102"/>
      <c r="U1816" s="102"/>
      <c r="V1816" s="102"/>
      <c r="W1816" s="102"/>
      <c r="X1816" s="103"/>
    </row>
    <row r="1817" ht="14.25" spans="19:24">
      <c r="S1817" s="102"/>
      <c r="T1817" s="102"/>
      <c r="U1817" s="102"/>
      <c r="V1817" s="102"/>
      <c r="W1817" s="102"/>
      <c r="X1817" s="102"/>
    </row>
    <row r="1818" ht="14.25" spans="19:24">
      <c r="S1818" s="102"/>
      <c r="T1818" s="102"/>
      <c r="U1818" s="102"/>
      <c r="V1818" s="102"/>
      <c r="W1818" s="102"/>
      <c r="X1818" s="102"/>
    </row>
    <row r="1819" ht="14.25" spans="19:24">
      <c r="S1819" s="102"/>
      <c r="T1819" s="102"/>
      <c r="U1819" s="102"/>
      <c r="V1819" s="102"/>
      <c r="W1819" s="102"/>
      <c r="X1819" s="103"/>
    </row>
    <row r="1820" ht="14.25" spans="19:24">
      <c r="S1820" s="102"/>
      <c r="T1820" s="102"/>
      <c r="U1820" s="102"/>
      <c r="V1820" s="102"/>
      <c r="W1820" s="102"/>
      <c r="X1820" s="102"/>
    </row>
    <row r="1821" ht="14.25" spans="19:24">
      <c r="S1821" s="102"/>
      <c r="T1821" s="102"/>
      <c r="U1821" s="102"/>
      <c r="V1821" s="102"/>
      <c r="W1821" s="102"/>
      <c r="X1821" s="102"/>
    </row>
    <row r="1822" ht="14.25" spans="19:24">
      <c r="S1822" s="102"/>
      <c r="T1822" s="102"/>
      <c r="U1822" s="102"/>
      <c r="V1822" s="102"/>
      <c r="W1822" s="102"/>
      <c r="X1822" s="102"/>
    </row>
    <row r="1823" ht="14.25" spans="19:24">
      <c r="S1823" s="102"/>
      <c r="T1823" s="102"/>
      <c r="U1823" s="102"/>
      <c r="V1823" s="102"/>
      <c r="W1823" s="102"/>
      <c r="X1823" s="102"/>
    </row>
    <row r="1824" ht="14.25" spans="19:24">
      <c r="S1824" s="102"/>
      <c r="T1824" s="102"/>
      <c r="U1824" s="102"/>
      <c r="V1824" s="102"/>
      <c r="W1824" s="102"/>
      <c r="X1824" s="103"/>
    </row>
    <row r="1825" ht="14.25" spans="19:24">
      <c r="S1825" s="102"/>
      <c r="T1825" s="102"/>
      <c r="U1825" s="102"/>
      <c r="V1825" s="102"/>
      <c r="W1825" s="102"/>
      <c r="X1825" s="102"/>
    </row>
    <row r="1826" ht="14.25" spans="19:24">
      <c r="S1826" s="102"/>
      <c r="T1826" s="102"/>
      <c r="U1826" s="102"/>
      <c r="V1826" s="102"/>
      <c r="W1826" s="102"/>
      <c r="X1826" s="103"/>
    </row>
    <row r="1827" ht="14.25" spans="19:24">
      <c r="S1827" s="102"/>
      <c r="T1827" s="102"/>
      <c r="U1827" s="102"/>
      <c r="V1827" s="102"/>
      <c r="W1827" s="102"/>
      <c r="X1827" s="103"/>
    </row>
    <row r="1828" ht="14.25" spans="19:24">
      <c r="S1828" s="102"/>
      <c r="T1828" s="102"/>
      <c r="U1828" s="102"/>
      <c r="V1828" s="102"/>
      <c r="W1828" s="102"/>
      <c r="X1828" s="103"/>
    </row>
    <row r="1829" ht="14.25" spans="19:24">
      <c r="S1829" s="102"/>
      <c r="T1829" s="102"/>
      <c r="U1829" s="102"/>
      <c r="V1829" s="102"/>
      <c r="W1829" s="102"/>
      <c r="X1829" s="102"/>
    </row>
    <row r="1830" ht="14.25" spans="19:24">
      <c r="S1830" s="102"/>
      <c r="T1830" s="102"/>
      <c r="U1830" s="102"/>
      <c r="V1830" s="102"/>
      <c r="W1830" s="102"/>
      <c r="X1830" s="103"/>
    </row>
    <row r="1831" ht="14.25" spans="19:24">
      <c r="S1831" s="102"/>
      <c r="T1831" s="102"/>
      <c r="U1831" s="102"/>
      <c r="V1831" s="102"/>
      <c r="W1831" s="102"/>
      <c r="X1831" s="102"/>
    </row>
    <row r="1832" ht="14.25" spans="19:24">
      <c r="S1832" s="102"/>
      <c r="T1832" s="102"/>
      <c r="U1832" s="102"/>
      <c r="V1832" s="102"/>
      <c r="W1832" s="102"/>
      <c r="X1832" s="103"/>
    </row>
    <row r="1833" ht="14.25" spans="19:24">
      <c r="S1833" s="102"/>
      <c r="T1833" s="102"/>
      <c r="U1833" s="102"/>
      <c r="V1833" s="102"/>
      <c r="W1833" s="102"/>
      <c r="X1833" s="103"/>
    </row>
    <row r="1834" ht="14.25" spans="19:24">
      <c r="S1834" s="102"/>
      <c r="T1834" s="102"/>
      <c r="U1834" s="102"/>
      <c r="V1834" s="102"/>
      <c r="W1834" s="102"/>
      <c r="X1834" s="103"/>
    </row>
    <row r="1835" ht="14.25" spans="19:24">
      <c r="S1835" s="102"/>
      <c r="T1835" s="102"/>
      <c r="U1835" s="102"/>
      <c r="V1835" s="102"/>
      <c r="W1835" s="102"/>
      <c r="X1835" s="103"/>
    </row>
    <row r="1836" ht="14.25" spans="19:24">
      <c r="S1836" s="102"/>
      <c r="T1836" s="102"/>
      <c r="U1836" s="102"/>
      <c r="V1836" s="102"/>
      <c r="W1836" s="102"/>
      <c r="X1836" s="103"/>
    </row>
    <row r="1837" ht="14.25" spans="19:24">
      <c r="S1837" s="102"/>
      <c r="T1837" s="102"/>
      <c r="U1837" s="102"/>
      <c r="V1837" s="102"/>
      <c r="W1837" s="102"/>
      <c r="X1837" s="102"/>
    </row>
    <row r="1838" ht="14.25" spans="19:24">
      <c r="S1838" s="102"/>
      <c r="T1838" s="102"/>
      <c r="U1838" s="102"/>
      <c r="V1838" s="102"/>
      <c r="W1838" s="102"/>
      <c r="X1838" s="103"/>
    </row>
    <row r="1839" ht="14.25" spans="19:24">
      <c r="S1839" s="102"/>
      <c r="T1839" s="102"/>
      <c r="U1839" s="102"/>
      <c r="V1839" s="102"/>
      <c r="W1839" s="102"/>
      <c r="X1839" s="103"/>
    </row>
    <row r="1840" ht="14.25" spans="19:24">
      <c r="S1840" s="102"/>
      <c r="T1840" s="102"/>
      <c r="U1840" s="102"/>
      <c r="V1840" s="102"/>
      <c r="W1840" s="102"/>
      <c r="X1840" s="103"/>
    </row>
    <row r="1841" ht="14.25" spans="19:24">
      <c r="S1841" s="102"/>
      <c r="T1841" s="102"/>
      <c r="U1841" s="102"/>
      <c r="V1841" s="102"/>
      <c r="W1841" s="102"/>
      <c r="X1841" s="103"/>
    </row>
    <row r="1842" ht="14.25" spans="19:24">
      <c r="S1842" s="102"/>
      <c r="T1842" s="102"/>
      <c r="U1842" s="102"/>
      <c r="V1842" s="102"/>
      <c r="W1842" s="102"/>
      <c r="X1842" s="103"/>
    </row>
    <row r="1843" ht="14.25" spans="19:24">
      <c r="S1843" s="102"/>
      <c r="T1843" s="102"/>
      <c r="U1843" s="102"/>
      <c r="V1843" s="102"/>
      <c r="W1843" s="102"/>
      <c r="X1843" s="103"/>
    </row>
    <row r="1844" ht="14.25" spans="19:24">
      <c r="S1844" s="102"/>
      <c r="T1844" s="102"/>
      <c r="U1844" s="102"/>
      <c r="V1844" s="102"/>
      <c r="W1844" s="102"/>
      <c r="X1844" s="102"/>
    </row>
    <row r="1845" ht="14.25" spans="19:24">
      <c r="S1845" s="102"/>
      <c r="T1845" s="102"/>
      <c r="U1845" s="102"/>
      <c r="V1845" s="102"/>
      <c r="W1845" s="102"/>
      <c r="X1845" s="102"/>
    </row>
    <row r="1846" ht="14.25" spans="19:24">
      <c r="S1846" s="102"/>
      <c r="T1846" s="102"/>
      <c r="U1846" s="102"/>
      <c r="V1846" s="102"/>
      <c r="W1846" s="102"/>
      <c r="X1846" s="102"/>
    </row>
    <row r="1847" ht="14.25" spans="19:24">
      <c r="S1847" s="102"/>
      <c r="T1847" s="102"/>
      <c r="U1847" s="102"/>
      <c r="V1847" s="102"/>
      <c r="W1847" s="102"/>
      <c r="X1847" s="103"/>
    </row>
    <row r="1848" ht="14.25" spans="19:24">
      <c r="S1848" s="102"/>
      <c r="T1848" s="102"/>
      <c r="U1848" s="102"/>
      <c r="V1848" s="102"/>
      <c r="W1848" s="102"/>
      <c r="X1848" s="103"/>
    </row>
    <row r="1849" ht="14.25" spans="19:24">
      <c r="S1849" s="102"/>
      <c r="T1849" s="102"/>
      <c r="U1849" s="102"/>
      <c r="V1849" s="102"/>
      <c r="W1849" s="102"/>
      <c r="X1849" s="103"/>
    </row>
    <row r="1850" ht="14.25" spans="19:24">
      <c r="S1850" s="102"/>
      <c r="T1850" s="102"/>
      <c r="U1850" s="102"/>
      <c r="V1850" s="102"/>
      <c r="W1850" s="102"/>
      <c r="X1850" s="103"/>
    </row>
    <row r="1851" ht="14.25" spans="19:24">
      <c r="S1851" s="102"/>
      <c r="T1851" s="102"/>
      <c r="U1851" s="102"/>
      <c r="V1851" s="102"/>
      <c r="W1851" s="102"/>
      <c r="X1851" s="103"/>
    </row>
    <row r="1852" ht="14.25" spans="19:24">
      <c r="S1852" s="102"/>
      <c r="T1852" s="102"/>
      <c r="U1852" s="102"/>
      <c r="V1852" s="102"/>
      <c r="W1852" s="102"/>
      <c r="X1852" s="103"/>
    </row>
    <row r="1853" ht="14.25" spans="19:24">
      <c r="S1853" s="102"/>
      <c r="T1853" s="102"/>
      <c r="U1853" s="102"/>
      <c r="V1853" s="102"/>
      <c r="W1853" s="102"/>
      <c r="X1853" s="102"/>
    </row>
    <row r="1854" ht="14.25" spans="19:24">
      <c r="S1854" s="102"/>
      <c r="T1854" s="102"/>
      <c r="U1854" s="102"/>
      <c r="V1854" s="102"/>
      <c r="W1854" s="102"/>
      <c r="X1854" s="103"/>
    </row>
    <row r="1855" ht="14.25" spans="19:24">
      <c r="S1855" s="102"/>
      <c r="T1855" s="102"/>
      <c r="U1855" s="102"/>
      <c r="V1855" s="102"/>
      <c r="W1855" s="102"/>
      <c r="X1855" s="103"/>
    </row>
    <row r="1856" ht="14.25" spans="19:24">
      <c r="S1856" s="102"/>
      <c r="T1856" s="102"/>
      <c r="U1856" s="102"/>
      <c r="V1856" s="102"/>
      <c r="W1856" s="102"/>
      <c r="X1856" s="102"/>
    </row>
    <row r="1857" ht="14.25" spans="19:24">
      <c r="S1857" s="102"/>
      <c r="T1857" s="102"/>
      <c r="U1857" s="102"/>
      <c r="V1857" s="102"/>
      <c r="W1857" s="102"/>
      <c r="X1857" s="102"/>
    </row>
    <row r="1858" ht="14.25" spans="19:24">
      <c r="S1858" s="102"/>
      <c r="T1858" s="102"/>
      <c r="U1858" s="102"/>
      <c r="V1858" s="102"/>
      <c r="W1858" s="102"/>
      <c r="X1858" s="103"/>
    </row>
    <row r="1859" ht="14.25" spans="19:24">
      <c r="S1859" s="102"/>
      <c r="T1859" s="102"/>
      <c r="U1859" s="102"/>
      <c r="V1859" s="102"/>
      <c r="W1859" s="102"/>
      <c r="X1859" s="103"/>
    </row>
    <row r="1860" ht="14.25" spans="19:24">
      <c r="S1860" s="102"/>
      <c r="T1860" s="102"/>
      <c r="U1860" s="102"/>
      <c r="V1860" s="102"/>
      <c r="W1860" s="102"/>
      <c r="X1860" s="102"/>
    </row>
    <row r="1861" ht="14.25" spans="19:24">
      <c r="S1861" s="102"/>
      <c r="T1861" s="102"/>
      <c r="U1861" s="102"/>
      <c r="V1861" s="102"/>
      <c r="W1861" s="102"/>
      <c r="X1861" s="103"/>
    </row>
    <row r="1862" ht="14.25" spans="19:24">
      <c r="S1862" s="102"/>
      <c r="T1862" s="102"/>
      <c r="U1862" s="102"/>
      <c r="V1862" s="102"/>
      <c r="W1862" s="102"/>
      <c r="X1862" s="102"/>
    </row>
    <row r="1863" ht="14.25" spans="19:24">
      <c r="S1863" s="102"/>
      <c r="T1863" s="102"/>
      <c r="U1863" s="102"/>
      <c r="V1863" s="102"/>
      <c r="W1863" s="102"/>
      <c r="X1863" s="103"/>
    </row>
    <row r="1864" ht="14.25" spans="19:24">
      <c r="S1864" s="102"/>
      <c r="T1864" s="102"/>
      <c r="U1864" s="102"/>
      <c r="V1864" s="102"/>
      <c r="W1864" s="102"/>
      <c r="X1864" s="103"/>
    </row>
    <row r="1865" ht="14.25" spans="19:24">
      <c r="S1865" s="102"/>
      <c r="T1865" s="102"/>
      <c r="U1865" s="102"/>
      <c r="V1865" s="102"/>
      <c r="W1865" s="102"/>
      <c r="X1865" s="103"/>
    </row>
    <row r="1866" ht="14.25" spans="19:24">
      <c r="S1866" s="102"/>
      <c r="T1866" s="102"/>
      <c r="U1866" s="102"/>
      <c r="V1866" s="102"/>
      <c r="W1866" s="102"/>
      <c r="X1866" s="103"/>
    </row>
    <row r="1867" ht="14.25" spans="19:24">
      <c r="S1867" s="102"/>
      <c r="T1867" s="102"/>
      <c r="U1867" s="102"/>
      <c r="V1867" s="102"/>
      <c r="W1867" s="102"/>
      <c r="X1867" s="103"/>
    </row>
    <row r="1868" ht="14.25" spans="19:24">
      <c r="S1868" s="102"/>
      <c r="T1868" s="102"/>
      <c r="U1868" s="102"/>
      <c r="V1868" s="102"/>
      <c r="W1868" s="102"/>
      <c r="X1868" s="103"/>
    </row>
    <row r="1869" ht="14.25" spans="19:24">
      <c r="S1869" s="102"/>
      <c r="T1869" s="102"/>
      <c r="U1869" s="102"/>
      <c r="V1869" s="102"/>
      <c r="W1869" s="102"/>
      <c r="X1869" s="103"/>
    </row>
    <row r="1870" ht="14.25" spans="19:24">
      <c r="S1870" s="102"/>
      <c r="T1870" s="102"/>
      <c r="U1870" s="102"/>
      <c r="V1870" s="102"/>
      <c r="W1870" s="102"/>
      <c r="X1870" s="102"/>
    </row>
    <row r="1871" ht="14.25" spans="19:24">
      <c r="S1871" s="102"/>
      <c r="T1871" s="102"/>
      <c r="U1871" s="102"/>
      <c r="V1871" s="102"/>
      <c r="W1871" s="102"/>
      <c r="X1871" s="103"/>
    </row>
    <row r="1872" ht="14.25" spans="19:24">
      <c r="S1872" s="102"/>
      <c r="T1872" s="102"/>
      <c r="U1872" s="102"/>
      <c r="V1872" s="102"/>
      <c r="W1872" s="102"/>
      <c r="X1872" s="103"/>
    </row>
    <row r="1873" ht="14.25" spans="19:24">
      <c r="S1873" s="102"/>
      <c r="T1873" s="102"/>
      <c r="U1873" s="102"/>
      <c r="V1873" s="102"/>
      <c r="W1873" s="102"/>
      <c r="X1873" s="102"/>
    </row>
    <row r="1874" ht="14.25" spans="19:24">
      <c r="S1874" s="102"/>
      <c r="T1874" s="102"/>
      <c r="U1874" s="102"/>
      <c r="V1874" s="102"/>
      <c r="W1874" s="102"/>
      <c r="X1874" s="103"/>
    </row>
    <row r="1875" ht="14.25" spans="19:24">
      <c r="S1875" s="102"/>
      <c r="T1875" s="102"/>
      <c r="U1875" s="102"/>
      <c r="V1875" s="102"/>
      <c r="W1875" s="102"/>
      <c r="X1875" s="103"/>
    </row>
    <row r="1876" ht="14.25" spans="19:24">
      <c r="S1876" s="102"/>
      <c r="T1876" s="102"/>
      <c r="U1876" s="102"/>
      <c r="V1876" s="102"/>
      <c r="W1876" s="102"/>
      <c r="X1876" s="103"/>
    </row>
    <row r="1877" ht="14.25" spans="19:24">
      <c r="S1877" s="102"/>
      <c r="T1877" s="102"/>
      <c r="U1877" s="102"/>
      <c r="V1877" s="102"/>
      <c r="W1877" s="102"/>
      <c r="X1877" s="103"/>
    </row>
    <row r="1878" ht="14.25" spans="19:24">
      <c r="S1878" s="102"/>
      <c r="T1878" s="102"/>
      <c r="U1878" s="102"/>
      <c r="V1878" s="102"/>
      <c r="W1878" s="102"/>
      <c r="X1878" s="102"/>
    </row>
    <row r="1879" ht="14.25" spans="19:24">
      <c r="S1879" s="102"/>
      <c r="T1879" s="102"/>
      <c r="U1879" s="102"/>
      <c r="V1879" s="102"/>
      <c r="W1879" s="102"/>
      <c r="X1879" s="102"/>
    </row>
    <row r="1880" ht="14.25" spans="19:24">
      <c r="S1880" s="102"/>
      <c r="T1880" s="102"/>
      <c r="U1880" s="102"/>
      <c r="V1880" s="102"/>
      <c r="W1880" s="102"/>
      <c r="X1880" s="102"/>
    </row>
    <row r="1881" ht="14.25" spans="19:24">
      <c r="S1881" s="102"/>
      <c r="T1881" s="102"/>
      <c r="U1881" s="102"/>
      <c r="V1881" s="102"/>
      <c r="W1881" s="102"/>
      <c r="X1881" s="102"/>
    </row>
    <row r="1882" ht="14.25" spans="19:24">
      <c r="S1882" s="102"/>
      <c r="T1882" s="102"/>
      <c r="U1882" s="102"/>
      <c r="V1882" s="102"/>
      <c r="W1882" s="102"/>
      <c r="X1882" s="103"/>
    </row>
    <row r="1883" ht="14.25" spans="19:24">
      <c r="S1883" s="102"/>
      <c r="T1883" s="102"/>
      <c r="U1883" s="102"/>
      <c r="V1883" s="102"/>
      <c r="W1883" s="102"/>
      <c r="X1883" s="102"/>
    </row>
    <row r="1884" ht="14.25" spans="19:24">
      <c r="S1884" s="102"/>
      <c r="T1884" s="102"/>
      <c r="U1884" s="102"/>
      <c r="V1884" s="102"/>
      <c r="W1884" s="102"/>
      <c r="X1884" s="103"/>
    </row>
    <row r="1885" ht="14.25" spans="19:24">
      <c r="S1885" s="102"/>
      <c r="T1885" s="102"/>
      <c r="U1885" s="102"/>
      <c r="V1885" s="102"/>
      <c r="W1885" s="102"/>
      <c r="X1885" s="103"/>
    </row>
    <row r="1886" ht="14.25" spans="19:24">
      <c r="S1886" s="102"/>
      <c r="T1886" s="102"/>
      <c r="U1886" s="102"/>
      <c r="V1886" s="102"/>
      <c r="W1886" s="102"/>
      <c r="X1886" s="103"/>
    </row>
    <row r="1887" ht="14.25" spans="19:24">
      <c r="S1887" s="102"/>
      <c r="T1887" s="102"/>
      <c r="U1887" s="102"/>
      <c r="V1887" s="102"/>
      <c r="W1887" s="102"/>
      <c r="X1887" s="103"/>
    </row>
    <row r="1888" ht="14.25" spans="19:24">
      <c r="S1888" s="102"/>
      <c r="T1888" s="102"/>
      <c r="U1888" s="102"/>
      <c r="V1888" s="102"/>
      <c r="W1888" s="102"/>
      <c r="X1888" s="102"/>
    </row>
    <row r="1889" ht="14.25" spans="19:24">
      <c r="S1889" s="102"/>
      <c r="T1889" s="102"/>
      <c r="U1889" s="102"/>
      <c r="V1889" s="102"/>
      <c r="W1889" s="102"/>
      <c r="X1889" s="102"/>
    </row>
    <row r="1890" ht="14.25" spans="19:24">
      <c r="S1890" s="102"/>
      <c r="T1890" s="102"/>
      <c r="U1890" s="102"/>
      <c r="V1890" s="102"/>
      <c r="W1890" s="102"/>
      <c r="X1890" s="102"/>
    </row>
    <row r="1891" ht="14.25" spans="19:24">
      <c r="S1891" s="102"/>
      <c r="T1891" s="102"/>
      <c r="U1891" s="102"/>
      <c r="V1891" s="102"/>
      <c r="W1891" s="102"/>
      <c r="X1891" s="103"/>
    </row>
    <row r="1892" ht="14.25" spans="19:24">
      <c r="S1892" s="102"/>
      <c r="T1892" s="102"/>
      <c r="U1892" s="102"/>
      <c r="V1892" s="102"/>
      <c r="W1892" s="102"/>
      <c r="X1892" s="103"/>
    </row>
    <row r="1893" ht="14.25" spans="19:24">
      <c r="S1893" s="102"/>
      <c r="T1893" s="102"/>
      <c r="U1893" s="102"/>
      <c r="V1893" s="102"/>
      <c r="W1893" s="102"/>
      <c r="X1893" s="103"/>
    </row>
    <row r="1894" ht="14.25" spans="19:24">
      <c r="S1894" s="102"/>
      <c r="T1894" s="102"/>
      <c r="U1894" s="102"/>
      <c r="V1894" s="102"/>
      <c r="W1894" s="102"/>
      <c r="X1894" s="103"/>
    </row>
    <row r="1895" ht="14.25" spans="19:24">
      <c r="S1895" s="102"/>
      <c r="T1895" s="102"/>
      <c r="U1895" s="102"/>
      <c r="V1895" s="102"/>
      <c r="W1895" s="102"/>
      <c r="X1895" s="103"/>
    </row>
    <row r="1896" ht="14.25" spans="19:24">
      <c r="S1896" s="102"/>
      <c r="T1896" s="102"/>
      <c r="U1896" s="102"/>
      <c r="V1896" s="102"/>
      <c r="W1896" s="102"/>
      <c r="X1896" s="103"/>
    </row>
    <row r="1897" ht="14.25" spans="19:24">
      <c r="S1897" s="102"/>
      <c r="T1897" s="102"/>
      <c r="U1897" s="102"/>
      <c r="V1897" s="102"/>
      <c r="W1897" s="102"/>
      <c r="X1897" s="103"/>
    </row>
    <row r="1898" ht="14.25" spans="19:24">
      <c r="S1898" s="102"/>
      <c r="T1898" s="102"/>
      <c r="U1898" s="102"/>
      <c r="V1898" s="102"/>
      <c r="W1898" s="102"/>
      <c r="X1898" s="102"/>
    </row>
    <row r="1899" ht="14.25" spans="19:24">
      <c r="S1899" s="102"/>
      <c r="T1899" s="102"/>
      <c r="U1899" s="102"/>
      <c r="V1899" s="102"/>
      <c r="W1899" s="102"/>
      <c r="X1899" s="102"/>
    </row>
    <row r="1900" ht="14.25" spans="19:24">
      <c r="S1900" s="102"/>
      <c r="T1900" s="102"/>
      <c r="U1900" s="102"/>
      <c r="V1900" s="102"/>
      <c r="W1900" s="102"/>
      <c r="X1900" s="102"/>
    </row>
    <row r="1901" ht="14.25" spans="19:24">
      <c r="S1901" s="102"/>
      <c r="T1901" s="102"/>
      <c r="U1901" s="102"/>
      <c r="V1901" s="102"/>
      <c r="W1901" s="102"/>
      <c r="X1901" s="103"/>
    </row>
    <row r="1902" ht="14.25" spans="19:24">
      <c r="S1902" s="102"/>
      <c r="T1902" s="102"/>
      <c r="U1902" s="102"/>
      <c r="V1902" s="102"/>
      <c r="W1902" s="102"/>
      <c r="X1902" s="103"/>
    </row>
    <row r="1903" ht="14.25" spans="19:24">
      <c r="S1903" s="102"/>
      <c r="T1903" s="102"/>
      <c r="U1903" s="102"/>
      <c r="V1903" s="102"/>
      <c r="W1903" s="102"/>
      <c r="X1903" s="103"/>
    </row>
    <row r="1904" ht="14.25" spans="19:24">
      <c r="S1904" s="102"/>
      <c r="T1904" s="102"/>
      <c r="U1904" s="102"/>
      <c r="V1904" s="102"/>
      <c r="W1904" s="102"/>
      <c r="X1904" s="102"/>
    </row>
    <row r="1905" ht="14.25" spans="19:24">
      <c r="S1905" s="102"/>
      <c r="T1905" s="102"/>
      <c r="U1905" s="102"/>
      <c r="V1905" s="102"/>
      <c r="W1905" s="102"/>
      <c r="X1905" s="102"/>
    </row>
    <row r="1906" ht="14.25" spans="19:24">
      <c r="S1906" s="102"/>
      <c r="T1906" s="102"/>
      <c r="U1906" s="102"/>
      <c r="V1906" s="102"/>
      <c r="W1906" s="102"/>
      <c r="X1906" s="102"/>
    </row>
    <row r="1907" ht="14.25" spans="19:24">
      <c r="S1907" s="102"/>
      <c r="T1907" s="102"/>
      <c r="U1907" s="102"/>
      <c r="V1907" s="102"/>
      <c r="W1907" s="102"/>
      <c r="X1907" s="103"/>
    </row>
    <row r="1908" ht="14.25" spans="19:24">
      <c r="S1908" s="102"/>
      <c r="T1908" s="102"/>
      <c r="U1908" s="102"/>
      <c r="V1908" s="102"/>
      <c r="W1908" s="102"/>
      <c r="X1908" s="102"/>
    </row>
    <row r="1909" ht="14.25" spans="19:24">
      <c r="S1909" s="102"/>
      <c r="T1909" s="102"/>
      <c r="U1909" s="102"/>
      <c r="V1909" s="102"/>
      <c r="W1909" s="102"/>
      <c r="X1909" s="102"/>
    </row>
    <row r="1910" ht="14.25" spans="19:24">
      <c r="S1910" s="102"/>
      <c r="T1910" s="102"/>
      <c r="U1910" s="102"/>
      <c r="V1910" s="102"/>
      <c r="W1910" s="102"/>
      <c r="X1910" s="102"/>
    </row>
    <row r="1911" ht="14.25" spans="19:24">
      <c r="S1911" s="102"/>
      <c r="T1911" s="102"/>
      <c r="U1911" s="102"/>
      <c r="V1911" s="102"/>
      <c r="W1911" s="102"/>
      <c r="X1911" s="103"/>
    </row>
    <row r="1912" ht="14.25" spans="19:24">
      <c r="S1912" s="102"/>
      <c r="T1912" s="102"/>
      <c r="U1912" s="102"/>
      <c r="V1912" s="102"/>
      <c r="W1912" s="102"/>
      <c r="X1912" s="102"/>
    </row>
    <row r="1913" ht="14.25" spans="19:24">
      <c r="S1913" s="102"/>
      <c r="T1913" s="102"/>
      <c r="U1913" s="102"/>
      <c r="V1913" s="102"/>
      <c r="W1913" s="102"/>
      <c r="X1913" s="102"/>
    </row>
    <row r="1914" ht="14.25" spans="19:24">
      <c r="S1914" s="102"/>
      <c r="T1914" s="102"/>
      <c r="U1914" s="102"/>
      <c r="V1914" s="102"/>
      <c r="W1914" s="102"/>
      <c r="X1914" s="102"/>
    </row>
    <row r="1915" ht="14.25" spans="19:24">
      <c r="S1915" s="102"/>
      <c r="T1915" s="102"/>
      <c r="U1915" s="102"/>
      <c r="V1915" s="102"/>
      <c r="W1915" s="102"/>
      <c r="X1915" s="103"/>
    </row>
    <row r="1916" ht="14.25" spans="19:24">
      <c r="S1916" s="102"/>
      <c r="T1916" s="102"/>
      <c r="U1916" s="102"/>
      <c r="V1916" s="102"/>
      <c r="W1916" s="102"/>
      <c r="X1916" s="103"/>
    </row>
    <row r="1917" ht="14.25" spans="19:24">
      <c r="S1917" s="102"/>
      <c r="T1917" s="102"/>
      <c r="U1917" s="102"/>
      <c r="V1917" s="102"/>
      <c r="W1917" s="102"/>
      <c r="X1917" s="103"/>
    </row>
    <row r="1918" ht="14.25" spans="19:24">
      <c r="S1918" s="102"/>
      <c r="T1918" s="102"/>
      <c r="U1918" s="102"/>
      <c r="V1918" s="102"/>
      <c r="W1918" s="102"/>
      <c r="X1918" s="103"/>
    </row>
    <row r="1919" ht="14.25" spans="19:24">
      <c r="S1919" s="102"/>
      <c r="T1919" s="102"/>
      <c r="U1919" s="102"/>
      <c r="V1919" s="102"/>
      <c r="W1919" s="102"/>
      <c r="X1919" s="103"/>
    </row>
    <row r="1920" ht="14.25" spans="19:24">
      <c r="S1920" s="102"/>
      <c r="T1920" s="102"/>
      <c r="U1920" s="102"/>
      <c r="V1920" s="102"/>
      <c r="W1920" s="102"/>
      <c r="X1920" s="103"/>
    </row>
    <row r="1921" ht="14.25" spans="19:24">
      <c r="S1921" s="102"/>
      <c r="T1921" s="102"/>
      <c r="U1921" s="102"/>
      <c r="V1921" s="102"/>
      <c r="W1921" s="102"/>
      <c r="X1921" s="103"/>
    </row>
    <row r="1922" ht="14.25" spans="19:24">
      <c r="S1922" s="102"/>
      <c r="T1922" s="102"/>
      <c r="U1922" s="102"/>
      <c r="V1922" s="102"/>
      <c r="W1922" s="102"/>
      <c r="X1922" s="103"/>
    </row>
    <row r="1923" ht="14.25" spans="19:24">
      <c r="S1923" s="102"/>
      <c r="T1923" s="102"/>
      <c r="U1923" s="102"/>
      <c r="V1923" s="102"/>
      <c r="W1923" s="102"/>
      <c r="X1923" s="103"/>
    </row>
    <row r="1924" ht="14.25" spans="19:24">
      <c r="S1924" s="102"/>
      <c r="T1924" s="102"/>
      <c r="U1924" s="102"/>
      <c r="V1924" s="102"/>
      <c r="W1924" s="102"/>
      <c r="X1924" s="103"/>
    </row>
    <row r="1925" ht="14.25" spans="19:24">
      <c r="S1925" s="102"/>
      <c r="T1925" s="102"/>
      <c r="U1925" s="102"/>
      <c r="V1925" s="102"/>
      <c r="W1925" s="102"/>
      <c r="X1925" s="103"/>
    </row>
    <row r="1926" ht="14.25" spans="19:24">
      <c r="S1926" s="102"/>
      <c r="T1926" s="102"/>
      <c r="U1926" s="102"/>
      <c r="V1926" s="102"/>
      <c r="W1926" s="102"/>
      <c r="X1926" s="103"/>
    </row>
    <row r="1927" ht="14.25" spans="19:24">
      <c r="S1927" s="102"/>
      <c r="T1927" s="102"/>
      <c r="U1927" s="102"/>
      <c r="V1927" s="102"/>
      <c r="W1927" s="102"/>
      <c r="X1927" s="102"/>
    </row>
    <row r="1928" ht="14.25" spans="19:24">
      <c r="S1928" s="102"/>
      <c r="T1928" s="102"/>
      <c r="U1928" s="102"/>
      <c r="V1928" s="102"/>
      <c r="W1928" s="102"/>
      <c r="X1928" s="103"/>
    </row>
    <row r="1929" ht="14.25" spans="19:24">
      <c r="S1929" s="102"/>
      <c r="T1929" s="102"/>
      <c r="U1929" s="102"/>
      <c r="V1929" s="102"/>
      <c r="W1929" s="102"/>
      <c r="X1929" s="103"/>
    </row>
    <row r="1930" ht="14.25" spans="19:24">
      <c r="S1930" s="102"/>
      <c r="T1930" s="102"/>
      <c r="U1930" s="102"/>
      <c r="V1930" s="102"/>
      <c r="W1930" s="102"/>
      <c r="X1930" s="103"/>
    </row>
    <row r="1931" ht="14.25" spans="19:24">
      <c r="S1931" s="102"/>
      <c r="T1931" s="102"/>
      <c r="U1931" s="102"/>
      <c r="V1931" s="102"/>
      <c r="W1931" s="102"/>
      <c r="X1931" s="103"/>
    </row>
    <row r="1932" ht="14.25" spans="19:24">
      <c r="S1932" s="102"/>
      <c r="T1932" s="102"/>
      <c r="U1932" s="102"/>
      <c r="V1932" s="102"/>
      <c r="W1932" s="102"/>
      <c r="X1932" s="103"/>
    </row>
    <row r="1933" ht="14.25" spans="19:24">
      <c r="S1933" s="102"/>
      <c r="T1933" s="102"/>
      <c r="U1933" s="102"/>
      <c r="V1933" s="102"/>
      <c r="W1933" s="102"/>
      <c r="X1933" s="102"/>
    </row>
    <row r="1934" ht="14.25" spans="19:24">
      <c r="S1934" s="102"/>
      <c r="T1934" s="102"/>
      <c r="U1934" s="102"/>
      <c r="V1934" s="102"/>
      <c r="W1934" s="102"/>
      <c r="X1934" s="103"/>
    </row>
    <row r="1935" ht="14.25" spans="19:24">
      <c r="S1935" s="102"/>
      <c r="T1935" s="102"/>
      <c r="U1935" s="102"/>
      <c r="V1935" s="102"/>
      <c r="W1935" s="102"/>
      <c r="X1935" s="103"/>
    </row>
    <row r="1936" ht="14.25" spans="19:24">
      <c r="S1936" s="102"/>
      <c r="T1936" s="102"/>
      <c r="U1936" s="102"/>
      <c r="V1936" s="102"/>
      <c r="W1936" s="102"/>
      <c r="X1936" s="103"/>
    </row>
    <row r="1937" ht="14.25" spans="19:24">
      <c r="S1937" s="102"/>
      <c r="T1937" s="102"/>
      <c r="U1937" s="102"/>
      <c r="V1937" s="102"/>
      <c r="W1937" s="102"/>
      <c r="X1937" s="103"/>
    </row>
    <row r="1938" ht="14.25" spans="19:24">
      <c r="S1938" s="102"/>
      <c r="T1938" s="102"/>
      <c r="U1938" s="102"/>
      <c r="V1938" s="102"/>
      <c r="W1938" s="102"/>
      <c r="X1938" s="103"/>
    </row>
    <row r="1939" ht="14.25" spans="19:24">
      <c r="S1939" s="102"/>
      <c r="T1939" s="102"/>
      <c r="U1939" s="102"/>
      <c r="V1939" s="102"/>
      <c r="W1939" s="102"/>
      <c r="X1939" s="103"/>
    </row>
    <row r="1940" ht="14.25" spans="19:24">
      <c r="S1940" s="102"/>
      <c r="T1940" s="102"/>
      <c r="U1940" s="102"/>
      <c r="V1940" s="102"/>
      <c r="W1940" s="102"/>
      <c r="X1940" s="103"/>
    </row>
    <row r="1941" ht="14.25" spans="19:24">
      <c r="S1941" s="102"/>
      <c r="T1941" s="102"/>
      <c r="U1941" s="102"/>
      <c r="V1941" s="102"/>
      <c r="W1941" s="102"/>
      <c r="X1941" s="102"/>
    </row>
    <row r="1942" ht="14.25" spans="19:24">
      <c r="S1942" s="102"/>
      <c r="T1942" s="102"/>
      <c r="U1942" s="102"/>
      <c r="V1942" s="102"/>
      <c r="W1942" s="102"/>
      <c r="X1942" s="102"/>
    </row>
    <row r="1943" ht="14.25" spans="19:24">
      <c r="S1943" s="102"/>
      <c r="T1943" s="102"/>
      <c r="U1943" s="102"/>
      <c r="V1943" s="102"/>
      <c r="W1943" s="102"/>
      <c r="X1943" s="102"/>
    </row>
    <row r="1944" ht="14.25" spans="19:24">
      <c r="S1944" s="102"/>
      <c r="T1944" s="102"/>
      <c r="U1944" s="102"/>
      <c r="V1944" s="102"/>
      <c r="W1944" s="102"/>
      <c r="X1944" s="103"/>
    </row>
    <row r="1945" ht="14.25" spans="19:24">
      <c r="S1945" s="102"/>
      <c r="T1945" s="102"/>
      <c r="U1945" s="102"/>
      <c r="V1945" s="102"/>
      <c r="W1945" s="102"/>
      <c r="X1945" s="103"/>
    </row>
    <row r="1946" ht="14.25" spans="19:24">
      <c r="S1946" s="102"/>
      <c r="T1946" s="102"/>
      <c r="U1946" s="102"/>
      <c r="V1946" s="102"/>
      <c r="W1946" s="102"/>
      <c r="X1946" s="103"/>
    </row>
    <row r="1947" ht="14.25" spans="19:24">
      <c r="S1947" s="102"/>
      <c r="T1947" s="102"/>
      <c r="U1947" s="102"/>
      <c r="V1947" s="102"/>
      <c r="W1947" s="102"/>
      <c r="X1947" s="103"/>
    </row>
    <row r="1948" ht="14.25" spans="19:24">
      <c r="S1948" s="102"/>
      <c r="T1948" s="102"/>
      <c r="U1948" s="102"/>
      <c r="V1948" s="102"/>
      <c r="W1948" s="102"/>
      <c r="X1948" s="103"/>
    </row>
    <row r="1949" ht="14.25" spans="19:24">
      <c r="S1949" s="102"/>
      <c r="T1949" s="102"/>
      <c r="U1949" s="102"/>
      <c r="V1949" s="102"/>
      <c r="W1949" s="102"/>
      <c r="X1949" s="102"/>
    </row>
    <row r="1950" ht="14.25" spans="19:24">
      <c r="S1950" s="102"/>
      <c r="T1950" s="102"/>
      <c r="U1950" s="102"/>
      <c r="V1950" s="102"/>
      <c r="W1950" s="102"/>
      <c r="X1950" s="102"/>
    </row>
    <row r="1951" ht="14.25" spans="19:24">
      <c r="S1951" s="102"/>
      <c r="T1951" s="102"/>
      <c r="U1951" s="102"/>
      <c r="V1951" s="102"/>
      <c r="W1951" s="102"/>
      <c r="X1951" s="102"/>
    </row>
    <row r="1952" ht="14.25" spans="19:24">
      <c r="S1952" s="102"/>
      <c r="T1952" s="102"/>
      <c r="U1952" s="102"/>
      <c r="V1952" s="102"/>
      <c r="W1952" s="102"/>
      <c r="X1952" s="102"/>
    </row>
    <row r="1953" ht="14.25" spans="19:24">
      <c r="S1953" s="102"/>
      <c r="T1953" s="102"/>
      <c r="U1953" s="102"/>
      <c r="V1953" s="102"/>
      <c r="W1953" s="102"/>
      <c r="X1953" s="103"/>
    </row>
    <row r="1954" ht="14.25" spans="19:24">
      <c r="S1954" s="102"/>
      <c r="T1954" s="102"/>
      <c r="U1954" s="102"/>
      <c r="V1954" s="102"/>
      <c r="W1954" s="102"/>
      <c r="X1954" s="102"/>
    </row>
    <row r="1955" ht="14.25" spans="19:24">
      <c r="S1955" s="102"/>
      <c r="T1955" s="102"/>
      <c r="U1955" s="102"/>
      <c r="V1955" s="102"/>
      <c r="W1955" s="102"/>
      <c r="X1955" s="102"/>
    </row>
    <row r="1956" ht="14.25" spans="19:24">
      <c r="S1956" s="102"/>
      <c r="T1956" s="102"/>
      <c r="U1956" s="102"/>
      <c r="V1956" s="102"/>
      <c r="W1956" s="102"/>
      <c r="X1956" s="102"/>
    </row>
    <row r="1957" ht="14.25" spans="19:24">
      <c r="S1957" s="102"/>
      <c r="T1957" s="102"/>
      <c r="U1957" s="102"/>
      <c r="V1957" s="102"/>
      <c r="W1957" s="102"/>
      <c r="X1957" s="103"/>
    </row>
    <row r="1958" ht="14.25" spans="19:24">
      <c r="S1958" s="102"/>
      <c r="T1958" s="102"/>
      <c r="U1958" s="102"/>
      <c r="V1958" s="102"/>
      <c r="W1958" s="102"/>
      <c r="X1958" s="103"/>
    </row>
    <row r="1959" ht="14.25" spans="19:24">
      <c r="S1959" s="102"/>
      <c r="T1959" s="102"/>
      <c r="U1959" s="102"/>
      <c r="V1959" s="102"/>
      <c r="W1959" s="102"/>
      <c r="X1959" s="103"/>
    </row>
    <row r="1960" ht="14.25" spans="19:24">
      <c r="S1960" s="102"/>
      <c r="T1960" s="102"/>
      <c r="U1960" s="102"/>
      <c r="V1960" s="102"/>
      <c r="W1960" s="102"/>
      <c r="X1960" s="102"/>
    </row>
    <row r="1961" ht="14.25" spans="19:24">
      <c r="S1961" s="102"/>
      <c r="T1961" s="102"/>
      <c r="U1961" s="102"/>
      <c r="V1961" s="102"/>
      <c r="W1961" s="102"/>
      <c r="X1961" s="103"/>
    </row>
    <row r="1962" ht="14.25" spans="19:24">
      <c r="S1962" s="102"/>
      <c r="T1962" s="102"/>
      <c r="U1962" s="102"/>
      <c r="V1962" s="102"/>
      <c r="W1962" s="102"/>
      <c r="X1962" s="103"/>
    </row>
    <row r="1963" ht="14.25" spans="19:24">
      <c r="S1963" s="102"/>
      <c r="T1963" s="102"/>
      <c r="U1963" s="102"/>
      <c r="V1963" s="102"/>
      <c r="W1963" s="102"/>
      <c r="X1963" s="103"/>
    </row>
    <row r="1964" ht="14.25" spans="19:24">
      <c r="S1964" s="102"/>
      <c r="T1964" s="102"/>
      <c r="U1964" s="102"/>
      <c r="V1964" s="102"/>
      <c r="W1964" s="102"/>
      <c r="X1964" s="103"/>
    </row>
    <row r="1965" ht="14.25" spans="19:24">
      <c r="S1965" s="102"/>
      <c r="T1965" s="102"/>
      <c r="U1965" s="102"/>
      <c r="V1965" s="102"/>
      <c r="W1965" s="102"/>
      <c r="X1965" s="102"/>
    </row>
    <row r="1966" ht="14.25" spans="19:24">
      <c r="S1966" s="102"/>
      <c r="T1966" s="102"/>
      <c r="U1966" s="102"/>
      <c r="V1966" s="102"/>
      <c r="W1966" s="102"/>
      <c r="X1966" s="102"/>
    </row>
    <row r="1967" ht="14.25" spans="19:24">
      <c r="S1967" s="102"/>
      <c r="T1967" s="102"/>
      <c r="U1967" s="102"/>
      <c r="V1967" s="102"/>
      <c r="W1967" s="102"/>
      <c r="X1967" s="102"/>
    </row>
    <row r="1968" ht="14.25" spans="19:24">
      <c r="S1968" s="102"/>
      <c r="T1968" s="102"/>
      <c r="U1968" s="102"/>
      <c r="V1968" s="102"/>
      <c r="W1968" s="102"/>
      <c r="X1968" s="103"/>
    </row>
    <row r="1969" ht="14.25" spans="19:24">
      <c r="S1969" s="102"/>
      <c r="T1969" s="102"/>
      <c r="U1969" s="102"/>
      <c r="V1969" s="102"/>
      <c r="W1969" s="102"/>
      <c r="X1969" s="102"/>
    </row>
    <row r="1970" ht="14.25" spans="19:24">
      <c r="S1970" s="102"/>
      <c r="T1970" s="102"/>
      <c r="U1970" s="102"/>
      <c r="V1970" s="102"/>
      <c r="W1970" s="102"/>
      <c r="X1970" s="103"/>
    </row>
    <row r="1971" ht="14.25" spans="19:24">
      <c r="S1971" s="102"/>
      <c r="T1971" s="102"/>
      <c r="U1971" s="102"/>
      <c r="V1971" s="102"/>
      <c r="W1971" s="102"/>
      <c r="X1971" s="103"/>
    </row>
    <row r="1972" ht="14.25" spans="19:24">
      <c r="S1972" s="102"/>
      <c r="T1972" s="102"/>
      <c r="U1972" s="102"/>
      <c r="V1972" s="102"/>
      <c r="W1972" s="102"/>
      <c r="X1972" s="103"/>
    </row>
    <row r="1973" ht="14.25" spans="19:24">
      <c r="S1973" s="102"/>
      <c r="T1973" s="102"/>
      <c r="U1973" s="102"/>
      <c r="V1973" s="102"/>
      <c r="W1973" s="102"/>
      <c r="X1973" s="103"/>
    </row>
    <row r="1974" ht="14.25" spans="19:24">
      <c r="S1974" s="102"/>
      <c r="T1974" s="102"/>
      <c r="U1974" s="102"/>
      <c r="V1974" s="102"/>
      <c r="W1974" s="102"/>
      <c r="X1974" s="103"/>
    </row>
    <row r="1975" ht="14.25" spans="19:24">
      <c r="S1975" s="102"/>
      <c r="T1975" s="102"/>
      <c r="U1975" s="102"/>
      <c r="V1975" s="102"/>
      <c r="W1975" s="102"/>
      <c r="X1975" s="102"/>
    </row>
    <row r="1976" ht="14.25" spans="19:24">
      <c r="S1976" s="102"/>
      <c r="T1976" s="102"/>
      <c r="U1976" s="102"/>
      <c r="V1976" s="102"/>
      <c r="W1976" s="102"/>
      <c r="X1976" s="102"/>
    </row>
    <row r="1977" ht="14.25" spans="19:24">
      <c r="S1977" s="102"/>
      <c r="T1977" s="102"/>
      <c r="U1977" s="102"/>
      <c r="V1977" s="102"/>
      <c r="W1977" s="102"/>
      <c r="X1977" s="102"/>
    </row>
    <row r="1978" ht="14.25" spans="19:24">
      <c r="S1978" s="102"/>
      <c r="T1978" s="102"/>
      <c r="U1978" s="102"/>
      <c r="V1978" s="102"/>
      <c r="W1978" s="102"/>
      <c r="X1978" s="103"/>
    </row>
    <row r="1979" ht="14.25" spans="19:24">
      <c r="S1979" s="102"/>
      <c r="T1979" s="102"/>
      <c r="U1979" s="102"/>
      <c r="V1979" s="102"/>
      <c r="W1979" s="102"/>
      <c r="X1979" s="103"/>
    </row>
    <row r="1980" ht="14.25" spans="19:24">
      <c r="S1980" s="102"/>
      <c r="T1980" s="102"/>
      <c r="U1980" s="102"/>
      <c r="V1980" s="102"/>
      <c r="W1980" s="102"/>
      <c r="X1980" s="102"/>
    </row>
    <row r="1981" ht="14.25" spans="19:24">
      <c r="S1981" s="102"/>
      <c r="T1981" s="102"/>
      <c r="U1981" s="102"/>
      <c r="V1981" s="102"/>
      <c r="W1981" s="102"/>
      <c r="X1981" s="103"/>
    </row>
    <row r="1982" ht="14.25" spans="19:24">
      <c r="S1982" s="102"/>
      <c r="T1982" s="102"/>
      <c r="U1982" s="102"/>
      <c r="V1982" s="102"/>
      <c r="W1982" s="102"/>
      <c r="X1982" s="103"/>
    </row>
    <row r="1983" ht="14.25" spans="19:24">
      <c r="S1983" s="102"/>
      <c r="T1983" s="102"/>
      <c r="U1983" s="102"/>
      <c r="V1983" s="102"/>
      <c r="W1983" s="102"/>
      <c r="X1983" s="103"/>
    </row>
    <row r="1984" ht="14.25" spans="19:24">
      <c r="S1984" s="102"/>
      <c r="T1984" s="102"/>
      <c r="U1984" s="102"/>
      <c r="V1984" s="102"/>
      <c r="W1984" s="102"/>
      <c r="X1984" s="103"/>
    </row>
    <row r="1985" ht="14.25" spans="19:24">
      <c r="S1985" s="102"/>
      <c r="T1985" s="102"/>
      <c r="U1985" s="102"/>
      <c r="V1985" s="102"/>
      <c r="W1985" s="102"/>
      <c r="X1985" s="103"/>
    </row>
    <row r="1986" ht="14.25" spans="19:24">
      <c r="S1986" s="102"/>
      <c r="T1986" s="102"/>
      <c r="U1986" s="102"/>
      <c r="V1986" s="102"/>
      <c r="W1986" s="102"/>
      <c r="X1986" s="103"/>
    </row>
    <row r="1987" ht="14.25" spans="19:24">
      <c r="S1987" s="102"/>
      <c r="T1987" s="102"/>
      <c r="U1987" s="102"/>
      <c r="V1987" s="102"/>
      <c r="W1987" s="102"/>
      <c r="X1987" s="103"/>
    </row>
    <row r="1988" ht="14.25" spans="19:24">
      <c r="S1988" s="102"/>
      <c r="T1988" s="102"/>
      <c r="U1988" s="102"/>
      <c r="V1988" s="102"/>
      <c r="W1988" s="102"/>
      <c r="X1988" s="103"/>
    </row>
    <row r="1989" ht="14.25" spans="19:24">
      <c r="S1989" s="102"/>
      <c r="T1989" s="102"/>
      <c r="U1989" s="102"/>
      <c r="V1989" s="102"/>
      <c r="W1989" s="102"/>
      <c r="X1989" s="103"/>
    </row>
    <row r="1990" ht="14.25" spans="19:24">
      <c r="S1990" s="102"/>
      <c r="T1990" s="102"/>
      <c r="U1990" s="102"/>
      <c r="V1990" s="102"/>
      <c r="W1990" s="102"/>
      <c r="X1990" s="103"/>
    </row>
    <row r="1991" ht="14.25" spans="19:24">
      <c r="S1991" s="102"/>
      <c r="T1991" s="102"/>
      <c r="U1991" s="102"/>
      <c r="V1991" s="102"/>
      <c r="W1991" s="102"/>
      <c r="X1991" s="103"/>
    </row>
    <row r="1992" ht="14.25" spans="19:24">
      <c r="S1992" s="102"/>
      <c r="T1992" s="102"/>
      <c r="U1992" s="102"/>
      <c r="V1992" s="102"/>
      <c r="W1992" s="102"/>
      <c r="X1992" s="103"/>
    </row>
    <row r="1993" ht="14.25" spans="19:24">
      <c r="S1993" s="102"/>
      <c r="T1993" s="102"/>
      <c r="U1993" s="102"/>
      <c r="V1993" s="102"/>
      <c r="W1993" s="102"/>
      <c r="X1993" s="103"/>
    </row>
    <row r="1994" ht="14.25" spans="19:24">
      <c r="S1994" s="102"/>
      <c r="T1994" s="102"/>
      <c r="U1994" s="102"/>
      <c r="V1994" s="102"/>
      <c r="W1994" s="102"/>
      <c r="X1994" s="102"/>
    </row>
    <row r="1995" ht="14.25" spans="19:24">
      <c r="S1995" s="102"/>
      <c r="T1995" s="102"/>
      <c r="U1995" s="102"/>
      <c r="V1995" s="102"/>
      <c r="W1995" s="102"/>
      <c r="X1995" s="103"/>
    </row>
    <row r="1996" ht="14.25" spans="19:24">
      <c r="S1996" s="102"/>
      <c r="T1996" s="102"/>
      <c r="U1996" s="102"/>
      <c r="V1996" s="102"/>
      <c r="W1996" s="102"/>
      <c r="X1996" s="102"/>
    </row>
    <row r="1997" ht="14.25" spans="19:24">
      <c r="S1997" s="102"/>
      <c r="T1997" s="102"/>
      <c r="U1997" s="102"/>
      <c r="V1997" s="102"/>
      <c r="W1997" s="102"/>
      <c r="X1997" s="102"/>
    </row>
    <row r="1998" ht="14.25" spans="19:24">
      <c r="S1998" s="102"/>
      <c r="T1998" s="102"/>
      <c r="U1998" s="102"/>
      <c r="V1998" s="102"/>
      <c r="W1998" s="102"/>
      <c r="X1998" s="103"/>
    </row>
    <row r="1999" ht="14.25" spans="19:24">
      <c r="S1999" s="102"/>
      <c r="T1999" s="102"/>
      <c r="U1999" s="102"/>
      <c r="V1999" s="102"/>
      <c r="W1999" s="102"/>
      <c r="X1999" s="102"/>
    </row>
    <row r="2000" ht="14.25" spans="19:24">
      <c r="S2000" s="102"/>
      <c r="T2000" s="102"/>
      <c r="U2000" s="102"/>
      <c r="V2000" s="102"/>
      <c r="W2000" s="102"/>
      <c r="X2000" s="103"/>
    </row>
    <row r="2001" ht="14.25" spans="19:24">
      <c r="S2001" s="102"/>
      <c r="T2001" s="102"/>
      <c r="U2001" s="102"/>
      <c r="V2001" s="102"/>
      <c r="W2001" s="102"/>
      <c r="X2001" s="102"/>
    </row>
    <row r="2002" ht="14.25" spans="19:24">
      <c r="S2002" s="102"/>
      <c r="T2002" s="102"/>
      <c r="U2002" s="102"/>
      <c r="V2002" s="102"/>
      <c r="W2002" s="102"/>
      <c r="X2002" s="102"/>
    </row>
    <row r="2003" ht="14.25" spans="19:24">
      <c r="S2003" s="102"/>
      <c r="T2003" s="102"/>
      <c r="U2003" s="102"/>
      <c r="V2003" s="102"/>
      <c r="W2003" s="102"/>
      <c r="X2003" s="103"/>
    </row>
    <row r="2004" ht="14.25" spans="19:24">
      <c r="S2004" s="102"/>
      <c r="T2004" s="102"/>
      <c r="U2004" s="102"/>
      <c r="V2004" s="102"/>
      <c r="W2004" s="102"/>
      <c r="X2004" s="103"/>
    </row>
    <row r="2005" ht="14.25" spans="19:24">
      <c r="S2005" s="102"/>
      <c r="T2005" s="102"/>
      <c r="U2005" s="102"/>
      <c r="V2005" s="102"/>
      <c r="W2005" s="102"/>
      <c r="X2005" s="103"/>
    </row>
    <row r="2006" ht="14.25" spans="19:24">
      <c r="S2006" s="102"/>
      <c r="T2006" s="102"/>
      <c r="U2006" s="102"/>
      <c r="V2006" s="102"/>
      <c r="W2006" s="102"/>
      <c r="X2006" s="103"/>
    </row>
    <row r="2007" ht="14.25" spans="19:24">
      <c r="S2007" s="102"/>
      <c r="T2007" s="102"/>
      <c r="U2007" s="102"/>
      <c r="V2007" s="102"/>
      <c r="W2007" s="102"/>
      <c r="X2007" s="103"/>
    </row>
    <row r="2008" ht="14.25" spans="19:24">
      <c r="S2008" s="102"/>
      <c r="T2008" s="102"/>
      <c r="U2008" s="102"/>
      <c r="V2008" s="102"/>
      <c r="W2008" s="102"/>
      <c r="X2008" s="103"/>
    </row>
    <row r="2009" ht="14.25" spans="19:24">
      <c r="S2009" s="102"/>
      <c r="T2009" s="102"/>
      <c r="U2009" s="102"/>
      <c r="V2009" s="102"/>
      <c r="W2009" s="102"/>
      <c r="X2009" s="103"/>
    </row>
    <row r="2010" ht="14.25" spans="19:24">
      <c r="S2010" s="102"/>
      <c r="T2010" s="102"/>
      <c r="U2010" s="102"/>
      <c r="V2010" s="102"/>
      <c r="W2010" s="102"/>
      <c r="X2010" s="102"/>
    </row>
    <row r="2011" ht="14.25" spans="19:24">
      <c r="S2011" s="102"/>
      <c r="T2011" s="102"/>
      <c r="U2011" s="102"/>
      <c r="V2011" s="102"/>
      <c r="W2011" s="102"/>
      <c r="X2011" s="102"/>
    </row>
    <row r="2012" ht="14.25" spans="19:24">
      <c r="S2012" s="102"/>
      <c r="T2012" s="102"/>
      <c r="U2012" s="102"/>
      <c r="V2012" s="102"/>
      <c r="W2012" s="102"/>
      <c r="X2012" s="103"/>
    </row>
    <row r="2013" ht="14.25" spans="19:24">
      <c r="S2013" s="102"/>
      <c r="T2013" s="102"/>
      <c r="U2013" s="102"/>
      <c r="V2013" s="102"/>
      <c r="W2013" s="102"/>
      <c r="X2013" s="103"/>
    </row>
    <row r="2014" ht="14.25" spans="19:24">
      <c r="S2014" s="102"/>
      <c r="T2014" s="102"/>
      <c r="U2014" s="102"/>
      <c r="V2014" s="102"/>
      <c r="W2014" s="102"/>
      <c r="X2014" s="103"/>
    </row>
    <row r="2015" ht="14.25" spans="19:24">
      <c r="S2015" s="102"/>
      <c r="T2015" s="102"/>
      <c r="U2015" s="102"/>
      <c r="V2015" s="102"/>
      <c r="W2015" s="102"/>
      <c r="X2015" s="103"/>
    </row>
    <row r="2016" ht="14.25" spans="19:24">
      <c r="S2016" s="102"/>
      <c r="T2016" s="102"/>
      <c r="U2016" s="102"/>
      <c r="V2016" s="102"/>
      <c r="W2016" s="102"/>
      <c r="X2016" s="103"/>
    </row>
    <row r="2017" ht="14.25" spans="19:24">
      <c r="S2017" s="102"/>
      <c r="T2017" s="102"/>
      <c r="U2017" s="102"/>
      <c r="V2017" s="102"/>
      <c r="W2017" s="102"/>
      <c r="X2017" s="103"/>
    </row>
    <row r="2018" ht="14.25" spans="19:24">
      <c r="S2018" s="102"/>
      <c r="T2018" s="102"/>
      <c r="U2018" s="102"/>
      <c r="V2018" s="102"/>
      <c r="W2018" s="102"/>
      <c r="X2018" s="102"/>
    </row>
    <row r="2019" ht="14.25" spans="19:24">
      <c r="S2019" s="102"/>
      <c r="T2019" s="102"/>
      <c r="U2019" s="102"/>
      <c r="V2019" s="102"/>
      <c r="W2019" s="102"/>
      <c r="X2019" s="102"/>
    </row>
    <row r="2020" ht="14.25" spans="19:24">
      <c r="S2020" s="102"/>
      <c r="T2020" s="102"/>
      <c r="U2020" s="102"/>
      <c r="V2020" s="102"/>
      <c r="W2020" s="102"/>
      <c r="X2020" s="102"/>
    </row>
    <row r="2021" ht="14.25" spans="19:24">
      <c r="S2021" s="102"/>
      <c r="T2021" s="102"/>
      <c r="U2021" s="102"/>
      <c r="V2021" s="102"/>
      <c r="W2021" s="102"/>
      <c r="X2021" s="103"/>
    </row>
    <row r="2022" ht="14.25" spans="19:24">
      <c r="S2022" s="102"/>
      <c r="T2022" s="102"/>
      <c r="U2022" s="102"/>
      <c r="V2022" s="102"/>
      <c r="W2022" s="102"/>
      <c r="X2022" s="102"/>
    </row>
    <row r="2023" ht="14.25" spans="19:24">
      <c r="S2023" s="102"/>
      <c r="T2023" s="102"/>
      <c r="U2023" s="102"/>
      <c r="V2023" s="102"/>
      <c r="W2023" s="102"/>
      <c r="X2023" s="103"/>
    </row>
    <row r="2024" ht="14.25" spans="19:24">
      <c r="S2024" s="102"/>
      <c r="T2024" s="102"/>
      <c r="U2024" s="102"/>
      <c r="V2024" s="102"/>
      <c r="W2024" s="102"/>
      <c r="X2024" s="103"/>
    </row>
    <row r="2025" ht="14.25" spans="19:24">
      <c r="S2025" s="102"/>
      <c r="T2025" s="102"/>
      <c r="U2025" s="102"/>
      <c r="V2025" s="102"/>
      <c r="W2025" s="102"/>
      <c r="X2025" s="103"/>
    </row>
    <row r="2026" ht="14.25" spans="19:24">
      <c r="S2026" s="102"/>
      <c r="T2026" s="102"/>
      <c r="U2026" s="102"/>
      <c r="V2026" s="102"/>
      <c r="W2026" s="102"/>
      <c r="X2026" s="103"/>
    </row>
    <row r="2027" ht="14.25" spans="19:24">
      <c r="S2027" s="102"/>
      <c r="T2027" s="102"/>
      <c r="U2027" s="102"/>
      <c r="V2027" s="102"/>
      <c r="W2027" s="102"/>
      <c r="X2027" s="103"/>
    </row>
    <row r="2028" ht="14.25" spans="19:24">
      <c r="S2028" s="102"/>
      <c r="T2028" s="102"/>
      <c r="U2028" s="102"/>
      <c r="V2028" s="102"/>
      <c r="W2028" s="102"/>
      <c r="X2028" s="102"/>
    </row>
    <row r="2029" ht="14.25" spans="19:24">
      <c r="S2029" s="102"/>
      <c r="T2029" s="102"/>
      <c r="U2029" s="102"/>
      <c r="V2029" s="102"/>
      <c r="W2029" s="102"/>
      <c r="X2029" s="103"/>
    </row>
    <row r="2030" ht="14.25" spans="19:24">
      <c r="S2030" s="102"/>
      <c r="T2030" s="102"/>
      <c r="U2030" s="102"/>
      <c r="V2030" s="102"/>
      <c r="W2030" s="102"/>
      <c r="X2030" s="103"/>
    </row>
    <row r="2031" ht="14.25" spans="19:24">
      <c r="S2031" s="102"/>
      <c r="T2031" s="102"/>
      <c r="U2031" s="102"/>
      <c r="V2031" s="102"/>
      <c r="W2031" s="102"/>
      <c r="X2031" s="103"/>
    </row>
    <row r="2032" ht="14.25" spans="19:24">
      <c r="S2032" s="102"/>
      <c r="T2032" s="102"/>
      <c r="U2032" s="102"/>
      <c r="V2032" s="102"/>
      <c r="W2032" s="102"/>
      <c r="X2032" s="102"/>
    </row>
    <row r="2033" ht="14.25" spans="19:24">
      <c r="S2033" s="102"/>
      <c r="T2033" s="102"/>
      <c r="U2033" s="102"/>
      <c r="V2033" s="102"/>
      <c r="W2033" s="102"/>
      <c r="X2033" s="103"/>
    </row>
    <row r="2034" ht="14.25" spans="19:24">
      <c r="S2034" s="102"/>
      <c r="T2034" s="102"/>
      <c r="U2034" s="102"/>
      <c r="V2034" s="102"/>
      <c r="W2034" s="102"/>
      <c r="X2034" s="102"/>
    </row>
    <row r="2035" ht="14.25" spans="19:24">
      <c r="S2035" s="102"/>
      <c r="T2035" s="102"/>
      <c r="U2035" s="102"/>
      <c r="V2035" s="102"/>
      <c r="W2035" s="102"/>
      <c r="X2035" s="102"/>
    </row>
    <row r="2036" ht="14.25" spans="19:24">
      <c r="S2036" s="102"/>
      <c r="T2036" s="102"/>
      <c r="U2036" s="102"/>
      <c r="V2036" s="102"/>
      <c r="W2036" s="102"/>
      <c r="X2036" s="103"/>
    </row>
    <row r="2037" ht="14.25" spans="19:24">
      <c r="S2037" s="102"/>
      <c r="T2037" s="102"/>
      <c r="U2037" s="102"/>
      <c r="V2037" s="102"/>
      <c r="W2037" s="102"/>
      <c r="X2037" s="103"/>
    </row>
    <row r="2038" ht="14.25" spans="19:24">
      <c r="S2038" s="102"/>
      <c r="T2038" s="102"/>
      <c r="U2038" s="102"/>
      <c r="V2038" s="102"/>
      <c r="W2038" s="102"/>
      <c r="X2038" s="103"/>
    </row>
    <row r="2039" ht="14.25" spans="19:24">
      <c r="S2039" s="102"/>
      <c r="T2039" s="102"/>
      <c r="U2039" s="102"/>
      <c r="V2039" s="102"/>
      <c r="W2039" s="102"/>
      <c r="X2039" s="103"/>
    </row>
    <row r="2040" ht="14.25" spans="19:24">
      <c r="S2040" s="102"/>
      <c r="T2040" s="102"/>
      <c r="U2040" s="102"/>
      <c r="V2040" s="102"/>
      <c r="W2040" s="102"/>
      <c r="X2040" s="102"/>
    </row>
    <row r="2041" ht="14.25" spans="19:24">
      <c r="S2041" s="102"/>
      <c r="T2041" s="102"/>
      <c r="U2041" s="102"/>
      <c r="V2041" s="102"/>
      <c r="W2041" s="102"/>
      <c r="X2041" s="103"/>
    </row>
    <row r="2042" ht="14.25" spans="19:24">
      <c r="S2042" s="102"/>
      <c r="T2042" s="102"/>
      <c r="U2042" s="102"/>
      <c r="V2042" s="102"/>
      <c r="W2042" s="102"/>
      <c r="X2042" s="103"/>
    </row>
    <row r="2043" ht="14.25" spans="19:24">
      <c r="S2043" s="102"/>
      <c r="T2043" s="102"/>
      <c r="U2043" s="102"/>
      <c r="V2043" s="102"/>
      <c r="W2043" s="102"/>
      <c r="X2043" s="103"/>
    </row>
    <row r="2044" ht="14.25" spans="19:24">
      <c r="S2044" s="102"/>
      <c r="T2044" s="102"/>
      <c r="U2044" s="102"/>
      <c r="V2044" s="102"/>
      <c r="W2044" s="102"/>
      <c r="X2044" s="102"/>
    </row>
    <row r="2045" ht="14.25" spans="19:24">
      <c r="S2045" s="102"/>
      <c r="T2045" s="102"/>
      <c r="U2045" s="102"/>
      <c r="V2045" s="102"/>
      <c r="W2045" s="102"/>
      <c r="X2045" s="102"/>
    </row>
    <row r="2046" ht="14.25" spans="19:24">
      <c r="S2046" s="102"/>
      <c r="T2046" s="102"/>
      <c r="U2046" s="102"/>
      <c r="V2046" s="102"/>
      <c r="W2046" s="102"/>
      <c r="X2046" s="102"/>
    </row>
    <row r="2047" ht="14.25" spans="19:24">
      <c r="S2047" s="102"/>
      <c r="T2047" s="102"/>
      <c r="U2047" s="102"/>
      <c r="V2047" s="102"/>
      <c r="W2047" s="102"/>
      <c r="X2047" s="103"/>
    </row>
    <row r="2048" ht="14.25" spans="19:24">
      <c r="S2048" s="102"/>
      <c r="T2048" s="102"/>
      <c r="U2048" s="102"/>
      <c r="V2048" s="102"/>
      <c r="W2048" s="102"/>
      <c r="X2048" s="103"/>
    </row>
    <row r="2049" ht="14.25" spans="19:24">
      <c r="S2049" s="102"/>
      <c r="T2049" s="102"/>
      <c r="U2049" s="102"/>
      <c r="V2049" s="102"/>
      <c r="W2049" s="102"/>
      <c r="X2049" s="103"/>
    </row>
    <row r="2050" ht="14.25" spans="19:24">
      <c r="S2050" s="102"/>
      <c r="T2050" s="102"/>
      <c r="U2050" s="102"/>
      <c r="V2050" s="102"/>
      <c r="W2050" s="102"/>
      <c r="X2050" s="103"/>
    </row>
    <row r="2051" ht="14.25" spans="19:24">
      <c r="S2051" s="102"/>
      <c r="T2051" s="102"/>
      <c r="U2051" s="102"/>
      <c r="V2051" s="102"/>
      <c r="W2051" s="102"/>
      <c r="X2051" s="103"/>
    </row>
    <row r="2052" ht="14.25" spans="19:24">
      <c r="S2052" s="102"/>
      <c r="T2052" s="102"/>
      <c r="U2052" s="102"/>
      <c r="V2052" s="102"/>
      <c r="W2052" s="102"/>
      <c r="X2052" s="103"/>
    </row>
    <row r="2053" ht="14.25" spans="19:24">
      <c r="S2053" s="102"/>
      <c r="T2053" s="102"/>
      <c r="U2053" s="102"/>
      <c r="V2053" s="102"/>
      <c r="W2053" s="102"/>
      <c r="X2053" s="103"/>
    </row>
    <row r="2054" ht="14.25" spans="19:24">
      <c r="S2054" s="102"/>
      <c r="T2054" s="102"/>
      <c r="U2054" s="102"/>
      <c r="V2054" s="102"/>
      <c r="W2054" s="102"/>
      <c r="X2054" s="103"/>
    </row>
    <row r="2055" ht="14.25" spans="19:24">
      <c r="S2055" s="102"/>
      <c r="T2055" s="102"/>
      <c r="U2055" s="102"/>
      <c r="V2055" s="102"/>
      <c r="W2055" s="102"/>
      <c r="X2055" s="103"/>
    </row>
    <row r="2056" ht="14.25" spans="19:24">
      <c r="S2056" s="102"/>
      <c r="T2056" s="102"/>
      <c r="U2056" s="102"/>
      <c r="V2056" s="102"/>
      <c r="W2056" s="102"/>
      <c r="X2056" s="103"/>
    </row>
    <row r="2057" ht="14.25" spans="19:24">
      <c r="S2057" s="102"/>
      <c r="T2057" s="102"/>
      <c r="U2057" s="102"/>
      <c r="V2057" s="102"/>
      <c r="W2057" s="102"/>
      <c r="X2057" s="103"/>
    </row>
    <row r="2058" ht="14.25" spans="19:24">
      <c r="S2058" s="102"/>
      <c r="T2058" s="102"/>
      <c r="U2058" s="102"/>
      <c r="V2058" s="102"/>
      <c r="W2058" s="102"/>
      <c r="X2058" s="102"/>
    </row>
    <row r="2059" ht="14.25" spans="19:24">
      <c r="S2059" s="102"/>
      <c r="T2059" s="102"/>
      <c r="U2059" s="102"/>
      <c r="V2059" s="102"/>
      <c r="W2059" s="102"/>
      <c r="X2059" s="103"/>
    </row>
    <row r="2060" ht="14.25" spans="19:24">
      <c r="S2060" s="102"/>
      <c r="T2060" s="102"/>
      <c r="U2060" s="102"/>
      <c r="V2060" s="102"/>
      <c r="W2060" s="102"/>
      <c r="X2060" s="103"/>
    </row>
    <row r="2061" ht="14.25" spans="19:24">
      <c r="S2061" s="102"/>
      <c r="T2061" s="102"/>
      <c r="U2061" s="102"/>
      <c r="V2061" s="102"/>
      <c r="W2061" s="102"/>
      <c r="X2061" s="102"/>
    </row>
    <row r="2062" ht="14.25" spans="19:24">
      <c r="S2062" s="102"/>
      <c r="T2062" s="102"/>
      <c r="U2062" s="102"/>
      <c r="V2062" s="102"/>
      <c r="W2062" s="102"/>
      <c r="X2062" s="103"/>
    </row>
    <row r="2063" ht="14.25" spans="19:24">
      <c r="S2063" s="102"/>
      <c r="T2063" s="102"/>
      <c r="U2063" s="102"/>
      <c r="V2063" s="102"/>
      <c r="W2063" s="102"/>
      <c r="X2063" s="103"/>
    </row>
    <row r="2064" ht="14.25" spans="19:24">
      <c r="S2064" s="102"/>
      <c r="T2064" s="102"/>
      <c r="U2064" s="102"/>
      <c r="V2064" s="102"/>
      <c r="W2064" s="102"/>
      <c r="X2064" s="103"/>
    </row>
    <row r="2065" ht="14.25" spans="19:24">
      <c r="S2065" s="102"/>
      <c r="T2065" s="102"/>
      <c r="U2065" s="102"/>
      <c r="V2065" s="102"/>
      <c r="W2065" s="102"/>
      <c r="X2065" s="102"/>
    </row>
    <row r="2066" ht="14.25" spans="19:24">
      <c r="S2066" s="102"/>
      <c r="T2066" s="102"/>
      <c r="U2066" s="102"/>
      <c r="V2066" s="102"/>
      <c r="W2066" s="102"/>
      <c r="X2066" s="103"/>
    </row>
    <row r="2067" ht="14.25" spans="19:24">
      <c r="S2067" s="102"/>
      <c r="T2067" s="102"/>
      <c r="U2067" s="102"/>
      <c r="V2067" s="102"/>
      <c r="W2067" s="102"/>
      <c r="X2067" s="103"/>
    </row>
    <row r="2068" ht="14.25" spans="19:24">
      <c r="S2068" s="102"/>
      <c r="T2068" s="102"/>
      <c r="U2068" s="102"/>
      <c r="V2068" s="102"/>
      <c r="W2068" s="102"/>
      <c r="X2068" s="103"/>
    </row>
    <row r="2069" ht="14.25" spans="19:24">
      <c r="S2069" s="102"/>
      <c r="T2069" s="102"/>
      <c r="U2069" s="102"/>
      <c r="V2069" s="102"/>
      <c r="W2069" s="102"/>
      <c r="X2069" s="103"/>
    </row>
    <row r="2070" ht="14.25" spans="19:24">
      <c r="S2070" s="102"/>
      <c r="T2070" s="102"/>
      <c r="U2070" s="102"/>
      <c r="V2070" s="102"/>
      <c r="W2070" s="102"/>
      <c r="X2070" s="103"/>
    </row>
    <row r="2071" ht="14.25" spans="19:24">
      <c r="S2071" s="102"/>
      <c r="T2071" s="102"/>
      <c r="U2071" s="102"/>
      <c r="V2071" s="102"/>
      <c r="W2071" s="102"/>
      <c r="X2071" s="103"/>
    </row>
    <row r="2072" ht="14.25" spans="19:24">
      <c r="S2072" s="102"/>
      <c r="T2072" s="102"/>
      <c r="U2072" s="102"/>
      <c r="V2072" s="102"/>
      <c r="W2072" s="102"/>
      <c r="X2072" s="102"/>
    </row>
    <row r="2073" ht="14.25" spans="19:24">
      <c r="S2073" s="102"/>
      <c r="T2073" s="102"/>
      <c r="U2073" s="102"/>
      <c r="V2073" s="102"/>
      <c r="W2073" s="102"/>
      <c r="X2073" s="102"/>
    </row>
    <row r="2074" ht="14.25" spans="19:24">
      <c r="S2074" s="102"/>
      <c r="T2074" s="102"/>
      <c r="U2074" s="102"/>
      <c r="V2074" s="102"/>
      <c r="W2074" s="102"/>
      <c r="X2074" s="102"/>
    </row>
    <row r="2075" ht="14.25" spans="19:24">
      <c r="S2075" s="102"/>
      <c r="T2075" s="102"/>
      <c r="U2075" s="102"/>
      <c r="V2075" s="102"/>
      <c r="W2075" s="102"/>
      <c r="X2075" s="102"/>
    </row>
    <row r="2076" ht="14.25" spans="19:24">
      <c r="S2076" s="102"/>
      <c r="T2076" s="102"/>
      <c r="U2076" s="102"/>
      <c r="V2076" s="102"/>
      <c r="W2076" s="102"/>
      <c r="X2076" s="103"/>
    </row>
    <row r="2077" ht="14.25" spans="19:24">
      <c r="S2077" s="102"/>
      <c r="T2077" s="102"/>
      <c r="U2077" s="102"/>
      <c r="V2077" s="102"/>
      <c r="W2077" s="102"/>
      <c r="X2077" s="103"/>
    </row>
    <row r="2078" ht="14.25" spans="19:24">
      <c r="S2078" s="102"/>
      <c r="T2078" s="102"/>
      <c r="U2078" s="102"/>
      <c r="V2078" s="102"/>
      <c r="W2078" s="102"/>
      <c r="X2078" s="103"/>
    </row>
    <row r="2079" ht="14.25" spans="19:24">
      <c r="S2079" s="102"/>
      <c r="T2079" s="102"/>
      <c r="U2079" s="102"/>
      <c r="V2079" s="102"/>
      <c r="W2079" s="102"/>
      <c r="X2079" s="103"/>
    </row>
    <row r="2080" ht="14.25" spans="19:24">
      <c r="S2080" s="102"/>
      <c r="T2080" s="102"/>
      <c r="U2080" s="102"/>
      <c r="V2080" s="102"/>
      <c r="W2080" s="102"/>
      <c r="X2080" s="103"/>
    </row>
    <row r="2081" ht="14.25" spans="19:24">
      <c r="S2081" s="102"/>
      <c r="T2081" s="102"/>
      <c r="U2081" s="102"/>
      <c r="V2081" s="102"/>
      <c r="W2081" s="102"/>
      <c r="X2081" s="103"/>
    </row>
    <row r="2082" ht="14.25" spans="19:24">
      <c r="S2082" s="102"/>
      <c r="T2082" s="102"/>
      <c r="U2082" s="102"/>
      <c r="V2082" s="102"/>
      <c r="W2082" s="102"/>
      <c r="X2082" s="103"/>
    </row>
    <row r="2083" ht="14.25" spans="19:24">
      <c r="S2083" s="102"/>
      <c r="T2083" s="102"/>
      <c r="U2083" s="102"/>
      <c r="V2083" s="102"/>
      <c r="W2083" s="102"/>
      <c r="X2083" s="103"/>
    </row>
    <row r="2084" ht="14.25" spans="19:24">
      <c r="S2084" s="102"/>
      <c r="T2084" s="102"/>
      <c r="U2084" s="102"/>
      <c r="V2084" s="102"/>
      <c r="W2084" s="102"/>
      <c r="X2084" s="103"/>
    </row>
    <row r="2085" ht="14.25" spans="19:24">
      <c r="S2085" s="102"/>
      <c r="T2085" s="102"/>
      <c r="U2085" s="102"/>
      <c r="V2085" s="102"/>
      <c r="W2085" s="102"/>
      <c r="X2085" s="103"/>
    </row>
    <row r="2086" ht="14.25" spans="19:24">
      <c r="S2086" s="102"/>
      <c r="T2086" s="102"/>
      <c r="U2086" s="102"/>
      <c r="V2086" s="102"/>
      <c r="W2086" s="102"/>
      <c r="X2086" s="103"/>
    </row>
    <row r="2087" ht="14.25" spans="19:24">
      <c r="S2087" s="102"/>
      <c r="T2087" s="102"/>
      <c r="U2087" s="102"/>
      <c r="V2087" s="102"/>
      <c r="W2087" s="102"/>
      <c r="X2087" s="103"/>
    </row>
    <row r="2088" ht="14.25" spans="19:24">
      <c r="S2088" s="102"/>
      <c r="T2088" s="102"/>
      <c r="U2088" s="102"/>
      <c r="V2088" s="102"/>
      <c r="W2088" s="102"/>
      <c r="X2088" s="103"/>
    </row>
    <row r="2089" ht="14.25" spans="19:24">
      <c r="S2089" s="102"/>
      <c r="T2089" s="102"/>
      <c r="U2089" s="102"/>
      <c r="V2089" s="102"/>
      <c r="W2089" s="102"/>
      <c r="X2089" s="102"/>
    </row>
    <row r="2090" ht="14.25" spans="19:24">
      <c r="S2090" s="102"/>
      <c r="T2090" s="102"/>
      <c r="U2090" s="102"/>
      <c r="V2090" s="102"/>
      <c r="W2090" s="102"/>
      <c r="X2090" s="103"/>
    </row>
    <row r="2091" ht="14.25" spans="19:24">
      <c r="S2091" s="102"/>
      <c r="T2091" s="102"/>
      <c r="U2091" s="102"/>
      <c r="V2091" s="102"/>
      <c r="W2091" s="102"/>
      <c r="X2091" s="103"/>
    </row>
    <row r="2092" ht="14.25" spans="19:24">
      <c r="S2092" s="102"/>
      <c r="T2092" s="102"/>
      <c r="U2092" s="102"/>
      <c r="V2092" s="102"/>
      <c r="W2092" s="102"/>
      <c r="X2092" s="103"/>
    </row>
    <row r="2093" ht="14.25" spans="19:24">
      <c r="S2093" s="102"/>
      <c r="T2093" s="102"/>
      <c r="U2093" s="102"/>
      <c r="V2093" s="102"/>
      <c r="W2093" s="102"/>
      <c r="X2093" s="103"/>
    </row>
    <row r="2094" ht="14.25" spans="19:24">
      <c r="S2094" s="102"/>
      <c r="T2094" s="102"/>
      <c r="U2094" s="102"/>
      <c r="V2094" s="102"/>
      <c r="W2094" s="102"/>
      <c r="X2094" s="102"/>
    </row>
    <row r="2095" ht="14.25" spans="19:24">
      <c r="S2095" s="102"/>
      <c r="T2095" s="102"/>
      <c r="U2095" s="102"/>
      <c r="V2095" s="102"/>
      <c r="W2095" s="102"/>
      <c r="X2095" s="102"/>
    </row>
    <row r="2096" ht="14.25" spans="19:24">
      <c r="S2096" s="102"/>
      <c r="T2096" s="102"/>
      <c r="U2096" s="102"/>
      <c r="V2096" s="102"/>
      <c r="W2096" s="102"/>
      <c r="X2096" s="102"/>
    </row>
    <row r="2097" ht="14.25" spans="19:24">
      <c r="S2097" s="102"/>
      <c r="T2097" s="102"/>
      <c r="U2097" s="102"/>
      <c r="V2097" s="102"/>
      <c r="W2097" s="102"/>
      <c r="X2097" s="102"/>
    </row>
    <row r="2098" ht="14.25" spans="19:24">
      <c r="S2098" s="102"/>
      <c r="T2098" s="102"/>
      <c r="U2098" s="102"/>
      <c r="V2098" s="102"/>
      <c r="W2098" s="102"/>
      <c r="X2098" s="103"/>
    </row>
    <row r="2099" ht="14.25" spans="19:24">
      <c r="S2099" s="102"/>
      <c r="T2099" s="102"/>
      <c r="U2099" s="102"/>
      <c r="V2099" s="102"/>
      <c r="W2099" s="102"/>
      <c r="X2099" s="103"/>
    </row>
    <row r="2100" ht="14.25" spans="19:24">
      <c r="S2100" s="102"/>
      <c r="T2100" s="102"/>
      <c r="U2100" s="102"/>
      <c r="V2100" s="102"/>
      <c r="W2100" s="102"/>
      <c r="X2100" s="102"/>
    </row>
    <row r="2101" ht="14.25" spans="19:24">
      <c r="S2101" s="102"/>
      <c r="T2101" s="102"/>
      <c r="U2101" s="102"/>
      <c r="V2101" s="102"/>
      <c r="W2101" s="102"/>
      <c r="X2101" s="102"/>
    </row>
    <row r="2102" ht="14.25" spans="19:24">
      <c r="S2102" s="102"/>
      <c r="T2102" s="102"/>
      <c r="U2102" s="102"/>
      <c r="V2102" s="102"/>
      <c r="W2102" s="102"/>
      <c r="X2102" s="102"/>
    </row>
    <row r="2103" ht="14.25" spans="19:24">
      <c r="S2103" s="102"/>
      <c r="T2103" s="102"/>
      <c r="U2103" s="102"/>
      <c r="V2103" s="102"/>
      <c r="W2103" s="102"/>
      <c r="X2103" s="102"/>
    </row>
    <row r="2104" ht="14.25" spans="19:24">
      <c r="S2104" s="102"/>
      <c r="T2104" s="102"/>
      <c r="U2104" s="102"/>
      <c r="V2104" s="102"/>
      <c r="W2104" s="102"/>
      <c r="X2104" s="102"/>
    </row>
    <row r="2105" ht="14.25" spans="19:24">
      <c r="S2105" s="102"/>
      <c r="T2105" s="102"/>
      <c r="U2105" s="102"/>
      <c r="V2105" s="102"/>
      <c r="W2105" s="102"/>
      <c r="X2105" s="102"/>
    </row>
    <row r="2106" ht="14.25" spans="19:24">
      <c r="S2106" s="102"/>
      <c r="T2106" s="102"/>
      <c r="U2106" s="102"/>
      <c r="V2106" s="102"/>
      <c r="W2106" s="102"/>
      <c r="X2106" s="102"/>
    </row>
    <row r="2107" ht="14.25" spans="19:24">
      <c r="S2107" s="102"/>
      <c r="T2107" s="102"/>
      <c r="U2107" s="102"/>
      <c r="V2107" s="102"/>
      <c r="W2107" s="102"/>
      <c r="X2107" s="103"/>
    </row>
    <row r="2108" ht="14.25" spans="19:24">
      <c r="S2108" s="102"/>
      <c r="T2108" s="102"/>
      <c r="U2108" s="102"/>
      <c r="V2108" s="102"/>
      <c r="W2108" s="102"/>
      <c r="X2108" s="103"/>
    </row>
    <row r="2109" ht="14.25" spans="19:24">
      <c r="S2109" s="102"/>
      <c r="T2109" s="102"/>
      <c r="U2109" s="102"/>
      <c r="V2109" s="102"/>
      <c r="W2109" s="102"/>
      <c r="X2109" s="102"/>
    </row>
    <row r="2110" ht="14.25" spans="19:24">
      <c r="S2110" s="102"/>
      <c r="T2110" s="102"/>
      <c r="U2110" s="102"/>
      <c r="V2110" s="102"/>
      <c r="W2110" s="102"/>
      <c r="X2110" s="103"/>
    </row>
    <row r="2111" ht="14.25" spans="19:24">
      <c r="S2111" s="102"/>
      <c r="T2111" s="102"/>
      <c r="U2111" s="102"/>
      <c r="V2111" s="102"/>
      <c r="W2111" s="102"/>
      <c r="X2111" s="103"/>
    </row>
    <row r="2112" ht="14.25" spans="19:24">
      <c r="S2112" s="102"/>
      <c r="T2112" s="102"/>
      <c r="U2112" s="102"/>
      <c r="V2112" s="102"/>
      <c r="W2112" s="102"/>
      <c r="X2112" s="103"/>
    </row>
    <row r="2113" ht="14.25" spans="19:24">
      <c r="S2113" s="102"/>
      <c r="T2113" s="102"/>
      <c r="U2113" s="102"/>
      <c r="V2113" s="102"/>
      <c r="W2113" s="102"/>
      <c r="X2113" s="103"/>
    </row>
    <row r="2114" ht="14.25" spans="19:24">
      <c r="S2114" s="102"/>
      <c r="T2114" s="102"/>
      <c r="U2114" s="102"/>
      <c r="V2114" s="102"/>
      <c r="W2114" s="102"/>
      <c r="X2114" s="103"/>
    </row>
    <row r="2115" ht="14.25" spans="19:24">
      <c r="S2115" s="102"/>
      <c r="T2115" s="102"/>
      <c r="U2115" s="102"/>
      <c r="V2115" s="102"/>
      <c r="W2115" s="102"/>
      <c r="X2115" s="102"/>
    </row>
    <row r="2116" ht="14.25" spans="19:24">
      <c r="S2116" s="102"/>
      <c r="T2116" s="102"/>
      <c r="U2116" s="102"/>
      <c r="V2116" s="102"/>
      <c r="W2116" s="102"/>
      <c r="X2116" s="103"/>
    </row>
    <row r="2117" ht="14.25" spans="19:24">
      <c r="S2117" s="102"/>
      <c r="T2117" s="102"/>
      <c r="U2117" s="102"/>
      <c r="V2117" s="102"/>
      <c r="W2117" s="102"/>
      <c r="X2117" s="102"/>
    </row>
    <row r="2118" ht="14.25" spans="19:24">
      <c r="S2118" s="102"/>
      <c r="T2118" s="102"/>
      <c r="U2118" s="102"/>
      <c r="V2118" s="102"/>
      <c r="W2118" s="102"/>
      <c r="X2118" s="103"/>
    </row>
    <row r="2119" ht="14.25" spans="19:24">
      <c r="S2119" s="102"/>
      <c r="T2119" s="102"/>
      <c r="U2119" s="102"/>
      <c r="V2119" s="102"/>
      <c r="W2119" s="102"/>
      <c r="X2119" s="103"/>
    </row>
    <row r="2120" ht="14.25" spans="19:24">
      <c r="S2120" s="102"/>
      <c r="T2120" s="102"/>
      <c r="U2120" s="102"/>
      <c r="V2120" s="102"/>
      <c r="W2120" s="102"/>
      <c r="X2120" s="103"/>
    </row>
    <row r="2121" ht="14.25" spans="19:24">
      <c r="S2121" s="102"/>
      <c r="T2121" s="102"/>
      <c r="U2121" s="102"/>
      <c r="V2121" s="102"/>
      <c r="W2121" s="102"/>
      <c r="X2121" s="103"/>
    </row>
    <row r="2122" ht="14.25" spans="19:24">
      <c r="S2122" s="102"/>
      <c r="T2122" s="102"/>
      <c r="U2122" s="102"/>
      <c r="V2122" s="102"/>
      <c r="W2122" s="102"/>
      <c r="X2122" s="103"/>
    </row>
    <row r="2123" ht="14.25" spans="19:24">
      <c r="S2123" s="102"/>
      <c r="T2123" s="102"/>
      <c r="U2123" s="102"/>
      <c r="V2123" s="102"/>
      <c r="W2123" s="102"/>
      <c r="X2123" s="103"/>
    </row>
    <row r="2124" ht="14.25" spans="19:24">
      <c r="S2124" s="102"/>
      <c r="T2124" s="102"/>
      <c r="U2124" s="102"/>
      <c r="V2124" s="102"/>
      <c r="W2124" s="102"/>
      <c r="X2124" s="102"/>
    </row>
    <row r="2125" ht="14.25" spans="19:24">
      <c r="S2125" s="102"/>
      <c r="T2125" s="102"/>
      <c r="U2125" s="102"/>
      <c r="V2125" s="102"/>
      <c r="W2125" s="102"/>
      <c r="X2125" s="103"/>
    </row>
    <row r="2126" ht="14.25" spans="19:24">
      <c r="S2126" s="102"/>
      <c r="T2126" s="102"/>
      <c r="U2126" s="102"/>
      <c r="V2126" s="102"/>
      <c r="W2126" s="102"/>
      <c r="X2126" s="103"/>
    </row>
    <row r="2127" ht="14.25" spans="19:24">
      <c r="S2127" s="102"/>
      <c r="T2127" s="102"/>
      <c r="U2127" s="102"/>
      <c r="V2127" s="102"/>
      <c r="W2127" s="102"/>
      <c r="X2127" s="103"/>
    </row>
    <row r="2128" ht="14.25" spans="19:24">
      <c r="S2128" s="102"/>
      <c r="T2128" s="102"/>
      <c r="U2128" s="102"/>
      <c r="V2128" s="102"/>
      <c r="W2128" s="102"/>
      <c r="X2128" s="102"/>
    </row>
    <row r="2129" ht="14.25" spans="19:24">
      <c r="S2129" s="102"/>
      <c r="T2129" s="102"/>
      <c r="U2129" s="102"/>
      <c r="V2129" s="102"/>
      <c r="W2129" s="102"/>
      <c r="X2129" s="103"/>
    </row>
    <row r="2130" ht="14.25" spans="19:24">
      <c r="S2130" s="102"/>
      <c r="T2130" s="102"/>
      <c r="U2130" s="102"/>
      <c r="V2130" s="102"/>
      <c r="W2130" s="102"/>
      <c r="X2130" s="102"/>
    </row>
    <row r="2131" ht="14.25" spans="19:24">
      <c r="S2131" s="102"/>
      <c r="T2131" s="102"/>
      <c r="U2131" s="102"/>
      <c r="V2131" s="102"/>
      <c r="W2131" s="102"/>
      <c r="X2131" s="103"/>
    </row>
    <row r="2132" ht="14.25" spans="19:24">
      <c r="S2132" s="102"/>
      <c r="T2132" s="102"/>
      <c r="U2132" s="102"/>
      <c r="V2132" s="102"/>
      <c r="W2132" s="102"/>
      <c r="X2132" s="102"/>
    </row>
    <row r="2133" ht="14.25" spans="19:24">
      <c r="S2133" s="102"/>
      <c r="T2133" s="102"/>
      <c r="U2133" s="102"/>
      <c r="V2133" s="102"/>
      <c r="W2133" s="102"/>
      <c r="X2133" s="102"/>
    </row>
    <row r="2134" ht="14.25" spans="19:24">
      <c r="S2134" s="102"/>
      <c r="T2134" s="102"/>
      <c r="U2134" s="102"/>
      <c r="V2134" s="102"/>
      <c r="W2134" s="102"/>
      <c r="X2134" s="103"/>
    </row>
    <row r="2135" ht="14.25" spans="19:24">
      <c r="S2135" s="102"/>
      <c r="T2135" s="102"/>
      <c r="U2135" s="102"/>
      <c r="V2135" s="102"/>
      <c r="W2135" s="102"/>
      <c r="X2135" s="102"/>
    </row>
    <row r="2136" ht="14.25" spans="19:24">
      <c r="S2136" s="102"/>
      <c r="T2136" s="102"/>
      <c r="U2136" s="102"/>
      <c r="V2136" s="102"/>
      <c r="W2136" s="102"/>
      <c r="X2136" s="102"/>
    </row>
    <row r="2137" ht="14.25" spans="19:24">
      <c r="S2137" s="102"/>
      <c r="T2137" s="102"/>
      <c r="U2137" s="102"/>
      <c r="V2137" s="102"/>
      <c r="W2137" s="102"/>
      <c r="X2137" s="102"/>
    </row>
    <row r="2138" ht="14.25" spans="19:24">
      <c r="S2138" s="102"/>
      <c r="T2138" s="102"/>
      <c r="U2138" s="102"/>
      <c r="V2138" s="102"/>
      <c r="W2138" s="102"/>
      <c r="X2138" s="103"/>
    </row>
    <row r="2139" ht="14.25" spans="19:24">
      <c r="S2139" s="102"/>
      <c r="T2139" s="102"/>
      <c r="U2139" s="102"/>
      <c r="V2139" s="102"/>
      <c r="W2139" s="102"/>
      <c r="X2139" s="102"/>
    </row>
    <row r="2140" ht="14.25" spans="19:24">
      <c r="S2140" s="102"/>
      <c r="T2140" s="102"/>
      <c r="U2140" s="102"/>
      <c r="V2140" s="102"/>
      <c r="W2140" s="102"/>
      <c r="X2140" s="102"/>
    </row>
    <row r="2141" ht="14.25" spans="19:24">
      <c r="S2141" s="102"/>
      <c r="T2141" s="102"/>
      <c r="U2141" s="102"/>
      <c r="V2141" s="102"/>
      <c r="W2141" s="102"/>
      <c r="X2141" s="102"/>
    </row>
    <row r="2142" ht="14.25" spans="19:24">
      <c r="S2142" s="102"/>
      <c r="T2142" s="102"/>
      <c r="U2142" s="102"/>
      <c r="V2142" s="102"/>
      <c r="W2142" s="102"/>
      <c r="X2142" s="103"/>
    </row>
    <row r="2143" ht="14.25" spans="19:24">
      <c r="S2143" s="102"/>
      <c r="T2143" s="102"/>
      <c r="U2143" s="102"/>
      <c r="V2143" s="102"/>
      <c r="W2143" s="102"/>
      <c r="X2143" s="103"/>
    </row>
    <row r="2144" ht="14.25" spans="19:24">
      <c r="S2144" s="102"/>
      <c r="T2144" s="102"/>
      <c r="U2144" s="102"/>
      <c r="V2144" s="102"/>
      <c r="W2144" s="102"/>
      <c r="X2144" s="103"/>
    </row>
    <row r="2145" ht="14.25" spans="19:24">
      <c r="S2145" s="102"/>
      <c r="T2145" s="102"/>
      <c r="U2145" s="102"/>
      <c r="V2145" s="102"/>
      <c r="W2145" s="102"/>
      <c r="X2145" s="103"/>
    </row>
    <row r="2146" ht="14.25" spans="19:24">
      <c r="S2146" s="102"/>
      <c r="T2146" s="102"/>
      <c r="U2146" s="102"/>
      <c r="V2146" s="102"/>
      <c r="W2146" s="102"/>
      <c r="X2146" s="103"/>
    </row>
    <row r="2147" ht="14.25" spans="19:24">
      <c r="S2147" s="102"/>
      <c r="T2147" s="102"/>
      <c r="U2147" s="102"/>
      <c r="V2147" s="102"/>
      <c r="W2147" s="102"/>
      <c r="X2147" s="103"/>
    </row>
    <row r="2148" ht="14.25" spans="19:24">
      <c r="S2148" s="102"/>
      <c r="T2148" s="102"/>
      <c r="U2148" s="102"/>
      <c r="V2148" s="102"/>
      <c r="W2148" s="102"/>
      <c r="X2148" s="103"/>
    </row>
    <row r="2149" ht="14.25" spans="19:24">
      <c r="S2149" s="102"/>
      <c r="T2149" s="102"/>
      <c r="U2149" s="102"/>
      <c r="V2149" s="102"/>
      <c r="W2149" s="102"/>
      <c r="X2149" s="103"/>
    </row>
    <row r="2150" ht="14.25" spans="19:24">
      <c r="S2150" s="102"/>
      <c r="T2150" s="102"/>
      <c r="U2150" s="102"/>
      <c r="V2150" s="102"/>
      <c r="W2150" s="102"/>
      <c r="X2150" s="103"/>
    </row>
    <row r="2151" ht="14.25" spans="19:24">
      <c r="S2151" s="102"/>
      <c r="T2151" s="102"/>
      <c r="U2151" s="102"/>
      <c r="V2151" s="102"/>
      <c r="W2151" s="102"/>
      <c r="X2151" s="103"/>
    </row>
    <row r="2152" ht="14.25" spans="19:24">
      <c r="S2152" s="102"/>
      <c r="T2152" s="102"/>
      <c r="U2152" s="102"/>
      <c r="V2152" s="102"/>
      <c r="W2152" s="102"/>
      <c r="X2152" s="103"/>
    </row>
    <row r="2153" ht="14.25" spans="19:24">
      <c r="S2153" s="102"/>
      <c r="T2153" s="102"/>
      <c r="U2153" s="102"/>
      <c r="V2153" s="102"/>
      <c r="W2153" s="102"/>
      <c r="X2153" s="103"/>
    </row>
    <row r="2154" ht="14.25" spans="19:24">
      <c r="S2154" s="102"/>
      <c r="T2154" s="102"/>
      <c r="U2154" s="102"/>
      <c r="V2154" s="102"/>
      <c r="W2154" s="102"/>
      <c r="X2154" s="103"/>
    </row>
    <row r="2155" ht="14.25" spans="19:24">
      <c r="S2155" s="102"/>
      <c r="T2155" s="102"/>
      <c r="U2155" s="102"/>
      <c r="V2155" s="102"/>
      <c r="W2155" s="102"/>
      <c r="X2155" s="102"/>
    </row>
    <row r="2156" ht="14.25" spans="19:24">
      <c r="S2156" s="102"/>
      <c r="T2156" s="102"/>
      <c r="U2156" s="102"/>
      <c r="V2156" s="102"/>
      <c r="W2156" s="102"/>
      <c r="X2156" s="103"/>
    </row>
    <row r="2157" ht="14.25" spans="19:24">
      <c r="S2157" s="102"/>
      <c r="T2157" s="102"/>
      <c r="U2157" s="102"/>
      <c r="V2157" s="102"/>
      <c r="W2157" s="102"/>
      <c r="X2157" s="102"/>
    </row>
    <row r="2158" ht="14.25" spans="19:24">
      <c r="S2158" s="102"/>
      <c r="T2158" s="102"/>
      <c r="U2158" s="102"/>
      <c r="V2158" s="102"/>
      <c r="W2158" s="102"/>
      <c r="X2158" s="102"/>
    </row>
    <row r="2159" ht="14.25" spans="19:24">
      <c r="S2159" s="102"/>
      <c r="T2159" s="102"/>
      <c r="U2159" s="102"/>
      <c r="V2159" s="102"/>
      <c r="W2159" s="102"/>
      <c r="X2159" s="103"/>
    </row>
    <row r="2160" ht="14.25" spans="19:24">
      <c r="S2160" s="102"/>
      <c r="T2160" s="102"/>
      <c r="U2160" s="102"/>
      <c r="V2160" s="102"/>
      <c r="W2160" s="102"/>
      <c r="X2160" s="102"/>
    </row>
    <row r="2161" ht="14.25" spans="19:24">
      <c r="S2161" s="102"/>
      <c r="T2161" s="102"/>
      <c r="U2161" s="102"/>
      <c r="V2161" s="102"/>
      <c r="W2161" s="102"/>
      <c r="X2161" s="103"/>
    </row>
    <row r="2162" ht="14.25" spans="19:24">
      <c r="S2162" s="102"/>
      <c r="T2162" s="102"/>
      <c r="U2162" s="102"/>
      <c r="V2162" s="102"/>
      <c r="W2162" s="102"/>
      <c r="X2162" s="103"/>
    </row>
    <row r="2163" ht="14.25" spans="19:24">
      <c r="S2163" s="102"/>
      <c r="T2163" s="102"/>
      <c r="U2163" s="102"/>
      <c r="V2163" s="102"/>
      <c r="W2163" s="102"/>
      <c r="X2163" s="102"/>
    </row>
    <row r="2164" ht="14.25" spans="19:24">
      <c r="S2164" s="102"/>
      <c r="T2164" s="102"/>
      <c r="U2164" s="102"/>
      <c r="V2164" s="102"/>
      <c r="W2164" s="102"/>
      <c r="X2164" s="102"/>
    </row>
    <row r="2165" ht="14.25" spans="19:24">
      <c r="S2165" s="102"/>
      <c r="T2165" s="102"/>
      <c r="U2165" s="102"/>
      <c r="V2165" s="102"/>
      <c r="W2165" s="102"/>
      <c r="X2165" s="103"/>
    </row>
    <row r="2166" ht="14.25" spans="19:24">
      <c r="S2166" s="102"/>
      <c r="T2166" s="102"/>
      <c r="U2166" s="102"/>
      <c r="V2166" s="102"/>
      <c r="W2166" s="102"/>
      <c r="X2166" s="103"/>
    </row>
    <row r="2167" ht="14.25" spans="19:24">
      <c r="S2167" s="102"/>
      <c r="T2167" s="102"/>
      <c r="U2167" s="102"/>
      <c r="V2167" s="102"/>
      <c r="W2167" s="102"/>
      <c r="X2167" s="103"/>
    </row>
    <row r="2168" ht="14.25" spans="19:24">
      <c r="S2168" s="102"/>
      <c r="T2168" s="102"/>
      <c r="U2168" s="102"/>
      <c r="V2168" s="102"/>
      <c r="W2168" s="102"/>
      <c r="X2168" s="103"/>
    </row>
    <row r="2169" ht="14.25" spans="19:24">
      <c r="S2169" s="102"/>
      <c r="T2169" s="102"/>
      <c r="U2169" s="102"/>
      <c r="V2169" s="102"/>
      <c r="W2169" s="102"/>
      <c r="X2169" s="103"/>
    </row>
    <row r="2170" ht="14.25" spans="19:24">
      <c r="S2170" s="102"/>
      <c r="T2170" s="102"/>
      <c r="U2170" s="102"/>
      <c r="V2170" s="102"/>
      <c r="W2170" s="102"/>
      <c r="X2170" s="102"/>
    </row>
    <row r="2171" ht="14.25" spans="19:24">
      <c r="S2171" s="102"/>
      <c r="T2171" s="102"/>
      <c r="U2171" s="102"/>
      <c r="V2171" s="102"/>
      <c r="W2171" s="102"/>
      <c r="X2171" s="103"/>
    </row>
    <row r="2172" ht="14.25" spans="19:24">
      <c r="S2172" s="102"/>
      <c r="T2172" s="102"/>
      <c r="U2172" s="102"/>
      <c r="V2172" s="102"/>
      <c r="W2172" s="102"/>
      <c r="X2172" s="103"/>
    </row>
    <row r="2173" ht="14.25" spans="19:24">
      <c r="S2173" s="102"/>
      <c r="T2173" s="102"/>
      <c r="U2173" s="102"/>
      <c r="V2173" s="102"/>
      <c r="W2173" s="102"/>
      <c r="X2173" s="102"/>
    </row>
    <row r="2174" ht="14.25" spans="19:24">
      <c r="S2174" s="102"/>
      <c r="T2174" s="102"/>
      <c r="U2174" s="102"/>
      <c r="V2174" s="102"/>
      <c r="W2174" s="102"/>
      <c r="X2174" s="103"/>
    </row>
    <row r="2175" ht="14.25" spans="19:24">
      <c r="S2175" s="102"/>
      <c r="T2175" s="102"/>
      <c r="U2175" s="102"/>
      <c r="V2175" s="102"/>
      <c r="W2175" s="102"/>
      <c r="X2175" s="103"/>
    </row>
    <row r="2176" ht="14.25" spans="19:24">
      <c r="S2176" s="102"/>
      <c r="T2176" s="102"/>
      <c r="U2176" s="102"/>
      <c r="V2176" s="102"/>
      <c r="W2176" s="102"/>
      <c r="X2176" s="103"/>
    </row>
    <row r="2177" ht="14.25" spans="19:24">
      <c r="S2177" s="102"/>
      <c r="T2177" s="102"/>
      <c r="U2177" s="102"/>
      <c r="V2177" s="102"/>
      <c r="W2177" s="102"/>
      <c r="X2177" s="103"/>
    </row>
    <row r="2178" ht="14.25" spans="19:24">
      <c r="S2178" s="102"/>
      <c r="T2178" s="102"/>
      <c r="U2178" s="102"/>
      <c r="V2178" s="102"/>
      <c r="W2178" s="102"/>
      <c r="X2178" s="102"/>
    </row>
    <row r="2179" ht="14.25" spans="19:24">
      <c r="S2179" s="102"/>
      <c r="T2179" s="102"/>
      <c r="U2179" s="102"/>
      <c r="V2179" s="102"/>
      <c r="W2179" s="102"/>
      <c r="X2179" s="103"/>
    </row>
    <row r="2180" ht="14.25" spans="19:24">
      <c r="S2180" s="102"/>
      <c r="T2180" s="102"/>
      <c r="U2180" s="102"/>
      <c r="V2180" s="102"/>
      <c r="W2180" s="102"/>
      <c r="X2180" s="102"/>
    </row>
    <row r="2181" ht="14.25" spans="19:24">
      <c r="S2181" s="102"/>
      <c r="T2181" s="102"/>
      <c r="U2181" s="102"/>
      <c r="V2181" s="102"/>
      <c r="W2181" s="102"/>
      <c r="X2181" s="103"/>
    </row>
    <row r="2182" ht="14.25" spans="19:24">
      <c r="S2182" s="102"/>
      <c r="T2182" s="102"/>
      <c r="U2182" s="102"/>
      <c r="V2182" s="102"/>
      <c r="W2182" s="102"/>
      <c r="X2182" s="102"/>
    </row>
    <row r="2183" ht="14.25" spans="19:24">
      <c r="S2183" s="102"/>
      <c r="T2183" s="102"/>
      <c r="U2183" s="102"/>
      <c r="V2183" s="102"/>
      <c r="W2183" s="102"/>
      <c r="X2183" s="102"/>
    </row>
    <row r="2184" ht="14.25" spans="19:24">
      <c r="S2184" s="102"/>
      <c r="T2184" s="102"/>
      <c r="U2184" s="102"/>
      <c r="V2184" s="102"/>
      <c r="W2184" s="102"/>
      <c r="X2184" s="102"/>
    </row>
    <row r="2185" ht="14.25" spans="19:24">
      <c r="S2185" s="102"/>
      <c r="T2185" s="102"/>
      <c r="U2185" s="102"/>
      <c r="V2185" s="102"/>
      <c r="W2185" s="102"/>
      <c r="X2185" s="103"/>
    </row>
    <row r="2186" ht="14.25" spans="19:24">
      <c r="S2186" s="102"/>
      <c r="T2186" s="102"/>
      <c r="U2186" s="102"/>
      <c r="V2186" s="102"/>
      <c r="W2186" s="102"/>
      <c r="X2186" s="102"/>
    </row>
    <row r="2187" ht="14.25" spans="19:24">
      <c r="S2187" s="102"/>
      <c r="T2187" s="102"/>
      <c r="U2187" s="102"/>
      <c r="V2187" s="102"/>
      <c r="W2187" s="102"/>
      <c r="X2187" s="103"/>
    </row>
    <row r="2188" ht="14.25" spans="19:24">
      <c r="S2188" s="102"/>
      <c r="T2188" s="102"/>
      <c r="U2188" s="102"/>
      <c r="V2188" s="102"/>
      <c r="W2188" s="102"/>
      <c r="X2188" s="102"/>
    </row>
    <row r="2189" ht="14.25" spans="19:24">
      <c r="S2189" s="102"/>
      <c r="T2189" s="102"/>
      <c r="U2189" s="102"/>
      <c r="V2189" s="102"/>
      <c r="W2189" s="102"/>
      <c r="X2189" s="103"/>
    </row>
    <row r="2190" ht="14.25" spans="19:24">
      <c r="S2190" s="102"/>
      <c r="T2190" s="102"/>
      <c r="U2190" s="102"/>
      <c r="V2190" s="102"/>
      <c r="W2190" s="102"/>
      <c r="X2190" s="102"/>
    </row>
    <row r="2191" ht="14.25" spans="19:24">
      <c r="S2191" s="102"/>
      <c r="T2191" s="102"/>
      <c r="U2191" s="102"/>
      <c r="V2191" s="102"/>
      <c r="W2191" s="102"/>
      <c r="X2191" s="103"/>
    </row>
    <row r="2192" ht="14.25" spans="19:24">
      <c r="S2192" s="102"/>
      <c r="T2192" s="102"/>
      <c r="U2192" s="102"/>
      <c r="V2192" s="102"/>
      <c r="W2192" s="102"/>
      <c r="X2192" s="103"/>
    </row>
    <row r="2193" ht="14.25" spans="19:24">
      <c r="S2193" s="102"/>
      <c r="T2193" s="102"/>
      <c r="U2193" s="102"/>
      <c r="V2193" s="102"/>
      <c r="W2193" s="102"/>
      <c r="X2193" s="102"/>
    </row>
    <row r="2194" ht="14.25" spans="19:24">
      <c r="S2194" s="102"/>
      <c r="T2194" s="102"/>
      <c r="U2194" s="102"/>
      <c r="V2194" s="102"/>
      <c r="W2194" s="102"/>
      <c r="X2194" s="103"/>
    </row>
    <row r="2195" ht="14.25" spans="19:24">
      <c r="S2195" s="102"/>
      <c r="T2195" s="102"/>
      <c r="U2195" s="102"/>
      <c r="V2195" s="102"/>
      <c r="W2195" s="102"/>
      <c r="X2195" s="102"/>
    </row>
    <row r="2196" ht="14.25" spans="19:24">
      <c r="S2196" s="102"/>
      <c r="T2196" s="102"/>
      <c r="U2196" s="102"/>
      <c r="V2196" s="102"/>
      <c r="W2196" s="102"/>
      <c r="X2196" s="102"/>
    </row>
    <row r="2197" ht="14.25" spans="19:24">
      <c r="S2197" s="102"/>
      <c r="T2197" s="102"/>
      <c r="U2197" s="102"/>
      <c r="V2197" s="102"/>
      <c r="W2197" s="102"/>
      <c r="X2197" s="103"/>
    </row>
    <row r="2198" ht="14.25" spans="19:24">
      <c r="S2198" s="102"/>
      <c r="T2198" s="102"/>
      <c r="U2198" s="102"/>
      <c r="V2198" s="102"/>
      <c r="W2198" s="102"/>
      <c r="X2198" s="103"/>
    </row>
    <row r="2199" ht="14.25" spans="19:24">
      <c r="S2199" s="102"/>
      <c r="T2199" s="102"/>
      <c r="U2199" s="102"/>
      <c r="V2199" s="102"/>
      <c r="W2199" s="102"/>
      <c r="X2199" s="103"/>
    </row>
    <row r="2200" ht="14.25" spans="19:24">
      <c r="S2200" s="102"/>
      <c r="T2200" s="102"/>
      <c r="U2200" s="102"/>
      <c r="V2200" s="102"/>
      <c r="W2200" s="102"/>
      <c r="X2200" s="102"/>
    </row>
    <row r="2201" ht="14.25" spans="19:24">
      <c r="S2201" s="102"/>
      <c r="T2201" s="102"/>
      <c r="U2201" s="102"/>
      <c r="V2201" s="102"/>
      <c r="W2201" s="102"/>
      <c r="X2201" s="102"/>
    </row>
    <row r="2202" ht="14.25" spans="19:24">
      <c r="S2202" s="102"/>
      <c r="T2202" s="102"/>
      <c r="U2202" s="102"/>
      <c r="V2202" s="102"/>
      <c r="W2202" s="102"/>
      <c r="X2202" s="102"/>
    </row>
    <row r="2203" ht="14.25" spans="19:24">
      <c r="S2203" s="102"/>
      <c r="T2203" s="102"/>
      <c r="U2203" s="102"/>
      <c r="V2203" s="102"/>
      <c r="W2203" s="102"/>
      <c r="X2203" s="102"/>
    </row>
    <row r="2204" ht="14.25" spans="19:24">
      <c r="S2204" s="102"/>
      <c r="T2204" s="102"/>
      <c r="U2204" s="102"/>
      <c r="V2204" s="102"/>
      <c r="W2204" s="102"/>
      <c r="X2204" s="103"/>
    </row>
    <row r="2205" ht="14.25" spans="19:24">
      <c r="S2205" s="102"/>
      <c r="T2205" s="102"/>
      <c r="U2205" s="102"/>
      <c r="V2205" s="102"/>
      <c r="W2205" s="102"/>
      <c r="X2205" s="103"/>
    </row>
    <row r="2206" ht="14.25" spans="19:24">
      <c r="S2206" s="102"/>
      <c r="T2206" s="102"/>
      <c r="U2206" s="102"/>
      <c r="V2206" s="102"/>
      <c r="W2206" s="102"/>
      <c r="X2206" s="102"/>
    </row>
    <row r="2207" ht="14.25" spans="19:24">
      <c r="S2207" s="102"/>
      <c r="T2207" s="102"/>
      <c r="U2207" s="102"/>
      <c r="V2207" s="102"/>
      <c r="W2207" s="102"/>
      <c r="X2207" s="102"/>
    </row>
    <row r="2208" ht="14.25" spans="19:24">
      <c r="S2208" s="102"/>
      <c r="T2208" s="102"/>
      <c r="U2208" s="102"/>
      <c r="V2208" s="102"/>
      <c r="W2208" s="102"/>
      <c r="X2208" s="103"/>
    </row>
    <row r="2209" ht="14.25" spans="19:24">
      <c r="S2209" s="102"/>
      <c r="T2209" s="102"/>
      <c r="U2209" s="102"/>
      <c r="V2209" s="102"/>
      <c r="W2209" s="102"/>
      <c r="X2209" s="102"/>
    </row>
    <row r="2210" ht="14.25" spans="19:24">
      <c r="S2210" s="102"/>
      <c r="T2210" s="102"/>
      <c r="U2210" s="102"/>
      <c r="V2210" s="102"/>
      <c r="W2210" s="102"/>
      <c r="X2210" s="102"/>
    </row>
    <row r="2211" ht="14.25" spans="19:24">
      <c r="S2211" s="102"/>
      <c r="T2211" s="102"/>
      <c r="U2211" s="102"/>
      <c r="V2211" s="102"/>
      <c r="W2211" s="102"/>
      <c r="X2211" s="103"/>
    </row>
    <row r="2212" ht="14.25" spans="19:24">
      <c r="S2212" s="102"/>
      <c r="T2212" s="102"/>
      <c r="U2212" s="102"/>
      <c r="V2212" s="102"/>
      <c r="W2212" s="102"/>
      <c r="X2212" s="103"/>
    </row>
    <row r="2213" ht="14.25" spans="19:24">
      <c r="S2213" s="102"/>
      <c r="T2213" s="102"/>
      <c r="U2213" s="102"/>
      <c r="V2213" s="102"/>
      <c r="W2213" s="102"/>
      <c r="X2213" s="102"/>
    </row>
    <row r="2214" ht="14.25" spans="19:24">
      <c r="S2214" s="102"/>
      <c r="T2214" s="102"/>
      <c r="U2214" s="102"/>
      <c r="V2214" s="102"/>
      <c r="W2214" s="102"/>
      <c r="X2214" s="102"/>
    </row>
    <row r="2215" ht="14.25" spans="19:24">
      <c r="S2215" s="102"/>
      <c r="T2215" s="102"/>
      <c r="U2215" s="102"/>
      <c r="V2215" s="102"/>
      <c r="W2215" s="102"/>
      <c r="X2215" s="102"/>
    </row>
    <row r="2216" ht="14.25" spans="19:24">
      <c r="S2216" s="102"/>
      <c r="T2216" s="102"/>
      <c r="U2216" s="102"/>
      <c r="V2216" s="102"/>
      <c r="W2216" s="102"/>
      <c r="X2216" s="102"/>
    </row>
    <row r="2217" ht="14.25" spans="19:24">
      <c r="S2217" s="102"/>
      <c r="T2217" s="102"/>
      <c r="U2217" s="102"/>
      <c r="V2217" s="102"/>
      <c r="W2217" s="102"/>
      <c r="X2217" s="103"/>
    </row>
    <row r="2218" ht="14.25" spans="19:24">
      <c r="S2218" s="102"/>
      <c r="T2218" s="102"/>
      <c r="U2218" s="102"/>
      <c r="V2218" s="102"/>
      <c r="W2218" s="102"/>
      <c r="X2218" s="102"/>
    </row>
    <row r="2219" ht="14.25" spans="19:24">
      <c r="S2219" s="102"/>
      <c r="T2219" s="102"/>
      <c r="U2219" s="102"/>
      <c r="V2219" s="102"/>
      <c r="W2219" s="102"/>
      <c r="X2219" s="102"/>
    </row>
    <row r="2220" ht="14.25" spans="19:24">
      <c r="S2220" s="102"/>
      <c r="T2220" s="102"/>
      <c r="U2220" s="102"/>
      <c r="V2220" s="102"/>
      <c r="W2220" s="102"/>
      <c r="X2220" s="103"/>
    </row>
    <row r="2221" ht="14.25" spans="19:24">
      <c r="S2221" s="102"/>
      <c r="T2221" s="102"/>
      <c r="U2221" s="102"/>
      <c r="V2221" s="102"/>
      <c r="W2221" s="102"/>
      <c r="X2221" s="103"/>
    </row>
    <row r="2222" ht="14.25" spans="19:24">
      <c r="S2222" s="102"/>
      <c r="T2222" s="102"/>
      <c r="U2222" s="102"/>
      <c r="V2222" s="102"/>
      <c r="W2222" s="102"/>
      <c r="X2222" s="102"/>
    </row>
    <row r="2223" ht="14.25" spans="19:24">
      <c r="S2223" s="102"/>
      <c r="T2223" s="102"/>
      <c r="U2223" s="102"/>
      <c r="V2223" s="102"/>
      <c r="W2223" s="102"/>
      <c r="X2223" s="103"/>
    </row>
    <row r="2224" ht="14.25" spans="19:24">
      <c r="S2224" s="102"/>
      <c r="T2224" s="102"/>
      <c r="U2224" s="102"/>
      <c r="V2224" s="102"/>
      <c r="W2224" s="102"/>
      <c r="X2224" s="102"/>
    </row>
    <row r="2225" ht="14.25" spans="19:24">
      <c r="S2225" s="102"/>
      <c r="T2225" s="102"/>
      <c r="U2225" s="102"/>
      <c r="V2225" s="102"/>
      <c r="W2225" s="102"/>
      <c r="X2225" s="102"/>
    </row>
    <row r="2226" ht="14.25" spans="19:24">
      <c r="S2226" s="102"/>
      <c r="T2226" s="102"/>
      <c r="U2226" s="102"/>
      <c r="V2226" s="102"/>
      <c r="W2226" s="102"/>
      <c r="X2226" s="102"/>
    </row>
    <row r="2227" ht="14.25" spans="19:24">
      <c r="S2227" s="102"/>
      <c r="T2227" s="102"/>
      <c r="U2227" s="102"/>
      <c r="V2227" s="102"/>
      <c r="W2227" s="102"/>
      <c r="X2227" s="103"/>
    </row>
    <row r="2228" ht="14.25" spans="19:24">
      <c r="S2228" s="102"/>
      <c r="T2228" s="102"/>
      <c r="U2228" s="102"/>
      <c r="V2228" s="102"/>
      <c r="W2228" s="102"/>
      <c r="X2228" s="102"/>
    </row>
    <row r="2229" ht="14.25" spans="19:24">
      <c r="S2229" s="102"/>
      <c r="T2229" s="102"/>
      <c r="U2229" s="102"/>
      <c r="V2229" s="102"/>
      <c r="W2229" s="102"/>
      <c r="X2229" s="103"/>
    </row>
    <row r="2230" ht="14.25" spans="19:24">
      <c r="S2230" s="102"/>
      <c r="T2230" s="102"/>
      <c r="U2230" s="102"/>
      <c r="V2230" s="102"/>
      <c r="W2230" s="102"/>
      <c r="X2230" s="102"/>
    </row>
    <row r="2231" ht="14.25" spans="19:24">
      <c r="S2231" s="102"/>
      <c r="T2231" s="102"/>
      <c r="U2231" s="102"/>
      <c r="V2231" s="102"/>
      <c r="W2231" s="102"/>
      <c r="X2231" s="102"/>
    </row>
    <row r="2232" ht="14.25" spans="19:24">
      <c r="S2232" s="102"/>
      <c r="T2232" s="102"/>
      <c r="U2232" s="102"/>
      <c r="V2232" s="102"/>
      <c r="W2232" s="102"/>
      <c r="X2232" s="103"/>
    </row>
    <row r="2233" ht="14.25" spans="19:24">
      <c r="S2233" s="102"/>
      <c r="T2233" s="102"/>
      <c r="U2233" s="102"/>
      <c r="V2233" s="102"/>
      <c r="W2233" s="102"/>
      <c r="X2233" s="103"/>
    </row>
    <row r="2234" ht="14.25" spans="19:24">
      <c r="S2234" s="102"/>
      <c r="T2234" s="102"/>
      <c r="U2234" s="102"/>
      <c r="V2234" s="102"/>
      <c r="W2234" s="102"/>
      <c r="X2234" s="103"/>
    </row>
    <row r="2235" ht="14.25" spans="19:24">
      <c r="S2235" s="102"/>
      <c r="T2235" s="102"/>
      <c r="U2235" s="102"/>
      <c r="V2235" s="102"/>
      <c r="W2235" s="102"/>
      <c r="X2235" s="103"/>
    </row>
    <row r="2236" ht="14.25" spans="19:24">
      <c r="S2236" s="102"/>
      <c r="T2236" s="102"/>
      <c r="U2236" s="102"/>
      <c r="V2236" s="102"/>
      <c r="W2236" s="102"/>
      <c r="X2236" s="102"/>
    </row>
    <row r="2237" ht="14.25" spans="19:24">
      <c r="S2237" s="102"/>
      <c r="T2237" s="102"/>
      <c r="U2237" s="102"/>
      <c r="V2237" s="102"/>
      <c r="W2237" s="102"/>
      <c r="X2237" s="102"/>
    </row>
    <row r="2238" ht="14.25" spans="19:24">
      <c r="S2238" s="102"/>
      <c r="T2238" s="102"/>
      <c r="U2238" s="102"/>
      <c r="V2238" s="102"/>
      <c r="W2238" s="102"/>
      <c r="X2238" s="102"/>
    </row>
    <row r="2239" ht="14.25" spans="19:24">
      <c r="S2239" s="102"/>
      <c r="T2239" s="102"/>
      <c r="U2239" s="102"/>
      <c r="V2239" s="102"/>
      <c r="W2239" s="102"/>
      <c r="X2239" s="103"/>
    </row>
    <row r="2240" ht="14.25" spans="19:24">
      <c r="S2240" s="102"/>
      <c r="T2240" s="102"/>
      <c r="U2240" s="102"/>
      <c r="V2240" s="102"/>
      <c r="W2240" s="102"/>
      <c r="X2240" s="102"/>
    </row>
    <row r="2241" ht="14.25" spans="19:24">
      <c r="S2241" s="102"/>
      <c r="T2241" s="102"/>
      <c r="U2241" s="102"/>
      <c r="V2241" s="102"/>
      <c r="W2241" s="102"/>
      <c r="X2241" s="103"/>
    </row>
    <row r="2242" ht="14.25" spans="19:24">
      <c r="S2242" s="102"/>
      <c r="T2242" s="102"/>
      <c r="U2242" s="102"/>
      <c r="V2242" s="102"/>
      <c r="W2242" s="102"/>
      <c r="X2242" s="102"/>
    </row>
    <row r="2243" ht="14.25" spans="19:24">
      <c r="S2243" s="102"/>
      <c r="T2243" s="102"/>
      <c r="U2243" s="102"/>
      <c r="V2243" s="102"/>
      <c r="W2243" s="102"/>
      <c r="X2243" s="103"/>
    </row>
    <row r="2244" ht="14.25" spans="19:24">
      <c r="S2244" s="102"/>
      <c r="T2244" s="102"/>
      <c r="U2244" s="102"/>
      <c r="V2244" s="102"/>
      <c r="W2244" s="102"/>
      <c r="X2244" s="102"/>
    </row>
    <row r="2245" ht="14.25" spans="19:24">
      <c r="S2245" s="102"/>
      <c r="T2245" s="102"/>
      <c r="U2245" s="102"/>
      <c r="V2245" s="102"/>
      <c r="W2245" s="102"/>
      <c r="X2245" s="102"/>
    </row>
    <row r="2246" ht="14.25" spans="19:24">
      <c r="S2246" s="102"/>
      <c r="T2246" s="102"/>
      <c r="U2246" s="102"/>
      <c r="V2246" s="102"/>
      <c r="W2246" s="102"/>
      <c r="X2246" s="103"/>
    </row>
    <row r="2247" ht="14.25" spans="19:24">
      <c r="S2247" s="102"/>
      <c r="T2247" s="102"/>
      <c r="U2247" s="102"/>
      <c r="V2247" s="102"/>
      <c r="W2247" s="102"/>
      <c r="X2247" s="103"/>
    </row>
    <row r="2248" ht="14.25" spans="19:24">
      <c r="S2248" s="102"/>
      <c r="T2248" s="102"/>
      <c r="U2248" s="102"/>
      <c r="V2248" s="102"/>
      <c r="W2248" s="102"/>
      <c r="X2248" s="103"/>
    </row>
    <row r="2249" ht="14.25" spans="19:24">
      <c r="S2249" s="102"/>
      <c r="T2249" s="102"/>
      <c r="U2249" s="102"/>
      <c r="V2249" s="102"/>
      <c r="W2249" s="102"/>
      <c r="X2249" s="103"/>
    </row>
    <row r="2250" ht="14.25" spans="19:24">
      <c r="S2250" s="102"/>
      <c r="T2250" s="102"/>
      <c r="U2250" s="102"/>
      <c r="V2250" s="102"/>
      <c r="W2250" s="102"/>
      <c r="X2250" s="103"/>
    </row>
    <row r="2251" ht="14.25" spans="19:24">
      <c r="S2251" s="102"/>
      <c r="T2251" s="102"/>
      <c r="U2251" s="102"/>
      <c r="V2251" s="102"/>
      <c r="W2251" s="102"/>
      <c r="X2251" s="103"/>
    </row>
    <row r="2252" ht="14.25" spans="19:24">
      <c r="S2252" s="102"/>
      <c r="T2252" s="102"/>
      <c r="U2252" s="102"/>
      <c r="V2252" s="102"/>
      <c r="W2252" s="102"/>
      <c r="X2252" s="103"/>
    </row>
    <row r="2253" ht="14.25" spans="19:24">
      <c r="S2253" s="102"/>
      <c r="T2253" s="102"/>
      <c r="U2253" s="102"/>
      <c r="V2253" s="102"/>
      <c r="W2253" s="102"/>
      <c r="X2253" s="102"/>
    </row>
    <row r="2254" ht="14.25" spans="19:24">
      <c r="S2254" s="102"/>
      <c r="T2254" s="102"/>
      <c r="U2254" s="102"/>
      <c r="V2254" s="102"/>
      <c r="W2254" s="102"/>
      <c r="X2254" s="103"/>
    </row>
    <row r="2255" ht="14.25" spans="19:24">
      <c r="S2255" s="102"/>
      <c r="T2255" s="102"/>
      <c r="U2255" s="102"/>
      <c r="V2255" s="102"/>
      <c r="W2255" s="102"/>
      <c r="X2255" s="103"/>
    </row>
    <row r="2256" ht="14.25" spans="19:24">
      <c r="S2256" s="102"/>
      <c r="T2256" s="102"/>
      <c r="U2256" s="102"/>
      <c r="V2256" s="102"/>
      <c r="W2256" s="102"/>
      <c r="X2256" s="102"/>
    </row>
    <row r="2257" ht="14.25" spans="19:24">
      <c r="S2257" s="102"/>
      <c r="T2257" s="102"/>
      <c r="U2257" s="102"/>
      <c r="V2257" s="102"/>
      <c r="W2257" s="102"/>
      <c r="X2257" s="103"/>
    </row>
    <row r="2258" ht="14.25" spans="19:24">
      <c r="S2258" s="102"/>
      <c r="T2258" s="102"/>
      <c r="U2258" s="102"/>
      <c r="V2258" s="102"/>
      <c r="W2258" s="102"/>
      <c r="X2258" s="103"/>
    </row>
    <row r="2259" ht="14.25" spans="19:24">
      <c r="S2259" s="102"/>
      <c r="T2259" s="102"/>
      <c r="U2259" s="102"/>
      <c r="V2259" s="102"/>
      <c r="W2259" s="102"/>
      <c r="X2259" s="103"/>
    </row>
    <row r="2260" ht="14.25" spans="19:24">
      <c r="S2260" s="102"/>
      <c r="T2260" s="102"/>
      <c r="U2260" s="102"/>
      <c r="V2260" s="102"/>
      <c r="W2260" s="102"/>
      <c r="X2260" s="103"/>
    </row>
    <row r="2261" ht="14.25" spans="19:24">
      <c r="S2261" s="102"/>
      <c r="T2261" s="102"/>
      <c r="U2261" s="102"/>
      <c r="V2261" s="102"/>
      <c r="W2261" s="102"/>
      <c r="X2261" s="102"/>
    </row>
    <row r="2262" ht="14.25" spans="19:24">
      <c r="S2262" s="102"/>
      <c r="T2262" s="102"/>
      <c r="U2262" s="102"/>
      <c r="V2262" s="102"/>
      <c r="W2262" s="102"/>
      <c r="X2262" s="103"/>
    </row>
    <row r="2263" ht="14.25" spans="19:24">
      <c r="S2263" s="102"/>
      <c r="T2263" s="102"/>
      <c r="U2263" s="102"/>
      <c r="V2263" s="102"/>
      <c r="W2263" s="102"/>
      <c r="X2263" s="102"/>
    </row>
    <row r="2264" ht="14.25" spans="19:24">
      <c r="S2264" s="102"/>
      <c r="T2264" s="102"/>
      <c r="U2264" s="102"/>
      <c r="V2264" s="102"/>
      <c r="W2264" s="102"/>
      <c r="X2264" s="103"/>
    </row>
    <row r="2265" ht="14.25" spans="19:24">
      <c r="S2265" s="102"/>
      <c r="T2265" s="102"/>
      <c r="U2265" s="102"/>
      <c r="V2265" s="102"/>
      <c r="W2265" s="102"/>
      <c r="X2265" s="103"/>
    </row>
    <row r="2266" ht="14.25" spans="19:24">
      <c r="S2266" s="102"/>
      <c r="T2266" s="102"/>
      <c r="U2266" s="102"/>
      <c r="V2266" s="102"/>
      <c r="W2266" s="102"/>
      <c r="X2266" s="103"/>
    </row>
    <row r="2267" ht="14.25" spans="19:24">
      <c r="S2267" s="102"/>
      <c r="T2267" s="102"/>
      <c r="U2267" s="102"/>
      <c r="V2267" s="102"/>
      <c r="W2267" s="102"/>
      <c r="X2267" s="103"/>
    </row>
    <row r="2268" ht="14.25" spans="19:24">
      <c r="S2268" s="102"/>
      <c r="T2268" s="102"/>
      <c r="U2268" s="102"/>
      <c r="V2268" s="102"/>
      <c r="W2268" s="102"/>
      <c r="X2268" s="103"/>
    </row>
    <row r="2269" ht="14.25" spans="19:24">
      <c r="S2269" s="102"/>
      <c r="T2269" s="102"/>
      <c r="U2269" s="102"/>
      <c r="V2269" s="102"/>
      <c r="W2269" s="102"/>
      <c r="X2269" s="102"/>
    </row>
    <row r="2270" ht="14.25" spans="19:24">
      <c r="S2270" s="102"/>
      <c r="T2270" s="102"/>
      <c r="U2270" s="102"/>
      <c r="V2270" s="102"/>
      <c r="W2270" s="102"/>
      <c r="X2270" s="103"/>
    </row>
    <row r="2271" ht="14.25" spans="19:24">
      <c r="S2271" s="102"/>
      <c r="T2271" s="102"/>
      <c r="U2271" s="102"/>
      <c r="V2271" s="102"/>
      <c r="W2271" s="102"/>
      <c r="X2271" s="103"/>
    </row>
    <row r="2272" ht="14.25" spans="19:24">
      <c r="S2272" s="102"/>
      <c r="T2272" s="102"/>
      <c r="U2272" s="102"/>
      <c r="V2272" s="102"/>
      <c r="W2272" s="102"/>
      <c r="X2272" s="102"/>
    </row>
    <row r="2273" ht="14.25" spans="19:24">
      <c r="S2273" s="102"/>
      <c r="T2273" s="102"/>
      <c r="U2273" s="102"/>
      <c r="V2273" s="102"/>
      <c r="W2273" s="102"/>
      <c r="X2273" s="103"/>
    </row>
    <row r="2274" ht="14.25" spans="19:24">
      <c r="S2274" s="102"/>
      <c r="T2274" s="102"/>
      <c r="U2274" s="102"/>
      <c r="V2274" s="102"/>
      <c r="W2274" s="102"/>
      <c r="X2274" s="102"/>
    </row>
    <row r="2275" ht="14.25" spans="19:24">
      <c r="S2275" s="102"/>
      <c r="T2275" s="102"/>
      <c r="U2275" s="102"/>
      <c r="V2275" s="102"/>
      <c r="W2275" s="102"/>
      <c r="X2275" s="102"/>
    </row>
    <row r="2276" ht="14.25" spans="19:24">
      <c r="S2276" s="102"/>
      <c r="T2276" s="102"/>
      <c r="U2276" s="102"/>
      <c r="V2276" s="102"/>
      <c r="W2276" s="102"/>
      <c r="X2276" s="103"/>
    </row>
    <row r="2277" ht="14.25" spans="19:24">
      <c r="S2277" s="102"/>
      <c r="T2277" s="102"/>
      <c r="U2277" s="102"/>
      <c r="V2277" s="102"/>
      <c r="W2277" s="102"/>
      <c r="X2277" s="103"/>
    </row>
    <row r="2278" ht="14.25" spans="19:24">
      <c r="S2278" s="102"/>
      <c r="T2278" s="102"/>
      <c r="U2278" s="102"/>
      <c r="V2278" s="102"/>
      <c r="W2278" s="102"/>
      <c r="X2278" s="103"/>
    </row>
    <row r="2279" ht="14.25" spans="19:24">
      <c r="S2279" s="102"/>
      <c r="T2279" s="102"/>
      <c r="U2279" s="102"/>
      <c r="V2279" s="102"/>
      <c r="W2279" s="102"/>
      <c r="X2279" s="103"/>
    </row>
    <row r="2280" ht="14.25" spans="19:24">
      <c r="S2280" s="102"/>
      <c r="T2280" s="102"/>
      <c r="U2280" s="102"/>
      <c r="V2280" s="102"/>
      <c r="W2280" s="102"/>
      <c r="X2280" s="103"/>
    </row>
    <row r="2281" ht="14.25" spans="19:24">
      <c r="S2281" s="102"/>
      <c r="T2281" s="102"/>
      <c r="U2281" s="102"/>
      <c r="V2281" s="102"/>
      <c r="W2281" s="102"/>
      <c r="X2281" s="103"/>
    </row>
    <row r="2282" ht="14.25" spans="19:24">
      <c r="S2282" s="102"/>
      <c r="T2282" s="102"/>
      <c r="U2282" s="102"/>
      <c r="V2282" s="102"/>
      <c r="W2282" s="102"/>
      <c r="X2282" s="103"/>
    </row>
    <row r="2283" ht="14.25" spans="19:24">
      <c r="S2283" s="102"/>
      <c r="T2283" s="102"/>
      <c r="U2283" s="102"/>
      <c r="V2283" s="102"/>
      <c r="W2283" s="102"/>
      <c r="X2283" s="103"/>
    </row>
    <row r="2284" ht="14.25" spans="19:24">
      <c r="S2284" s="102"/>
      <c r="T2284" s="102"/>
      <c r="U2284" s="102"/>
      <c r="V2284" s="102"/>
      <c r="W2284" s="102"/>
      <c r="X2284" s="103"/>
    </row>
    <row r="2285" ht="14.25" spans="19:24">
      <c r="S2285" s="102"/>
      <c r="T2285" s="102"/>
      <c r="U2285" s="102"/>
      <c r="V2285" s="102"/>
      <c r="W2285" s="102"/>
      <c r="X2285" s="103"/>
    </row>
    <row r="2286" ht="14.25" spans="19:24">
      <c r="S2286" s="102"/>
      <c r="T2286" s="102"/>
      <c r="U2286" s="102"/>
      <c r="V2286" s="102"/>
      <c r="W2286" s="102"/>
      <c r="X2286" s="103"/>
    </row>
    <row r="2287" ht="14.25" spans="19:24">
      <c r="S2287" s="102"/>
      <c r="T2287" s="102"/>
      <c r="U2287" s="102"/>
      <c r="V2287" s="102"/>
      <c r="W2287" s="102"/>
      <c r="X2287" s="103"/>
    </row>
    <row r="2288" ht="14.25" spans="19:24">
      <c r="S2288" s="102"/>
      <c r="T2288" s="102"/>
      <c r="U2288" s="102"/>
      <c r="V2288" s="102"/>
      <c r="W2288" s="102"/>
      <c r="X2288" s="103"/>
    </row>
    <row r="2289" ht="14.25" spans="19:24">
      <c r="S2289" s="102"/>
      <c r="T2289" s="102"/>
      <c r="U2289" s="102"/>
      <c r="V2289" s="102"/>
      <c r="W2289" s="102"/>
      <c r="X2289" s="103"/>
    </row>
    <row r="2290" ht="14.25" spans="19:24">
      <c r="S2290" s="102"/>
      <c r="T2290" s="102"/>
      <c r="U2290" s="102"/>
      <c r="V2290" s="102"/>
      <c r="W2290" s="102"/>
      <c r="X2290" s="103"/>
    </row>
    <row r="2291" ht="14.25" spans="19:24">
      <c r="S2291" s="102"/>
      <c r="T2291" s="102"/>
      <c r="U2291" s="102"/>
      <c r="V2291" s="102"/>
      <c r="W2291" s="102"/>
      <c r="X2291" s="103"/>
    </row>
    <row r="2292" ht="14.25" spans="19:24">
      <c r="S2292" s="102"/>
      <c r="T2292" s="102"/>
      <c r="U2292" s="102"/>
      <c r="V2292" s="102"/>
      <c r="W2292" s="102"/>
      <c r="X2292" s="103"/>
    </row>
    <row r="2293" ht="14.25" spans="19:24">
      <c r="S2293" s="102"/>
      <c r="T2293" s="102"/>
      <c r="U2293" s="102"/>
      <c r="V2293" s="102"/>
      <c r="W2293" s="102"/>
      <c r="X2293" s="103"/>
    </row>
  </sheetData>
  <mergeCells count="69">
    <mergeCell ref="A1:H1"/>
    <mergeCell ref="B3:E3"/>
    <mergeCell ref="G3:H3"/>
    <mergeCell ref="A4:H4"/>
    <mergeCell ref="A5:D5"/>
    <mergeCell ref="E5:H5"/>
    <mergeCell ref="C13:H13"/>
    <mergeCell ref="C15:H15"/>
    <mergeCell ref="F16:G16"/>
    <mergeCell ref="F17:G17"/>
    <mergeCell ref="A18:G18"/>
    <mergeCell ref="L20:Q20"/>
    <mergeCell ref="S20:X20"/>
    <mergeCell ref="Z20:AE20"/>
    <mergeCell ref="L21:M21"/>
    <mergeCell ref="S21:T21"/>
    <mergeCell ref="Z21:AA21"/>
    <mergeCell ref="Z341:AD341"/>
    <mergeCell ref="L612:P612"/>
    <mergeCell ref="N21:N22"/>
    <mergeCell ref="N23:N29"/>
    <mergeCell ref="N30:N33"/>
    <mergeCell ref="N34:N35"/>
    <mergeCell ref="N40:N43"/>
    <mergeCell ref="N44:N47"/>
    <mergeCell ref="N50:N56"/>
    <mergeCell ref="N60:N63"/>
    <mergeCell ref="N64:N71"/>
    <mergeCell ref="N72:N97"/>
    <mergeCell ref="N98:N99"/>
    <mergeCell ref="N101:N102"/>
    <mergeCell ref="N104:N107"/>
    <mergeCell ref="N108:N109"/>
    <mergeCell ref="N111:N113"/>
    <mergeCell ref="N114:N120"/>
    <mergeCell ref="N122:N138"/>
    <mergeCell ref="N141:N143"/>
    <mergeCell ref="N144:N145"/>
    <mergeCell ref="N146:N148"/>
    <mergeCell ref="N151:N154"/>
    <mergeCell ref="N158:N159"/>
    <mergeCell ref="N164:N165"/>
    <mergeCell ref="N167:N171"/>
    <mergeCell ref="N175:N177"/>
    <mergeCell ref="N178:N181"/>
    <mergeCell ref="N183:N184"/>
    <mergeCell ref="N185:N187"/>
    <mergeCell ref="N188:N194"/>
    <mergeCell ref="N196:N202"/>
    <mergeCell ref="N205:N208"/>
    <mergeCell ref="N217:N218"/>
    <mergeCell ref="N225:N232"/>
    <mergeCell ref="N235:N236"/>
    <mergeCell ref="N240:N241"/>
    <mergeCell ref="N242:N243"/>
    <mergeCell ref="N248:N249"/>
    <mergeCell ref="N250:N272"/>
    <mergeCell ref="N273:N275"/>
    <mergeCell ref="O21:O22"/>
    <mergeCell ref="P21:P22"/>
    <mergeCell ref="Q21:Q22"/>
    <mergeCell ref="U21:U22"/>
    <mergeCell ref="V21:V22"/>
    <mergeCell ref="W21:W22"/>
    <mergeCell ref="X21:X22"/>
    <mergeCell ref="AB21:AB22"/>
    <mergeCell ref="AC21:AC22"/>
    <mergeCell ref="AD21:AD22"/>
    <mergeCell ref="AE21:AE22"/>
  </mergeCells>
  <pageMargins left="0.699305555555556" right="0.699305555555556" top="0.75" bottom="0.75" header="0.3" footer="0.3"/>
  <pageSetup paperSize="9" scale="78" orientation="landscape"/>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5"/>
  <sheetViews>
    <sheetView showGridLines="0" zoomScale="90" zoomScaleNormal="90" workbookViewId="0">
      <selection activeCell="G27" sqref="G27"/>
    </sheetView>
  </sheetViews>
  <sheetFormatPr defaultColWidth="8.1" defaultRowHeight="14.25"/>
  <cols>
    <col min="1" max="1" width="16.7666666666667" style="2" customWidth="1"/>
    <col min="2" max="2" width="19.7" style="2" customWidth="1"/>
    <col min="3" max="3" width="16.7666666666667" style="3" customWidth="1"/>
    <col min="4" max="4" width="16.7666666666667" style="2" customWidth="1"/>
    <col min="5" max="5" width="26.2416666666667" style="2" customWidth="1"/>
    <col min="6" max="6" width="28.9" style="4" customWidth="1"/>
    <col min="7" max="7" width="16.7666666666667" style="3" customWidth="1"/>
    <col min="8" max="8" width="16.7666666666667" style="2" customWidth="1"/>
    <col min="9" max="9" width="10.3" style="2" customWidth="1"/>
    <col min="10" max="10" width="8.1" style="2"/>
    <col min="11" max="11" width="11.4" style="2"/>
    <col min="12" max="16384" width="8.1" style="2"/>
  </cols>
  <sheetData>
    <row r="1" ht="40.5" customHeight="1" spans="1:8">
      <c r="A1" s="5" t="s">
        <v>8607</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331</v>
      </c>
      <c r="C3" s="11"/>
      <c r="D3" s="11"/>
      <c r="E3" s="11"/>
      <c r="F3" s="12" t="s">
        <v>650</v>
      </c>
      <c r="G3" s="11" t="s">
        <v>330</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45078</v>
      </c>
      <c r="B7" s="26" t="s">
        <v>332</v>
      </c>
      <c r="C7" s="27">
        <v>2000000</v>
      </c>
      <c r="D7" s="28"/>
      <c r="E7" s="25">
        <v>45261</v>
      </c>
      <c r="F7" s="29" t="s">
        <v>8608</v>
      </c>
      <c r="G7" s="30">
        <v>12786.08</v>
      </c>
      <c r="H7" s="28"/>
      <c r="J7" s="46" t="s">
        <v>14</v>
      </c>
      <c r="K7" s="47">
        <f>B11</f>
        <v>6000000</v>
      </c>
    </row>
    <row r="8" ht="56" customHeight="1" spans="1:11">
      <c r="A8" s="25">
        <v>45597</v>
      </c>
      <c r="B8" s="26" t="s">
        <v>332</v>
      </c>
      <c r="C8" s="27">
        <v>2000000</v>
      </c>
      <c r="D8" s="28"/>
      <c r="E8" s="25" t="s">
        <v>689</v>
      </c>
      <c r="F8" s="29" t="s">
        <v>8609</v>
      </c>
      <c r="G8" s="30">
        <v>99999.6</v>
      </c>
      <c r="H8" s="28"/>
      <c r="J8" s="46" t="s">
        <v>669</v>
      </c>
      <c r="K8" s="47">
        <f>SUM(G9:G10)</f>
        <v>363332.6</v>
      </c>
    </row>
    <row r="9" ht="56" customHeight="1" spans="1:11">
      <c r="A9" s="25">
        <v>45931</v>
      </c>
      <c r="B9" s="26" t="s">
        <v>332</v>
      </c>
      <c r="C9" s="48">
        <v>2000000</v>
      </c>
      <c r="D9" s="28"/>
      <c r="E9" s="25" t="s">
        <v>8610</v>
      </c>
      <c r="F9" s="29" t="s">
        <v>8609</v>
      </c>
      <c r="G9" s="30">
        <v>46666.6</v>
      </c>
      <c r="H9" s="28"/>
      <c r="J9" s="46" t="s">
        <v>16</v>
      </c>
      <c r="K9" s="47">
        <f>B12</f>
        <v>476118.28</v>
      </c>
    </row>
    <row r="10" ht="56" customHeight="1" spans="1:11">
      <c r="A10" s="25"/>
      <c r="B10" s="26"/>
      <c r="C10" s="48"/>
      <c r="D10" s="28"/>
      <c r="E10" s="25" t="s">
        <v>8611</v>
      </c>
      <c r="F10" s="29" t="s">
        <v>8609</v>
      </c>
      <c r="G10" s="30">
        <f>126666.4+31666.6+31666.6+31666.6+31666.6+31666.6+31666.6</f>
        <v>316666</v>
      </c>
      <c r="H10" s="28"/>
      <c r="J10" s="46" t="s">
        <v>17</v>
      </c>
      <c r="K10" s="47">
        <f>B13</f>
        <v>5523881.72</v>
      </c>
    </row>
    <row r="11" ht="27" customHeight="1" spans="1:17">
      <c r="A11" s="31" t="s">
        <v>697</v>
      </c>
      <c r="B11" s="32">
        <f>SUM(C7:C9)</f>
        <v>6000000</v>
      </c>
      <c r="C11" s="33"/>
      <c r="D11" s="34"/>
      <c r="E11" s="34"/>
      <c r="F11" s="34"/>
      <c r="G11" s="34"/>
      <c r="H11" s="35"/>
      <c r="Q11" s="2" t="s">
        <v>1425</v>
      </c>
    </row>
    <row r="12" ht="27" customHeight="1" spans="1:8">
      <c r="A12" s="36" t="s">
        <v>699</v>
      </c>
      <c r="B12" s="37">
        <f>SUM(G7:G10)</f>
        <v>476118.28</v>
      </c>
      <c r="C12" s="38"/>
      <c r="D12" s="39"/>
      <c r="E12" s="39"/>
      <c r="F12" s="39"/>
      <c r="G12" s="39"/>
      <c r="H12" s="40"/>
    </row>
    <row r="13" ht="25.5" customHeight="1" spans="1:8">
      <c r="A13" s="36" t="s">
        <v>701</v>
      </c>
      <c r="B13" s="32">
        <f>B11-B12</f>
        <v>5523881.72</v>
      </c>
      <c r="C13" s="33"/>
      <c r="D13" s="34"/>
      <c r="E13" s="34"/>
      <c r="F13" s="34"/>
      <c r="G13" s="34"/>
      <c r="H13" s="35"/>
    </row>
    <row r="14" ht="22.5" customHeight="1" spans="1:8">
      <c r="A14" s="41"/>
      <c r="B14" s="41"/>
      <c r="C14" s="42"/>
      <c r="D14" s="41"/>
      <c r="E14" s="41"/>
      <c r="F14" s="6" t="s">
        <v>703</v>
      </c>
      <c r="G14" s="6"/>
      <c r="H14" s="6"/>
    </row>
    <row r="15" spans="1:8">
      <c r="A15" s="41"/>
      <c r="B15" s="43"/>
      <c r="C15" s="42"/>
      <c r="D15" s="41"/>
      <c r="E15" s="41"/>
      <c r="F15" s="41" t="s">
        <v>8612</v>
      </c>
      <c r="G15" s="41"/>
      <c r="H15" s="41"/>
    </row>
    <row r="16" spans="1:8">
      <c r="A16" s="44" t="s">
        <v>707</v>
      </c>
      <c r="B16" s="44"/>
      <c r="C16" s="44"/>
      <c r="D16" s="44"/>
      <c r="E16" s="44"/>
      <c r="F16" s="44"/>
      <c r="G16" s="44"/>
      <c r="H16" s="44"/>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row r="25" spans="1:8">
      <c r="A25" s="41"/>
      <c r="B25" s="41"/>
      <c r="C25" s="42"/>
      <c r="D25" s="41"/>
      <c r="E25" s="41"/>
      <c r="F25" s="45"/>
      <c r="G25" s="42"/>
      <c r="H25" s="41"/>
    </row>
  </sheetData>
  <mergeCells count="12">
    <mergeCell ref="A1:H1"/>
    <mergeCell ref="B3:E3"/>
    <mergeCell ref="G3:H3"/>
    <mergeCell ref="A4:H4"/>
    <mergeCell ref="A5:D5"/>
    <mergeCell ref="E5:H5"/>
    <mergeCell ref="C11:H11"/>
    <mergeCell ref="C12:H12"/>
    <mergeCell ref="C13:H13"/>
    <mergeCell ref="F14:G14"/>
    <mergeCell ref="F15:G15"/>
    <mergeCell ref="A16:G16"/>
  </mergeCells>
  <pageMargins left="0.984027777777778" right="0.984027777777778" top="0.984027777777778" bottom="0.984027777777778" header="0.511805555555556" footer="0.511805555555556"/>
  <pageSetup paperSize="9" scale="78" orientation="landscape"/>
  <headerFooter/>
  <rowBreaks count="1" manualBreakCount="1">
    <brk id="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6"/>
  <sheetViews>
    <sheetView showGridLines="0" zoomScale="90" zoomScaleNormal="90" workbookViewId="0">
      <selection activeCell="G27" sqref="G27"/>
    </sheetView>
  </sheetViews>
  <sheetFormatPr defaultColWidth="9" defaultRowHeight="13.5"/>
  <cols>
    <col min="1" max="2" width="18.625" style="41" customWidth="1"/>
    <col min="3" max="3" width="18.625" style="42" customWidth="1"/>
    <col min="4" max="5" width="18.625" style="41" customWidth="1"/>
    <col min="6" max="6" width="41.1" style="41" customWidth="1"/>
    <col min="7" max="7" width="14.5" style="42" customWidth="1"/>
    <col min="8" max="8" width="18.625" style="41" customWidth="1"/>
    <col min="9" max="9" width="14.875" style="41" customWidth="1"/>
    <col min="10" max="10" width="9" style="41"/>
    <col min="11" max="11" width="9.9" style="41"/>
    <col min="12" max="16384" width="9" style="41"/>
  </cols>
  <sheetData>
    <row r="1" ht="40.5" customHeight="1" spans="1:8">
      <c r="A1" s="5" t="s">
        <v>966</v>
      </c>
      <c r="B1" s="5"/>
      <c r="C1" s="5"/>
      <c r="D1" s="5"/>
      <c r="E1" s="5"/>
      <c r="F1" s="5"/>
      <c r="G1" s="5"/>
      <c r="H1" s="5"/>
    </row>
    <row r="2" ht="23.25" customHeight="1" spans="1:8">
      <c r="A2" s="6" t="s">
        <v>647</v>
      </c>
      <c r="B2" s="6"/>
      <c r="C2" s="7"/>
      <c r="D2" s="6"/>
      <c r="E2" s="6"/>
      <c r="F2" s="6"/>
      <c r="G2" s="7"/>
      <c r="H2" s="6"/>
    </row>
    <row r="3" ht="27.95" customHeight="1" spans="1:8">
      <c r="A3" s="124" t="s">
        <v>648</v>
      </c>
      <c r="B3" s="11" t="s">
        <v>967</v>
      </c>
      <c r="C3" s="11"/>
      <c r="D3" s="11"/>
      <c r="E3" s="11"/>
      <c r="F3" s="12" t="s">
        <v>650</v>
      </c>
      <c r="G3" s="11" t="s">
        <v>27</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8.8" customHeight="1" spans="1:11">
      <c r="A7" s="25">
        <v>40544</v>
      </c>
      <c r="B7" s="530" t="s">
        <v>30</v>
      </c>
      <c r="C7" s="168">
        <v>854082.68</v>
      </c>
      <c r="D7" s="530"/>
      <c r="E7" s="25">
        <v>40544</v>
      </c>
      <c r="F7" s="29" t="s">
        <v>968</v>
      </c>
      <c r="G7" s="168">
        <v>15980</v>
      </c>
      <c r="H7" s="530"/>
      <c r="J7" s="46" t="s">
        <v>14</v>
      </c>
      <c r="K7" s="47">
        <f>B11</f>
        <v>854082.68</v>
      </c>
    </row>
    <row r="8" ht="28.8" customHeight="1" spans="1:11">
      <c r="A8" s="25"/>
      <c r="B8" s="530"/>
      <c r="C8" s="168"/>
      <c r="D8" s="530"/>
      <c r="E8" s="108">
        <v>43031</v>
      </c>
      <c r="F8" s="394" t="s">
        <v>969</v>
      </c>
      <c r="G8" s="27">
        <v>54256.89</v>
      </c>
      <c r="H8" s="28"/>
      <c r="J8" s="46" t="s">
        <v>669</v>
      </c>
      <c r="K8" s="47">
        <f>G10</f>
        <v>0</v>
      </c>
    </row>
    <row r="9" ht="28.8" customHeight="1" spans="1:11">
      <c r="A9" s="108"/>
      <c r="B9" s="393"/>
      <c r="C9" s="27"/>
      <c r="D9" s="393"/>
      <c r="E9" s="25">
        <v>43056</v>
      </c>
      <c r="F9" s="29" t="s">
        <v>969</v>
      </c>
      <c r="G9" s="168">
        <v>26528.35</v>
      </c>
      <c r="H9" s="393"/>
      <c r="J9" s="46" t="s">
        <v>16</v>
      </c>
      <c r="K9" s="47">
        <f>B12</f>
        <v>96765.24</v>
      </c>
    </row>
    <row r="10" ht="28.8" customHeight="1" spans="1:11">
      <c r="A10" s="108"/>
      <c r="B10" s="393"/>
      <c r="C10" s="27"/>
      <c r="D10" s="393"/>
      <c r="E10" s="25"/>
      <c r="F10" s="29"/>
      <c r="G10" s="168"/>
      <c r="H10" s="393"/>
      <c r="J10" s="46" t="s">
        <v>17</v>
      </c>
      <c r="K10" s="47">
        <f>B13</f>
        <v>757317.44</v>
      </c>
    </row>
    <row r="11" ht="27.95" customHeight="1" spans="1:8">
      <c r="A11" s="36" t="s">
        <v>697</v>
      </c>
      <c r="B11" s="719">
        <f>SUM(C7:C10)</f>
        <v>854082.68</v>
      </c>
      <c r="C11" s="716"/>
      <c r="D11" s="717"/>
      <c r="E11" s="717"/>
      <c r="F11" s="717"/>
      <c r="G11" s="717"/>
      <c r="H11" s="718"/>
    </row>
    <row r="12" ht="27.95" customHeight="1" spans="1:8">
      <c r="A12" s="36" t="s">
        <v>699</v>
      </c>
      <c r="B12" s="614">
        <f>SUM(G7:G10)</f>
        <v>96765.24</v>
      </c>
      <c r="C12" s="13"/>
      <c r="D12" s="13"/>
      <c r="E12" s="13"/>
      <c r="F12" s="13"/>
      <c r="G12" s="13"/>
      <c r="H12" s="13"/>
    </row>
    <row r="13" ht="27.95" customHeight="1" spans="1:8">
      <c r="A13" s="36" t="s">
        <v>701</v>
      </c>
      <c r="B13" s="618">
        <f>B11-B12</f>
        <v>757317.44</v>
      </c>
      <c r="C13" s="716"/>
      <c r="D13" s="717"/>
      <c r="E13" s="717"/>
      <c r="F13" s="717"/>
      <c r="G13" s="717"/>
      <c r="H13" s="718"/>
    </row>
    <row r="14" ht="27.95" customHeight="1" spans="6:8">
      <c r="F14" s="6" t="s">
        <v>703</v>
      </c>
      <c r="G14" s="6"/>
      <c r="H14" s="6"/>
    </row>
    <row r="15" ht="27.95" customHeight="1" spans="2:7">
      <c r="B15" s="43"/>
      <c r="F15" s="41" t="s">
        <v>705</v>
      </c>
      <c r="G15" s="41"/>
    </row>
    <row r="16" ht="27.95" customHeight="1" spans="1:8">
      <c r="A16" s="44" t="s">
        <v>707</v>
      </c>
      <c r="B16" s="44"/>
      <c r="C16" s="44"/>
      <c r="D16" s="44"/>
      <c r="E16" s="44"/>
      <c r="F16" s="44"/>
      <c r="G16" s="44"/>
      <c r="H16" s="44"/>
    </row>
  </sheetData>
  <mergeCells count="12">
    <mergeCell ref="A1:H1"/>
    <mergeCell ref="B3:E3"/>
    <mergeCell ref="G3:H3"/>
    <mergeCell ref="A4:H4"/>
    <mergeCell ref="A5:D5"/>
    <mergeCell ref="E5:H5"/>
    <mergeCell ref="C11:H11"/>
    <mergeCell ref="C12:H12"/>
    <mergeCell ref="C13:H13"/>
    <mergeCell ref="F14:G14"/>
    <mergeCell ref="F15:G15"/>
    <mergeCell ref="A16:G16"/>
  </mergeCells>
  <pageMargins left="0.511805555555556" right="0.511805555555556" top="0.747916666666667" bottom="0.747916666666667" header="0.313888888888889" footer="0.313888888888889"/>
  <pageSetup paperSize="9" scale="76"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45"/>
  <sheetViews>
    <sheetView showGridLines="0" zoomScale="70" zoomScaleNormal="70" topLeftCell="A16" workbookViewId="0">
      <selection activeCell="G27" sqref="G27"/>
    </sheetView>
  </sheetViews>
  <sheetFormatPr defaultColWidth="8.1" defaultRowHeight="14.25"/>
  <cols>
    <col min="1" max="1" width="19.4666666666667" style="2" customWidth="1"/>
    <col min="2" max="2" width="20.8833333333333" style="2" customWidth="1"/>
    <col min="3" max="3" width="21.6083333333333" style="3" customWidth="1"/>
    <col min="4" max="4" width="16.7916666666667" style="2" customWidth="1"/>
    <col min="5" max="5" width="23.925" style="2" customWidth="1"/>
    <col min="6" max="6" width="67.3083333333333" style="4" customWidth="1"/>
    <col min="7" max="7" width="20.3583333333333" style="3" customWidth="1"/>
    <col min="8" max="8" width="21.775" style="2" customWidth="1"/>
    <col min="9" max="9" width="10" style="2" customWidth="1"/>
    <col min="10" max="10" width="8.1" style="2"/>
    <col min="11" max="11" width="11.4" style="2"/>
    <col min="12" max="16384" width="8.1" style="2"/>
  </cols>
  <sheetData>
    <row r="1" ht="40.5" customHeight="1" spans="1:8">
      <c r="A1" s="5" t="s">
        <v>8613</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8614</v>
      </c>
      <c r="C3" s="11"/>
      <c r="D3" s="11"/>
      <c r="E3" s="11"/>
      <c r="F3" s="12" t="s">
        <v>650</v>
      </c>
      <c r="G3" s="11" t="s">
        <v>334</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0" customHeight="1" spans="1:11">
      <c r="A7" s="25">
        <v>45134</v>
      </c>
      <c r="B7" s="26" t="s">
        <v>261</v>
      </c>
      <c r="C7" s="27">
        <v>2000000</v>
      </c>
      <c r="D7" s="28"/>
      <c r="E7" s="50">
        <v>45139</v>
      </c>
      <c r="F7" s="29" t="s">
        <v>8615</v>
      </c>
      <c r="G7" s="30">
        <v>72090</v>
      </c>
      <c r="H7" s="49" t="s">
        <v>8616</v>
      </c>
      <c r="J7" s="46" t="s">
        <v>14</v>
      </c>
      <c r="K7" s="47">
        <f>B31</f>
        <v>2000000</v>
      </c>
    </row>
    <row r="8" ht="30" customHeight="1" spans="1:11">
      <c r="A8" s="25"/>
      <c r="B8" s="26"/>
      <c r="C8" s="27"/>
      <c r="D8" s="27"/>
      <c r="E8" s="50">
        <v>45261</v>
      </c>
      <c r="F8" s="29" t="s">
        <v>8617</v>
      </c>
      <c r="G8" s="30">
        <v>932</v>
      </c>
      <c r="H8" s="49" t="s">
        <v>8616</v>
      </c>
      <c r="J8" s="46" t="s">
        <v>669</v>
      </c>
      <c r="K8" s="47">
        <f>SUM(G19:G30)</f>
        <v>331540.07</v>
      </c>
    </row>
    <row r="9" ht="39" customHeight="1" spans="1:11">
      <c r="A9" s="25"/>
      <c r="B9" s="26"/>
      <c r="C9" s="27"/>
      <c r="D9" s="28"/>
      <c r="E9" s="50">
        <v>45261</v>
      </c>
      <c r="F9" s="29" t="s">
        <v>8618</v>
      </c>
      <c r="G9" s="30">
        <v>13742</v>
      </c>
      <c r="H9" s="49" t="s">
        <v>8616</v>
      </c>
      <c r="J9" s="46" t="s">
        <v>16</v>
      </c>
      <c r="K9" s="47">
        <f>B32</f>
        <v>649519.86</v>
      </c>
    </row>
    <row r="10" ht="39" customHeight="1" spans="1:11">
      <c r="A10" s="25"/>
      <c r="B10" s="26"/>
      <c r="C10" s="27"/>
      <c r="D10" s="28"/>
      <c r="E10" s="50">
        <v>45292</v>
      </c>
      <c r="F10" s="29" t="s">
        <v>8617</v>
      </c>
      <c r="G10" s="30">
        <v>4243</v>
      </c>
      <c r="H10" s="49" t="s">
        <v>8616</v>
      </c>
      <c r="J10" s="46" t="s">
        <v>17</v>
      </c>
      <c r="K10" s="47">
        <f>B33</f>
        <v>1350480.14</v>
      </c>
    </row>
    <row r="11" ht="39" customHeight="1" spans="1:11">
      <c r="A11" s="25"/>
      <c r="B11" s="26"/>
      <c r="C11" s="27"/>
      <c r="D11" s="28"/>
      <c r="E11" s="50">
        <v>45323</v>
      </c>
      <c r="F11" s="29" t="s">
        <v>8619</v>
      </c>
      <c r="G11" s="30">
        <v>2537</v>
      </c>
      <c r="H11" s="49" t="s">
        <v>8616</v>
      </c>
      <c r="J11" s="46"/>
      <c r="K11" s="47"/>
    </row>
    <row r="12" ht="39" customHeight="1" spans="1:11">
      <c r="A12" s="25"/>
      <c r="B12" s="26"/>
      <c r="C12" s="27"/>
      <c r="D12" s="28"/>
      <c r="E12" s="50">
        <v>45352</v>
      </c>
      <c r="F12" s="29" t="s">
        <v>8620</v>
      </c>
      <c r="G12" s="30">
        <v>26004</v>
      </c>
      <c r="H12" s="49" t="s">
        <v>8616</v>
      </c>
      <c r="J12" s="46"/>
      <c r="K12" s="47"/>
    </row>
    <row r="13" ht="39" customHeight="1" spans="1:11">
      <c r="A13" s="25"/>
      <c r="B13" s="26"/>
      <c r="C13" s="27"/>
      <c r="D13" s="28"/>
      <c r="E13" s="50">
        <v>45474</v>
      </c>
      <c r="F13" s="29" t="s">
        <v>8621</v>
      </c>
      <c r="G13" s="30">
        <v>16154</v>
      </c>
      <c r="H13" s="49" t="s">
        <v>8616</v>
      </c>
      <c r="J13" s="46"/>
      <c r="K13" s="47"/>
    </row>
    <row r="14" ht="39" customHeight="1" spans="1:11">
      <c r="A14" s="25"/>
      <c r="B14" s="26"/>
      <c r="C14" s="27"/>
      <c r="D14" s="28"/>
      <c r="E14" s="50">
        <v>45505</v>
      </c>
      <c r="F14" s="29" t="s">
        <v>8622</v>
      </c>
      <c r="G14" s="30">
        <v>18542</v>
      </c>
      <c r="H14" s="49" t="s">
        <v>8616</v>
      </c>
      <c r="J14" s="46"/>
      <c r="K14" s="47"/>
    </row>
    <row r="15" ht="39" customHeight="1" spans="1:11">
      <c r="A15" s="25"/>
      <c r="B15" s="26"/>
      <c r="C15" s="27"/>
      <c r="D15" s="28"/>
      <c r="E15" s="50">
        <v>45505</v>
      </c>
      <c r="F15" s="29" t="s">
        <v>8623</v>
      </c>
      <c r="G15" s="30">
        <v>28969</v>
      </c>
      <c r="H15" s="49" t="s">
        <v>8616</v>
      </c>
      <c r="J15" s="46"/>
      <c r="K15" s="47"/>
    </row>
    <row r="16" ht="39" customHeight="1" spans="1:11">
      <c r="A16" s="25"/>
      <c r="B16" s="26"/>
      <c r="C16" s="27"/>
      <c r="D16" s="28"/>
      <c r="E16" s="50">
        <v>45505</v>
      </c>
      <c r="F16" s="29" t="s">
        <v>8624</v>
      </c>
      <c r="G16" s="30">
        <v>80800.79</v>
      </c>
      <c r="H16" s="49" t="s">
        <v>8616</v>
      </c>
      <c r="J16" s="46"/>
      <c r="K16" s="47"/>
    </row>
    <row r="17" ht="39" customHeight="1" spans="1:11">
      <c r="A17" s="25"/>
      <c r="B17" s="26"/>
      <c r="C17" s="27"/>
      <c r="D17" s="28"/>
      <c r="E17" s="50">
        <v>45627</v>
      </c>
      <c r="F17" s="29" t="s">
        <v>8625</v>
      </c>
      <c r="G17" s="30">
        <v>36331</v>
      </c>
      <c r="H17" s="49" t="s">
        <v>8616</v>
      </c>
      <c r="J17" s="46"/>
      <c r="K17" s="47"/>
    </row>
    <row r="18" ht="39" customHeight="1" spans="1:11">
      <c r="A18" s="25"/>
      <c r="B18" s="26"/>
      <c r="C18" s="27"/>
      <c r="D18" s="28"/>
      <c r="E18" s="50">
        <v>45627</v>
      </c>
      <c r="F18" s="29" t="s">
        <v>8626</v>
      </c>
      <c r="G18" s="30">
        <v>17635</v>
      </c>
      <c r="H18" s="49" t="s">
        <v>8627</v>
      </c>
      <c r="J18" s="46"/>
      <c r="K18" s="47"/>
    </row>
    <row r="19" ht="39" customHeight="1" spans="1:11">
      <c r="A19" s="25"/>
      <c r="B19" s="26"/>
      <c r="C19" s="27"/>
      <c r="D19" s="28"/>
      <c r="E19" s="50">
        <v>45658</v>
      </c>
      <c r="F19" s="29" t="s">
        <v>8628</v>
      </c>
      <c r="G19" s="30">
        <v>21323</v>
      </c>
      <c r="H19" s="49" t="s">
        <v>8616</v>
      </c>
      <c r="J19" s="46"/>
      <c r="K19" s="47"/>
    </row>
    <row r="20" ht="39" customHeight="1" spans="1:11">
      <c r="A20" s="25"/>
      <c r="B20" s="26"/>
      <c r="C20" s="27"/>
      <c r="D20" s="28"/>
      <c r="E20" s="50">
        <v>45748</v>
      </c>
      <c r="F20" s="29" t="s">
        <v>8629</v>
      </c>
      <c r="G20" s="30">
        <v>5520</v>
      </c>
      <c r="H20" s="49" t="s">
        <v>8616</v>
      </c>
      <c r="J20" s="46"/>
      <c r="K20" s="47"/>
    </row>
    <row r="21" ht="39" customHeight="1" spans="1:11">
      <c r="A21" s="25"/>
      <c r="B21" s="26"/>
      <c r="C21" s="27"/>
      <c r="D21" s="28"/>
      <c r="E21" s="50">
        <v>45809</v>
      </c>
      <c r="F21" s="29" t="s">
        <v>8630</v>
      </c>
      <c r="G21" s="30">
        <v>1700</v>
      </c>
      <c r="H21" s="49" t="s">
        <v>8627</v>
      </c>
      <c r="J21" s="46"/>
      <c r="K21" s="47"/>
    </row>
    <row r="22" ht="39" customHeight="1" spans="1:11">
      <c r="A22" s="25"/>
      <c r="B22" s="26"/>
      <c r="C22" s="27"/>
      <c r="D22" s="28"/>
      <c r="E22" s="50">
        <v>45839</v>
      </c>
      <c r="F22" s="29" t="s">
        <v>8631</v>
      </c>
      <c r="G22" s="30">
        <v>16750</v>
      </c>
      <c r="H22" s="49" t="s">
        <v>8616</v>
      </c>
      <c r="J22" s="46"/>
      <c r="K22" s="47"/>
    </row>
    <row r="23" ht="39" customHeight="1" spans="1:11">
      <c r="A23" s="25"/>
      <c r="B23" s="26"/>
      <c r="C23" s="27"/>
      <c r="D23" s="28"/>
      <c r="E23" s="50">
        <v>45839</v>
      </c>
      <c r="F23" s="29" t="s">
        <v>8632</v>
      </c>
      <c r="G23" s="30">
        <v>51727.84</v>
      </c>
      <c r="H23" s="49" t="s">
        <v>8616</v>
      </c>
      <c r="J23" s="46"/>
      <c r="K23" s="47"/>
    </row>
    <row r="24" ht="39" customHeight="1" spans="1:11">
      <c r="A24" s="25"/>
      <c r="B24" s="26"/>
      <c r="C24" s="27"/>
      <c r="D24" s="28"/>
      <c r="E24" s="50">
        <v>45870</v>
      </c>
      <c r="F24" s="29" t="s">
        <v>8633</v>
      </c>
      <c r="G24" s="51">
        <v>19870.12</v>
      </c>
      <c r="H24" s="49" t="s">
        <v>8616</v>
      </c>
      <c r="J24" s="46"/>
      <c r="K24" s="47"/>
    </row>
    <row r="25" ht="39" customHeight="1" spans="1:11">
      <c r="A25" s="25"/>
      <c r="B25" s="26"/>
      <c r="C25" s="27"/>
      <c r="D25" s="28"/>
      <c r="E25" s="50">
        <v>45901</v>
      </c>
      <c r="F25" s="29" t="s">
        <v>8634</v>
      </c>
      <c r="G25" s="51">
        <v>18636.42</v>
      </c>
      <c r="H25" s="49" t="s">
        <v>8616</v>
      </c>
      <c r="J25" s="46"/>
      <c r="K25" s="47"/>
    </row>
    <row r="26" ht="39" customHeight="1" spans="1:11">
      <c r="A26" s="25"/>
      <c r="B26" s="26"/>
      <c r="C26" s="27"/>
      <c r="D26" s="28"/>
      <c r="E26" s="50">
        <v>45901</v>
      </c>
      <c r="F26" s="29" t="s">
        <v>8635</v>
      </c>
      <c r="G26" s="51">
        <v>39764.39</v>
      </c>
      <c r="H26" s="49" t="s">
        <v>8616</v>
      </c>
      <c r="J26" s="46"/>
      <c r="K26" s="47"/>
    </row>
    <row r="27" ht="39" customHeight="1" spans="1:11">
      <c r="A27" s="25"/>
      <c r="B27" s="26"/>
      <c r="C27" s="27"/>
      <c r="D27" s="28"/>
      <c r="E27" s="50">
        <v>45931</v>
      </c>
      <c r="F27" s="29" t="s">
        <v>8636</v>
      </c>
      <c r="G27" s="51">
        <f>2504+2504+12504</f>
        <v>17512</v>
      </c>
      <c r="H27" s="49" t="s">
        <v>8616</v>
      </c>
      <c r="J27" s="46"/>
      <c r="K27" s="47"/>
    </row>
    <row r="28" ht="39" customHeight="1" spans="1:11">
      <c r="A28" s="25"/>
      <c r="B28" s="26"/>
      <c r="C28" s="27"/>
      <c r="D28" s="28"/>
      <c r="E28" s="50">
        <v>45962</v>
      </c>
      <c r="F28" s="29" t="s">
        <v>8637</v>
      </c>
      <c r="G28" s="51">
        <v>21269.5</v>
      </c>
      <c r="H28" s="49" t="s">
        <v>8616</v>
      </c>
      <c r="J28" s="46"/>
      <c r="K28" s="47"/>
    </row>
    <row r="29" ht="39" customHeight="1" spans="1:11">
      <c r="A29" s="25"/>
      <c r="B29" s="26"/>
      <c r="C29" s="27"/>
      <c r="D29" s="28"/>
      <c r="E29" s="50">
        <v>45992</v>
      </c>
      <c r="F29" s="29" t="s">
        <v>8638</v>
      </c>
      <c r="G29" s="51">
        <v>109800</v>
      </c>
      <c r="H29" s="49" t="s">
        <v>8616</v>
      </c>
      <c r="J29" s="46"/>
      <c r="K29" s="47"/>
    </row>
    <row r="30" ht="39" customHeight="1" spans="1:11">
      <c r="A30" s="25"/>
      <c r="B30" s="26"/>
      <c r="C30" s="27"/>
      <c r="D30" s="28"/>
      <c r="E30" s="50">
        <v>45992</v>
      </c>
      <c r="F30" s="29" t="s">
        <v>8639</v>
      </c>
      <c r="G30" s="51">
        <v>7666.8</v>
      </c>
      <c r="H30" s="49" t="s">
        <v>8616</v>
      </c>
      <c r="J30" s="46"/>
      <c r="K30" s="47"/>
    </row>
    <row r="31" ht="27" customHeight="1" spans="1:17">
      <c r="A31" s="31" t="s">
        <v>697</v>
      </c>
      <c r="B31" s="32">
        <f>SUM(C7:C7)</f>
        <v>2000000</v>
      </c>
      <c r="C31" s="33"/>
      <c r="D31" s="34"/>
      <c r="E31" s="34"/>
      <c r="F31" s="34"/>
      <c r="G31" s="34"/>
      <c r="H31" s="35"/>
      <c r="Q31" s="2" t="s">
        <v>1425</v>
      </c>
    </row>
    <row r="32" ht="27" customHeight="1" spans="1:8">
      <c r="A32" s="36" t="s">
        <v>699</v>
      </c>
      <c r="B32" s="37">
        <f>SUM(G7:G30)</f>
        <v>649519.86</v>
      </c>
      <c r="C32" s="38"/>
      <c r="D32" s="39"/>
      <c r="E32" s="39"/>
      <c r="F32" s="39"/>
      <c r="G32" s="39"/>
      <c r="H32" s="40"/>
    </row>
    <row r="33" ht="25.5" customHeight="1" spans="1:8">
      <c r="A33" s="36" t="s">
        <v>701</v>
      </c>
      <c r="B33" s="32">
        <f>B31-B32</f>
        <v>1350480.14</v>
      </c>
      <c r="C33" s="33"/>
      <c r="D33" s="34"/>
      <c r="E33" s="34"/>
      <c r="F33" s="34"/>
      <c r="G33" s="34"/>
      <c r="H33" s="35"/>
    </row>
    <row r="34" ht="22.5" customHeight="1" spans="1:8">
      <c r="A34" s="41"/>
      <c r="B34" s="41"/>
      <c r="C34" s="42"/>
      <c r="D34" s="41"/>
      <c r="E34" s="41"/>
      <c r="F34" s="6" t="s">
        <v>703</v>
      </c>
      <c r="G34" s="6"/>
      <c r="H34" s="6"/>
    </row>
    <row r="35" spans="1:8">
      <c r="A35" s="41"/>
      <c r="B35" s="43"/>
      <c r="C35" s="42"/>
      <c r="D35" s="41"/>
      <c r="E35" s="41"/>
      <c r="F35" s="41" t="s">
        <v>705</v>
      </c>
      <c r="G35" s="41"/>
      <c r="H35" s="41"/>
    </row>
    <row r="36" spans="1:8">
      <c r="A36" s="44" t="s">
        <v>707</v>
      </c>
      <c r="B36" s="44"/>
      <c r="C36" s="44"/>
      <c r="D36" s="44"/>
      <c r="E36" s="44"/>
      <c r="F36" s="44"/>
      <c r="G36" s="44"/>
      <c r="H36" s="44"/>
    </row>
    <row r="37" spans="1:8">
      <c r="A37" s="41"/>
      <c r="B37" s="41"/>
      <c r="C37" s="42"/>
      <c r="D37" s="41"/>
      <c r="E37" s="41"/>
      <c r="F37" s="45"/>
      <c r="G37" s="42"/>
      <c r="H37" s="41"/>
    </row>
    <row r="38" spans="1:8">
      <c r="A38" s="41"/>
      <c r="B38" s="41"/>
      <c r="C38" s="42"/>
      <c r="D38" s="41"/>
      <c r="E38" s="41"/>
      <c r="F38" s="45"/>
      <c r="G38" s="42"/>
      <c r="H38" s="41"/>
    </row>
    <row r="39" spans="1:8">
      <c r="A39" s="41"/>
      <c r="B39" s="41"/>
      <c r="C39" s="42"/>
      <c r="D39" s="41"/>
      <c r="E39" s="41"/>
      <c r="F39" s="45"/>
      <c r="G39" s="42"/>
      <c r="H39" s="41"/>
    </row>
    <row r="40" spans="1:8">
      <c r="A40" s="41"/>
      <c r="B40" s="41"/>
      <c r="C40" s="42"/>
      <c r="D40" s="41"/>
      <c r="E40" s="41"/>
      <c r="F40" s="45"/>
      <c r="G40" s="42"/>
      <c r="H40" s="41"/>
    </row>
    <row r="41" spans="1:8">
      <c r="A41" s="41"/>
      <c r="B41" s="41"/>
      <c r="C41" s="42"/>
      <c r="D41" s="41"/>
      <c r="E41" s="41"/>
      <c r="F41" s="45"/>
      <c r="G41" s="42"/>
      <c r="H41" s="41"/>
    </row>
    <row r="42" spans="1:8">
      <c r="A42" s="41"/>
      <c r="B42" s="41"/>
      <c r="C42" s="42"/>
      <c r="D42" s="41"/>
      <c r="E42" s="41"/>
      <c r="F42" s="45"/>
      <c r="G42" s="42"/>
      <c r="H42" s="41"/>
    </row>
    <row r="43" spans="1:8">
      <c r="A43" s="41"/>
      <c r="B43" s="41"/>
      <c r="C43" s="42"/>
      <c r="D43" s="41"/>
      <c r="E43" s="41"/>
      <c r="F43" s="45"/>
      <c r="G43" s="42"/>
      <c r="H43" s="41"/>
    </row>
    <row r="44" spans="1:8">
      <c r="A44" s="41"/>
      <c r="B44" s="41"/>
      <c r="C44" s="42"/>
      <c r="D44" s="41"/>
      <c r="E44" s="41"/>
      <c r="F44" s="45"/>
      <c r="G44" s="42"/>
      <c r="H44" s="41"/>
    </row>
    <row r="45" spans="1:8">
      <c r="A45" s="41"/>
      <c r="B45" s="41"/>
      <c r="C45" s="42"/>
      <c r="D45" s="41"/>
      <c r="E45" s="41"/>
      <c r="F45" s="45"/>
      <c r="G45" s="42"/>
      <c r="H45" s="41"/>
    </row>
  </sheetData>
  <mergeCells count="12">
    <mergeCell ref="A1:H1"/>
    <mergeCell ref="B3:E3"/>
    <mergeCell ref="G3:H3"/>
    <mergeCell ref="A4:H4"/>
    <mergeCell ref="A5:D5"/>
    <mergeCell ref="E5:H5"/>
    <mergeCell ref="C31:H31"/>
    <mergeCell ref="C32:H32"/>
    <mergeCell ref="C33:H33"/>
    <mergeCell ref="F34:G34"/>
    <mergeCell ref="F35:G35"/>
    <mergeCell ref="A36:G36"/>
  </mergeCells>
  <pageMargins left="0.984027777777778" right="0.984027777777778" top="0.984027777777778" bottom="0.984027777777778" header="0.511805555555556" footer="0.511805555555556"/>
  <pageSetup paperSize="9" scale="54" orientation="landscape"/>
  <headerFooter/>
  <rowBreaks count="1" manualBreakCount="1">
    <brk id="7" max="16383" man="1"/>
  </rowBreaks>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4"/>
  <sheetViews>
    <sheetView showGridLines="0" workbookViewId="0">
      <selection activeCell="G27" sqref="G27"/>
    </sheetView>
  </sheetViews>
  <sheetFormatPr defaultColWidth="8.1" defaultRowHeight="14.25"/>
  <cols>
    <col min="1" max="1" width="16.7666666666667" style="2" customWidth="1"/>
    <col min="2" max="2" width="28.8" style="2" customWidth="1"/>
    <col min="3" max="3" width="16.7666666666667" style="3" customWidth="1"/>
    <col min="4" max="4" width="11" style="2" customWidth="1"/>
    <col min="5" max="5" width="16.7666666666667" style="2" customWidth="1"/>
    <col min="6" max="6" width="28.4" style="4" customWidth="1"/>
    <col min="7" max="7" width="16.7666666666667" style="3" customWidth="1"/>
    <col min="8" max="8" width="12" style="2" customWidth="1"/>
    <col min="9" max="9" width="10" style="2" customWidth="1"/>
    <col min="10" max="10" width="8.1" style="2"/>
    <col min="11" max="11" width="11.4" style="2"/>
    <col min="12" max="16384" width="8.1" style="2"/>
  </cols>
  <sheetData>
    <row r="1" ht="40.5" customHeight="1" spans="1:8">
      <c r="A1" s="5" t="s">
        <v>8640</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8641</v>
      </c>
      <c r="C3" s="11"/>
      <c r="D3" s="11"/>
      <c r="E3" s="11"/>
      <c r="F3" s="12" t="s">
        <v>650</v>
      </c>
      <c r="G3" s="11" t="s">
        <v>337</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44" customHeight="1" spans="1:11">
      <c r="A7" s="25">
        <v>45382</v>
      </c>
      <c r="B7" s="26" t="s">
        <v>8642</v>
      </c>
      <c r="C7" s="27">
        <v>1000000</v>
      </c>
      <c r="D7" s="28"/>
      <c r="E7" s="25">
        <v>45444</v>
      </c>
      <c r="F7" s="29" t="s">
        <v>8643</v>
      </c>
      <c r="G7" s="30">
        <v>15000</v>
      </c>
      <c r="H7" s="49"/>
      <c r="J7" s="46" t="s">
        <v>14</v>
      </c>
      <c r="K7" s="47">
        <f>B10</f>
        <v>1000000</v>
      </c>
    </row>
    <row r="8" ht="30" customHeight="1" spans="1:11">
      <c r="A8" s="25"/>
      <c r="B8" s="26"/>
      <c r="C8" s="27"/>
      <c r="D8" s="27"/>
      <c r="E8" s="25">
        <v>45869</v>
      </c>
      <c r="F8" s="29" t="s">
        <v>8644</v>
      </c>
      <c r="G8" s="30">
        <v>33000</v>
      </c>
      <c r="H8" s="49"/>
      <c r="J8" s="46" t="s">
        <v>669</v>
      </c>
      <c r="K8" s="47">
        <f>G8</f>
        <v>33000</v>
      </c>
    </row>
    <row r="9" ht="39" customHeight="1" spans="1:11">
      <c r="A9" s="25"/>
      <c r="B9" s="26"/>
      <c r="C9" s="27"/>
      <c r="D9" s="28"/>
      <c r="E9" s="50"/>
      <c r="F9" s="29"/>
      <c r="G9" s="30"/>
      <c r="H9" s="49"/>
      <c r="J9" s="46" t="s">
        <v>16</v>
      </c>
      <c r="K9" s="47">
        <f>B11</f>
        <v>48000</v>
      </c>
    </row>
    <row r="10" ht="27" customHeight="1" spans="1:17">
      <c r="A10" s="31" t="s">
        <v>697</v>
      </c>
      <c r="B10" s="32">
        <f>SUM(C7:C7)</f>
        <v>1000000</v>
      </c>
      <c r="C10" s="33"/>
      <c r="D10" s="34"/>
      <c r="E10" s="34"/>
      <c r="F10" s="34"/>
      <c r="G10" s="34"/>
      <c r="H10" s="35"/>
      <c r="J10" s="46" t="s">
        <v>17</v>
      </c>
      <c r="K10" s="47">
        <f>B12</f>
        <v>952000</v>
      </c>
      <c r="Q10" s="2" t="s">
        <v>1425</v>
      </c>
    </row>
    <row r="11" ht="27" customHeight="1" spans="1:8">
      <c r="A11" s="36" t="s">
        <v>699</v>
      </c>
      <c r="B11" s="37">
        <f>SUM(G7:G9)</f>
        <v>48000</v>
      </c>
      <c r="C11" s="38"/>
      <c r="D11" s="39"/>
      <c r="E11" s="39"/>
      <c r="F11" s="39"/>
      <c r="G11" s="39"/>
      <c r="H11" s="40"/>
    </row>
    <row r="12" ht="25.5" customHeight="1" spans="1:8">
      <c r="A12" s="36" t="s">
        <v>701</v>
      </c>
      <c r="B12" s="32">
        <f>B10-B11</f>
        <v>952000</v>
      </c>
      <c r="C12" s="33"/>
      <c r="D12" s="34"/>
      <c r="E12" s="34"/>
      <c r="F12" s="34"/>
      <c r="G12" s="34"/>
      <c r="H12" s="35"/>
    </row>
    <row r="13" ht="22.5" customHeight="1" spans="1:8">
      <c r="A13" s="41"/>
      <c r="B13" s="41"/>
      <c r="C13" s="42"/>
      <c r="D13" s="41"/>
      <c r="E13" s="41"/>
      <c r="F13" s="6" t="s">
        <v>703</v>
      </c>
      <c r="G13" s="6"/>
      <c r="H13" s="6"/>
    </row>
    <row r="14" spans="1:8">
      <c r="A14" s="41"/>
      <c r="B14" s="43"/>
      <c r="C14" s="42"/>
      <c r="D14" s="41"/>
      <c r="E14" s="41"/>
      <c r="F14" s="41" t="s">
        <v>705</v>
      </c>
      <c r="G14" s="41"/>
      <c r="H14" s="41"/>
    </row>
    <row r="15" spans="1:8">
      <c r="A15" s="44" t="s">
        <v>707</v>
      </c>
      <c r="B15" s="44"/>
      <c r="C15" s="44"/>
      <c r="D15" s="44"/>
      <c r="E15" s="44"/>
      <c r="F15" s="44"/>
      <c r="G15" s="44"/>
      <c r="H15" s="44"/>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row r="24" spans="1:8">
      <c r="A24" s="41"/>
      <c r="B24" s="41"/>
      <c r="C24" s="42"/>
      <c r="D24" s="41"/>
      <c r="E24" s="41"/>
      <c r="F24" s="45"/>
      <c r="G24" s="42"/>
      <c r="H24" s="41"/>
    </row>
  </sheetData>
  <mergeCells count="12">
    <mergeCell ref="A1:H1"/>
    <mergeCell ref="B3:E3"/>
    <mergeCell ref="G3:H3"/>
    <mergeCell ref="A4:H4"/>
    <mergeCell ref="A5:D5"/>
    <mergeCell ref="E5:H5"/>
    <mergeCell ref="C10:H10"/>
    <mergeCell ref="C11:H11"/>
    <mergeCell ref="C12:H12"/>
    <mergeCell ref="F13:G13"/>
    <mergeCell ref="F14:G14"/>
    <mergeCell ref="A15:G15"/>
  </mergeCells>
  <pageMargins left="0.984027777777778" right="0.984027777777778" top="0.984027777777778" bottom="0.984027777777778" header="0.511805555555556" footer="0.511805555555556"/>
  <pageSetup paperSize="9" scale="79" orientation="landscape"/>
  <headerFooter/>
  <rowBreaks count="1" manualBreakCount="1">
    <brk id="7" max="16383" man="1"/>
  </rowBreaks>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3"/>
  <sheetViews>
    <sheetView showGridLines="0" workbookViewId="0">
      <selection activeCell="G27" sqref="G27"/>
    </sheetView>
  </sheetViews>
  <sheetFormatPr defaultColWidth="8.1" defaultRowHeight="14.25"/>
  <cols>
    <col min="1" max="1" width="16.7666666666667" style="2" customWidth="1"/>
    <col min="2" max="2" width="23.3" style="2" customWidth="1"/>
    <col min="3" max="3" width="16.7666666666667" style="3" customWidth="1"/>
    <col min="4" max="5" width="16.7666666666667" style="2" customWidth="1"/>
    <col min="6" max="6" width="26" style="4" customWidth="1"/>
    <col min="7" max="7" width="16.7666666666667" style="3" customWidth="1"/>
    <col min="8" max="8" width="26.6" style="2" customWidth="1"/>
    <col min="9" max="9" width="10.3" style="2" customWidth="1"/>
    <col min="10" max="10" width="8.1" style="2"/>
    <col min="11" max="11" width="11.4" style="2"/>
    <col min="12" max="16384" width="8.1" style="2"/>
  </cols>
  <sheetData>
    <row r="1" ht="40.5" customHeight="1" spans="1:8">
      <c r="A1" s="5" t="s">
        <v>8645</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344</v>
      </c>
      <c r="C3" s="11"/>
      <c r="D3" s="11"/>
      <c r="E3" s="11"/>
      <c r="F3" s="12" t="s">
        <v>650</v>
      </c>
      <c r="G3" s="11" t="s">
        <v>342</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6" customHeight="1" spans="1:11">
      <c r="A7" s="25">
        <v>45139</v>
      </c>
      <c r="B7" s="26" t="s">
        <v>345</v>
      </c>
      <c r="C7" s="27">
        <v>359600</v>
      </c>
      <c r="D7" s="28"/>
      <c r="E7" s="25">
        <v>45231</v>
      </c>
      <c r="F7" s="29" t="s">
        <v>8646</v>
      </c>
      <c r="G7" s="30">
        <v>341640</v>
      </c>
      <c r="H7" s="28"/>
      <c r="J7" s="46" t="s">
        <v>14</v>
      </c>
      <c r="K7" s="47">
        <f>B9</f>
        <v>359600</v>
      </c>
    </row>
    <row r="8" ht="34" customHeight="1" spans="1:11">
      <c r="A8" s="25"/>
      <c r="B8" s="26"/>
      <c r="C8" s="48"/>
      <c r="D8" s="28"/>
      <c r="E8" s="25">
        <v>45992</v>
      </c>
      <c r="F8" s="29" t="s">
        <v>8647</v>
      </c>
      <c r="G8" s="30">
        <f>17960</f>
        <v>17960</v>
      </c>
      <c r="H8" s="28"/>
      <c r="J8" s="46" t="s">
        <v>669</v>
      </c>
      <c r="K8" s="47">
        <f>SUM(G8)</f>
        <v>17960</v>
      </c>
    </row>
    <row r="9" ht="27" customHeight="1" spans="1:17">
      <c r="A9" s="31" t="s">
        <v>697</v>
      </c>
      <c r="B9" s="32">
        <f>SUM(C7:C7)</f>
        <v>359600</v>
      </c>
      <c r="C9" s="33"/>
      <c r="D9" s="34"/>
      <c r="E9" s="34"/>
      <c r="F9" s="34"/>
      <c r="G9" s="34"/>
      <c r="H9" s="35"/>
      <c r="J9" s="46" t="s">
        <v>16</v>
      </c>
      <c r="K9" s="47">
        <f>B10</f>
        <v>359600</v>
      </c>
      <c r="Q9" s="2" t="s">
        <v>1425</v>
      </c>
    </row>
    <row r="10" ht="27" customHeight="1" spans="1:11">
      <c r="A10" s="36" t="s">
        <v>699</v>
      </c>
      <c r="B10" s="37">
        <f>SUM(G7:G8)</f>
        <v>359600</v>
      </c>
      <c r="C10" s="38"/>
      <c r="D10" s="39"/>
      <c r="E10" s="39"/>
      <c r="F10" s="39"/>
      <c r="G10" s="39"/>
      <c r="H10" s="40"/>
      <c r="J10" s="46" t="s">
        <v>17</v>
      </c>
      <c r="K10" s="47">
        <f>B11</f>
        <v>0</v>
      </c>
    </row>
    <row r="11" ht="25.5" customHeight="1" spans="1:8">
      <c r="A11" s="36" t="s">
        <v>701</v>
      </c>
      <c r="B11" s="32">
        <f>B9-B10</f>
        <v>0</v>
      </c>
      <c r="C11" s="33"/>
      <c r="D11" s="34"/>
      <c r="E11" s="34"/>
      <c r="F11" s="34"/>
      <c r="G11" s="34"/>
      <c r="H11" s="35"/>
    </row>
    <row r="12" ht="22.5" customHeight="1" spans="1:8">
      <c r="A12" s="41"/>
      <c r="B12" s="41"/>
      <c r="C12" s="42"/>
      <c r="D12" s="41"/>
      <c r="E12" s="41"/>
      <c r="F12" s="6" t="s">
        <v>703</v>
      </c>
      <c r="G12" s="6"/>
      <c r="H12" s="6"/>
    </row>
    <row r="13" spans="1:8">
      <c r="A13" s="41"/>
      <c r="B13" s="43"/>
      <c r="C13" s="42"/>
      <c r="D13" s="41"/>
      <c r="E13" s="41"/>
      <c r="F13" s="41" t="s">
        <v>705</v>
      </c>
      <c r="G13" s="41"/>
      <c r="H13" s="41"/>
    </row>
    <row r="14" spans="1:8">
      <c r="A14" s="44" t="s">
        <v>707</v>
      </c>
      <c r="B14" s="44"/>
      <c r="C14" s="44"/>
      <c r="D14" s="44"/>
      <c r="E14" s="44"/>
      <c r="F14" s="44"/>
      <c r="G14" s="44"/>
      <c r="H14" s="44"/>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0.984027777777778" right="0.984027777777778" top="0.984027777777778" bottom="0.984027777777778" header="0.511805555555556" footer="0.511805555555556"/>
  <pageSetup paperSize="9" scale="76" orientation="landscape"/>
  <headerFooter/>
  <rowBreaks count="1" manualBreakCount="1">
    <brk id="7" max="16383" man="1"/>
  </rowBreaks>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3"/>
  <sheetViews>
    <sheetView showGridLines="0" workbookViewId="0">
      <selection activeCell="G27" sqref="G27"/>
    </sheetView>
  </sheetViews>
  <sheetFormatPr defaultColWidth="8.1" defaultRowHeight="14.25"/>
  <cols>
    <col min="1" max="1" width="16.7666666666667" style="2" customWidth="1"/>
    <col min="2" max="2" width="26.7" style="2" customWidth="1"/>
    <col min="3" max="3" width="16.7666666666667" style="3" customWidth="1"/>
    <col min="4" max="5" width="16.7666666666667" style="2" customWidth="1"/>
    <col min="6" max="6" width="27.125" style="4" customWidth="1"/>
    <col min="7" max="7" width="16.7666666666667" style="3" customWidth="1"/>
    <col min="8" max="8" width="26.6" style="2" customWidth="1"/>
    <col min="9" max="9" width="10.3" style="2" customWidth="1"/>
    <col min="10" max="10" width="8.1" style="2"/>
    <col min="11" max="11" width="11.4" style="2"/>
    <col min="12" max="16384" width="8.1" style="2"/>
  </cols>
  <sheetData>
    <row r="1" ht="40.5" customHeight="1" spans="1:8">
      <c r="A1" s="5" t="s">
        <v>8648</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349</v>
      </c>
      <c r="C3" s="11"/>
      <c r="D3" s="11"/>
      <c r="E3" s="11"/>
      <c r="F3" s="12" t="s">
        <v>650</v>
      </c>
      <c r="G3" s="11" t="s">
        <v>348</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45139</v>
      </c>
      <c r="B7" s="26" t="s">
        <v>350</v>
      </c>
      <c r="C7" s="27">
        <v>500000</v>
      </c>
      <c r="D7" s="28"/>
      <c r="E7" s="25">
        <v>45383</v>
      </c>
      <c r="F7" s="29" t="s">
        <v>8649</v>
      </c>
      <c r="G7" s="30">
        <v>161000</v>
      </c>
      <c r="H7" s="28"/>
      <c r="J7" s="46" t="s">
        <v>14</v>
      </c>
      <c r="K7" s="47">
        <f>B9</f>
        <v>1000000</v>
      </c>
    </row>
    <row r="8" ht="56" customHeight="1" spans="1:11">
      <c r="A8" s="25">
        <v>45474</v>
      </c>
      <c r="B8" s="26" t="s">
        <v>350</v>
      </c>
      <c r="C8" s="27">
        <v>500000</v>
      </c>
      <c r="D8" s="28"/>
      <c r="E8" s="25"/>
      <c r="F8" s="29"/>
      <c r="G8" s="30"/>
      <c r="H8" s="28"/>
      <c r="J8" s="46" t="s">
        <v>669</v>
      </c>
      <c r="K8" s="47">
        <v>0</v>
      </c>
    </row>
    <row r="9" ht="27" customHeight="1" spans="1:17">
      <c r="A9" s="31" t="s">
        <v>697</v>
      </c>
      <c r="B9" s="32">
        <f>SUM(C7:C8)</f>
        <v>1000000</v>
      </c>
      <c r="C9" s="33"/>
      <c r="D9" s="34"/>
      <c r="E9" s="34"/>
      <c r="F9" s="34"/>
      <c r="G9" s="34"/>
      <c r="H9" s="35"/>
      <c r="J9" s="46" t="s">
        <v>16</v>
      </c>
      <c r="K9" s="47">
        <f>B10</f>
        <v>161000</v>
      </c>
      <c r="Q9" s="2" t="s">
        <v>1425</v>
      </c>
    </row>
    <row r="10" ht="27" customHeight="1" spans="1:11">
      <c r="A10" s="36" t="s">
        <v>699</v>
      </c>
      <c r="B10" s="37">
        <f>SUM(G7:G7)</f>
        <v>161000</v>
      </c>
      <c r="C10" s="38"/>
      <c r="D10" s="39"/>
      <c r="E10" s="39"/>
      <c r="F10" s="39"/>
      <c r="G10" s="39"/>
      <c r="H10" s="40"/>
      <c r="J10" s="46" t="s">
        <v>17</v>
      </c>
      <c r="K10" s="47">
        <f>B11</f>
        <v>839000</v>
      </c>
    </row>
    <row r="11" ht="25.5" customHeight="1" spans="1:11">
      <c r="A11" s="36" t="s">
        <v>701</v>
      </c>
      <c r="B11" s="32">
        <f>B9-B10</f>
        <v>839000</v>
      </c>
      <c r="C11" s="33"/>
      <c r="D11" s="34"/>
      <c r="E11" s="34"/>
      <c r="F11" s="34"/>
      <c r="G11" s="34"/>
      <c r="H11" s="35"/>
      <c r="J11" s="46"/>
      <c r="K11" s="47"/>
    </row>
    <row r="12" ht="22.5" customHeight="1" spans="1:8">
      <c r="A12" s="41"/>
      <c r="B12" s="41"/>
      <c r="C12" s="42"/>
      <c r="D12" s="41"/>
      <c r="E12" s="41"/>
      <c r="F12" s="6" t="s">
        <v>703</v>
      </c>
      <c r="G12" s="6"/>
      <c r="H12" s="6"/>
    </row>
    <row r="13" spans="1:8">
      <c r="A13" s="41"/>
      <c r="B13" s="43"/>
      <c r="C13" s="42"/>
      <c r="D13" s="41"/>
      <c r="E13" s="41"/>
      <c r="F13" s="41" t="s">
        <v>705</v>
      </c>
      <c r="G13" s="41"/>
      <c r="H13" s="41"/>
    </row>
    <row r="14" spans="1:8">
      <c r="A14" s="44" t="s">
        <v>707</v>
      </c>
      <c r="B14" s="44"/>
      <c r="C14" s="44"/>
      <c r="D14" s="44"/>
      <c r="E14" s="44"/>
      <c r="F14" s="44"/>
      <c r="G14" s="44"/>
      <c r="H14" s="44"/>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0.984027777777778" right="0.984027777777778" top="0.984027777777778" bottom="0.984027777777778" header="0.511805555555556" footer="0.511805555555556"/>
  <pageSetup paperSize="9" scale="70" orientation="landscape"/>
  <headerFooter/>
  <rowBreaks count="1" manualBreakCount="1">
    <brk id="7" max="16383" man="1"/>
  </rowBreaks>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2.3"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1.4" style="2"/>
    <col min="12" max="16384" width="8.1" style="2"/>
  </cols>
  <sheetData>
    <row r="1" ht="40.5" customHeight="1" spans="1:8">
      <c r="A1" s="5" t="s">
        <v>8650</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353</v>
      </c>
      <c r="C3" s="11"/>
      <c r="D3" s="11"/>
      <c r="E3" s="11"/>
      <c r="F3" s="12" t="s">
        <v>650</v>
      </c>
      <c r="G3" s="11" t="s">
        <v>352</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45200</v>
      </c>
      <c r="B7" s="26" t="s">
        <v>99</v>
      </c>
      <c r="C7" s="27">
        <v>250000</v>
      </c>
      <c r="D7" s="28"/>
      <c r="E7" s="25"/>
      <c r="F7" s="29"/>
      <c r="G7" s="30"/>
      <c r="H7" s="28"/>
      <c r="J7" s="46" t="s">
        <v>14</v>
      </c>
      <c r="K7" s="47">
        <f>B8</f>
        <v>250000</v>
      </c>
    </row>
    <row r="8" ht="27" customHeight="1" spans="1:17">
      <c r="A8" s="31" t="s">
        <v>697</v>
      </c>
      <c r="B8" s="32">
        <f>SUM(C7:C7)</f>
        <v>250000</v>
      </c>
      <c r="C8" s="33"/>
      <c r="D8" s="34"/>
      <c r="E8" s="34"/>
      <c r="F8" s="34"/>
      <c r="G8" s="34"/>
      <c r="H8" s="35"/>
      <c r="J8" s="46" t="s">
        <v>669</v>
      </c>
      <c r="K8" s="47">
        <f>SUM(G7)</f>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250000</v>
      </c>
      <c r="C10" s="33"/>
      <c r="D10" s="34"/>
      <c r="E10" s="34"/>
      <c r="F10" s="34"/>
      <c r="G10" s="34"/>
      <c r="H10" s="35"/>
      <c r="J10" s="46" t="s">
        <v>17</v>
      </c>
      <c r="K10" s="47">
        <f>B10</f>
        <v>250000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7" orientation="landscape"/>
  <headerFooter/>
  <rowBreaks count="1" manualBreakCount="1">
    <brk id="7" max="16383" man="1"/>
  </rowBreaks>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2.3"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1.4" style="2"/>
    <col min="12" max="16384" width="8.1" style="2"/>
  </cols>
  <sheetData>
    <row r="1" ht="40.5" customHeight="1" spans="1:8">
      <c r="A1" s="5" t="s">
        <v>8651</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357</v>
      </c>
      <c r="C3" s="11"/>
      <c r="D3" s="11"/>
      <c r="E3" s="11"/>
      <c r="F3" s="12" t="s">
        <v>650</v>
      </c>
      <c r="G3" s="11" t="s">
        <v>356</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45323</v>
      </c>
      <c r="B7" s="26" t="s">
        <v>358</v>
      </c>
      <c r="C7" s="27">
        <v>3000000</v>
      </c>
      <c r="D7" s="28"/>
      <c r="E7" s="25"/>
      <c r="F7" s="29"/>
      <c r="G7" s="30"/>
      <c r="H7" s="28"/>
      <c r="J7" s="46" t="s">
        <v>14</v>
      </c>
      <c r="K7" s="47">
        <f>B8</f>
        <v>3000000</v>
      </c>
    </row>
    <row r="8" ht="27" customHeight="1" spans="1:17">
      <c r="A8" s="31" t="s">
        <v>697</v>
      </c>
      <c r="B8" s="32">
        <f>SUM(C7:C7)</f>
        <v>3000000</v>
      </c>
      <c r="C8" s="33"/>
      <c r="D8" s="34"/>
      <c r="E8" s="34"/>
      <c r="F8" s="34"/>
      <c r="G8" s="34"/>
      <c r="H8" s="35"/>
      <c r="J8" s="46" t="s">
        <v>669</v>
      </c>
      <c r="K8" s="47">
        <f>SUM(G7)</f>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3000000</v>
      </c>
      <c r="C10" s="33"/>
      <c r="D10" s="34"/>
      <c r="E10" s="34"/>
      <c r="F10" s="34"/>
      <c r="G10" s="34"/>
      <c r="H10" s="35"/>
      <c r="J10" s="46" t="s">
        <v>17</v>
      </c>
      <c r="K10" s="47">
        <f>B10</f>
        <v>3000000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7" orientation="landscape"/>
  <headerFooter/>
  <rowBreaks count="1" manualBreakCount="1">
    <brk id="7" max="16383" man="1"/>
  </rowBreaks>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3"/>
  <sheetViews>
    <sheetView showGridLines="0" workbookViewId="0">
      <selection activeCell="G27" sqref="G27"/>
    </sheetView>
  </sheetViews>
  <sheetFormatPr defaultColWidth="8.1" defaultRowHeight="14.25"/>
  <cols>
    <col min="1" max="1" width="16.7666666666667" style="2" customWidth="1"/>
    <col min="2" max="2" width="22.3"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8652</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8653</v>
      </c>
      <c r="C3" s="11"/>
      <c r="D3" s="11"/>
      <c r="E3" s="11"/>
      <c r="F3" s="12" t="s">
        <v>650</v>
      </c>
      <c r="G3" s="11" t="s">
        <v>361</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35" customHeight="1" spans="1:11">
      <c r="A7" s="25">
        <v>45352</v>
      </c>
      <c r="B7" s="26" t="s">
        <v>304</v>
      </c>
      <c r="C7" s="27">
        <v>14205400</v>
      </c>
      <c r="D7" s="28"/>
      <c r="E7" s="25" t="s">
        <v>669</v>
      </c>
      <c r="F7" s="29" t="s">
        <v>8654</v>
      </c>
      <c r="G7" s="30">
        <f>28349056.86</f>
        <v>28349056.86</v>
      </c>
      <c r="H7" s="28"/>
      <c r="J7" s="46" t="s">
        <v>14</v>
      </c>
      <c r="K7" s="47">
        <f>B9</f>
        <v>28548200</v>
      </c>
    </row>
    <row r="8" ht="35" customHeight="1" spans="1:11">
      <c r="A8" s="25">
        <v>45717</v>
      </c>
      <c r="B8" s="26" t="s">
        <v>304</v>
      </c>
      <c r="C8" s="27">
        <v>14342800</v>
      </c>
      <c r="D8" s="28"/>
      <c r="E8" s="25"/>
      <c r="F8" s="29"/>
      <c r="G8" s="30"/>
      <c r="H8" s="28"/>
      <c r="J8" s="46" t="s">
        <v>669</v>
      </c>
      <c r="K8" s="47">
        <f>SUM(G7)</f>
        <v>28349056.86</v>
      </c>
    </row>
    <row r="9" ht="27" customHeight="1" spans="1:17">
      <c r="A9" s="31" t="s">
        <v>697</v>
      </c>
      <c r="B9" s="32">
        <f>SUM(C7:C8)</f>
        <v>28548200</v>
      </c>
      <c r="C9" s="33"/>
      <c r="D9" s="34"/>
      <c r="E9" s="34"/>
      <c r="F9" s="34"/>
      <c r="G9" s="34"/>
      <c r="H9" s="35"/>
      <c r="J9" s="46" t="s">
        <v>16</v>
      </c>
      <c r="K9" s="47">
        <f>B10</f>
        <v>28349056.86</v>
      </c>
      <c r="Q9" s="2" t="s">
        <v>1425</v>
      </c>
    </row>
    <row r="10" ht="27" customHeight="1" spans="1:11">
      <c r="A10" s="36" t="s">
        <v>699</v>
      </c>
      <c r="B10" s="37">
        <f>SUM(G7:G7)</f>
        <v>28349056.86</v>
      </c>
      <c r="C10" s="38"/>
      <c r="D10" s="39"/>
      <c r="E10" s="39"/>
      <c r="F10" s="39"/>
      <c r="G10" s="39"/>
      <c r="H10" s="40"/>
      <c r="J10" s="46" t="s">
        <v>17</v>
      </c>
      <c r="K10" s="47">
        <f>B11</f>
        <v>199143.140000001</v>
      </c>
    </row>
    <row r="11" ht="25.5" customHeight="1" spans="1:8">
      <c r="A11" s="36" t="s">
        <v>701</v>
      </c>
      <c r="B11" s="32">
        <f>B9-B10</f>
        <v>199143.140000001</v>
      </c>
      <c r="C11" s="33"/>
      <c r="D11" s="34"/>
      <c r="E11" s="34"/>
      <c r="F11" s="34"/>
      <c r="G11" s="34"/>
      <c r="H11" s="35"/>
    </row>
    <row r="12" ht="22.5" customHeight="1" spans="1:8">
      <c r="A12" s="41"/>
      <c r="B12" s="41"/>
      <c r="C12" s="42"/>
      <c r="D12" s="41"/>
      <c r="E12" s="41"/>
      <c r="F12" s="6" t="s">
        <v>703</v>
      </c>
      <c r="G12" s="6"/>
      <c r="H12" s="6"/>
    </row>
    <row r="13" spans="1:8">
      <c r="A13" s="41"/>
      <c r="B13" s="43"/>
      <c r="C13" s="42"/>
      <c r="D13" s="41"/>
      <c r="E13" s="41"/>
      <c r="F13" s="41" t="s">
        <v>8655</v>
      </c>
      <c r="G13" s="41"/>
      <c r="H13" s="41"/>
    </row>
    <row r="14" spans="1:8">
      <c r="A14" s="44" t="s">
        <v>707</v>
      </c>
      <c r="B14" s="44"/>
      <c r="C14" s="44"/>
      <c r="D14" s="44"/>
      <c r="E14" s="44"/>
      <c r="F14" s="44"/>
      <c r="G14" s="44"/>
      <c r="H14" s="44"/>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row r="23" spans="1:8">
      <c r="A23" s="41"/>
      <c r="B23" s="41"/>
      <c r="C23" s="42"/>
      <c r="D23" s="41"/>
      <c r="E23" s="41"/>
      <c r="F23" s="45"/>
      <c r="G23" s="42"/>
      <c r="H23" s="41"/>
    </row>
  </sheetData>
  <mergeCells count="12">
    <mergeCell ref="A1:H1"/>
    <mergeCell ref="B3:E3"/>
    <mergeCell ref="G3:H3"/>
    <mergeCell ref="A4:H4"/>
    <mergeCell ref="A5:D5"/>
    <mergeCell ref="E5:H5"/>
    <mergeCell ref="C9:H9"/>
    <mergeCell ref="C10:H10"/>
    <mergeCell ref="C11:H11"/>
    <mergeCell ref="F12:G12"/>
    <mergeCell ref="F13:G13"/>
    <mergeCell ref="A14:G14"/>
  </mergeCells>
  <pageMargins left="0.984027777777778" right="0.984027777777778" top="0.984027777777778" bottom="0.984027777777778" header="0.511805555555556" footer="0.511805555555556"/>
  <pageSetup paperSize="9" scale="77" orientation="landscape"/>
  <headerFooter/>
  <rowBreaks count="1" manualBreakCount="1">
    <brk id="7" max="16383" man="1"/>
  </rowBreaks>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2.3"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8656</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371</v>
      </c>
      <c r="C3" s="11"/>
      <c r="D3" s="11"/>
      <c r="E3" s="11"/>
      <c r="F3" s="12" t="s">
        <v>650</v>
      </c>
      <c r="G3" s="11" t="s">
        <v>365</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45413</v>
      </c>
      <c r="B7" s="26" t="s">
        <v>367</v>
      </c>
      <c r="C7" s="27">
        <v>200000</v>
      </c>
      <c r="D7" s="28"/>
      <c r="E7" s="25"/>
      <c r="F7" s="29"/>
      <c r="G7" s="30"/>
      <c r="H7" s="28"/>
      <c r="J7" s="46" t="s">
        <v>14</v>
      </c>
      <c r="K7" s="47">
        <f>B8</f>
        <v>200000</v>
      </c>
    </row>
    <row r="8" ht="27" customHeight="1" spans="1:17">
      <c r="A8" s="31" t="s">
        <v>697</v>
      </c>
      <c r="B8" s="32">
        <f>SUM(C7:C7)</f>
        <v>200000</v>
      </c>
      <c r="C8" s="33"/>
      <c r="D8" s="34"/>
      <c r="E8" s="34"/>
      <c r="F8" s="34"/>
      <c r="G8" s="34"/>
      <c r="H8" s="35"/>
      <c r="J8" s="46" t="s">
        <v>669</v>
      </c>
      <c r="K8" s="47">
        <f>SUM(G7)</f>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200000</v>
      </c>
      <c r="C10" s="33"/>
      <c r="D10" s="34"/>
      <c r="E10" s="34"/>
      <c r="F10" s="34"/>
      <c r="G10" s="34"/>
      <c r="H10" s="35"/>
      <c r="J10" s="46" t="s">
        <v>17</v>
      </c>
      <c r="K10" s="47">
        <f>B10</f>
        <v>200000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7" orientation="landscape"/>
  <headerFooter/>
  <rowBreaks count="1" manualBreakCount="1">
    <brk id="7" max="16383" man="1"/>
  </rowBreaks>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2.3"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8657</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371</v>
      </c>
      <c r="C3" s="11"/>
      <c r="D3" s="11"/>
      <c r="E3" s="11"/>
      <c r="F3" s="12" t="s">
        <v>650</v>
      </c>
      <c r="G3" s="11" t="s">
        <v>370</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45566</v>
      </c>
      <c r="B7" s="26" t="s">
        <v>372</v>
      </c>
      <c r="C7" s="27">
        <v>900000</v>
      </c>
      <c r="D7" s="28"/>
      <c r="E7" s="25"/>
      <c r="F7" s="29"/>
      <c r="G7" s="30"/>
      <c r="H7" s="28"/>
      <c r="J7" s="46" t="s">
        <v>14</v>
      </c>
      <c r="K7" s="47">
        <f>B8</f>
        <v>900000</v>
      </c>
    </row>
    <row r="8" ht="27" customHeight="1" spans="1:17">
      <c r="A8" s="31" t="s">
        <v>697</v>
      </c>
      <c r="B8" s="32">
        <f>SUM(C7:C7)</f>
        <v>900000</v>
      </c>
      <c r="C8" s="33"/>
      <c r="D8" s="34"/>
      <c r="E8" s="34"/>
      <c r="F8" s="34"/>
      <c r="G8" s="34"/>
      <c r="H8" s="35"/>
      <c r="J8" s="46" t="s">
        <v>669</v>
      </c>
      <c r="K8" s="47">
        <f>SUM(G7)</f>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900000</v>
      </c>
      <c r="C10" s="33"/>
      <c r="D10" s="34"/>
      <c r="E10" s="34"/>
      <c r="F10" s="34"/>
      <c r="G10" s="34"/>
      <c r="H10" s="35"/>
      <c r="J10" s="46" t="s">
        <v>17</v>
      </c>
      <c r="K10" s="47">
        <f>B10</f>
        <v>900000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7" orientation="landscape"/>
  <headerFooter/>
  <rowBreaks count="1" manualBreakCount="1">
    <brk id="7" max="16383" man="1"/>
  </rowBreaks>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3.625"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8658</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376</v>
      </c>
      <c r="C3" s="11"/>
      <c r="D3" s="11"/>
      <c r="E3" s="11"/>
      <c r="F3" s="12" t="s">
        <v>650</v>
      </c>
      <c r="G3" s="11" t="s">
        <v>375</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45689</v>
      </c>
      <c r="B7" s="26" t="s">
        <v>377</v>
      </c>
      <c r="C7" s="27">
        <v>1000000</v>
      </c>
      <c r="D7" s="28"/>
      <c r="E7" s="25"/>
      <c r="F7" s="29"/>
      <c r="G7" s="30"/>
      <c r="H7" s="28"/>
      <c r="J7" s="46" t="s">
        <v>14</v>
      </c>
      <c r="K7" s="47">
        <f>B8</f>
        <v>1000000</v>
      </c>
    </row>
    <row r="8" ht="27" customHeight="1" spans="1:17">
      <c r="A8" s="31" t="s">
        <v>697</v>
      </c>
      <c r="B8" s="32">
        <f>SUM(C7:C7)</f>
        <v>1000000</v>
      </c>
      <c r="C8" s="33"/>
      <c r="D8" s="34"/>
      <c r="E8" s="34"/>
      <c r="F8" s="34"/>
      <c r="G8" s="34"/>
      <c r="H8" s="35"/>
      <c r="J8" s="46" t="s">
        <v>669</v>
      </c>
      <c r="K8" s="47">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1000000</v>
      </c>
      <c r="C10" s="33"/>
      <c r="D10" s="34"/>
      <c r="E10" s="34"/>
      <c r="F10" s="34"/>
      <c r="G10" s="34"/>
      <c r="H10" s="35"/>
      <c r="J10" s="46" t="s">
        <v>17</v>
      </c>
      <c r="K10" s="47">
        <f>B10</f>
        <v>1000000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6" orientation="landscape"/>
  <headerFooter/>
  <rowBreaks count="1" manualBreakCount="1">
    <brk id="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K15"/>
  <sheetViews>
    <sheetView showGridLines="0" zoomScale="85" zoomScaleNormal="85" workbookViewId="0">
      <selection activeCell="G27" sqref="G27"/>
    </sheetView>
  </sheetViews>
  <sheetFormatPr defaultColWidth="9" defaultRowHeight="13.5"/>
  <cols>
    <col min="1" max="2" width="18.625" style="41" customWidth="1"/>
    <col min="3" max="3" width="18.625" style="42" customWidth="1"/>
    <col min="4" max="5" width="18.625" style="41" customWidth="1"/>
    <col min="6" max="6" width="33.5" style="41" customWidth="1"/>
    <col min="7" max="7" width="18.625" style="42" customWidth="1"/>
    <col min="8" max="8" width="18.625" style="41" customWidth="1"/>
    <col min="9" max="9" width="14.875" style="41" customWidth="1"/>
    <col min="10" max="10" width="9" style="41"/>
    <col min="11" max="11" width="9.9" style="41"/>
    <col min="12" max="16384" width="9" style="41"/>
  </cols>
  <sheetData>
    <row r="1" ht="40.5" customHeight="1" spans="1:8">
      <c r="A1" s="5" t="s">
        <v>966</v>
      </c>
      <c r="B1" s="5"/>
      <c r="C1" s="5"/>
      <c r="D1" s="5"/>
      <c r="E1" s="5"/>
      <c r="F1" s="5"/>
      <c r="G1" s="5"/>
      <c r="H1" s="5"/>
    </row>
    <row r="2" ht="23.25" customHeight="1" spans="1:8">
      <c r="A2" s="6" t="s">
        <v>647</v>
      </c>
      <c r="B2" s="6"/>
      <c r="C2" s="7"/>
      <c r="D2" s="6"/>
      <c r="E2" s="6"/>
      <c r="F2" s="6"/>
      <c r="G2" s="7"/>
      <c r="H2" s="6"/>
    </row>
    <row r="3" ht="27.95" customHeight="1" spans="1:8">
      <c r="A3" s="124" t="s">
        <v>648</v>
      </c>
      <c r="B3" s="11" t="s">
        <v>970</v>
      </c>
      <c r="C3" s="11"/>
      <c r="D3" s="11"/>
      <c r="E3" s="11"/>
      <c r="F3" s="12" t="s">
        <v>650</v>
      </c>
      <c r="G3" s="11" t="s">
        <v>35</v>
      </c>
      <c r="H3" s="13"/>
    </row>
    <row r="4" ht="27.95" customHeight="1" spans="1:8">
      <c r="A4" s="14" t="s">
        <v>652</v>
      </c>
      <c r="B4" s="15"/>
      <c r="C4" s="15"/>
      <c r="D4" s="15"/>
      <c r="E4" s="15"/>
      <c r="F4" s="15"/>
      <c r="G4" s="15"/>
      <c r="H4" s="16"/>
    </row>
    <row r="5" ht="27.95" customHeight="1" spans="1:8">
      <c r="A5" s="17" t="s">
        <v>657</v>
      </c>
      <c r="B5" s="18"/>
      <c r="C5" s="18"/>
      <c r="D5" s="19"/>
      <c r="E5" s="20" t="s">
        <v>658</v>
      </c>
      <c r="F5" s="21"/>
      <c r="G5" s="21"/>
      <c r="H5" s="13"/>
    </row>
    <row r="6" ht="27.95" customHeight="1" spans="1:8">
      <c r="A6" s="22" t="s">
        <v>6</v>
      </c>
      <c r="B6" s="22" t="s">
        <v>5</v>
      </c>
      <c r="C6" s="23" t="s">
        <v>662</v>
      </c>
      <c r="D6" s="22" t="s">
        <v>13</v>
      </c>
      <c r="E6" s="22" t="s">
        <v>663</v>
      </c>
      <c r="F6" s="22" t="s">
        <v>7</v>
      </c>
      <c r="G6" s="23" t="s">
        <v>664</v>
      </c>
      <c r="H6" s="22" t="s">
        <v>13</v>
      </c>
    </row>
    <row r="7" ht="25" customHeight="1" spans="1:11">
      <c r="A7" s="25">
        <v>40544</v>
      </c>
      <c r="B7" s="530" t="s">
        <v>30</v>
      </c>
      <c r="C7" s="168">
        <v>854082.68</v>
      </c>
      <c r="D7" s="530"/>
      <c r="E7" s="25"/>
      <c r="F7" s="29"/>
      <c r="G7" s="168"/>
      <c r="H7" s="530"/>
      <c r="J7" s="46" t="s">
        <v>14</v>
      </c>
      <c r="K7" s="47">
        <f>B10</f>
        <v>854082.68</v>
      </c>
    </row>
    <row r="8" ht="25" customHeight="1" spans="1:11">
      <c r="A8" s="25"/>
      <c r="B8" s="530"/>
      <c r="C8" s="168"/>
      <c r="D8" s="530"/>
      <c r="E8" s="108"/>
      <c r="F8" s="394"/>
      <c r="G8" s="27"/>
      <c r="H8" s="28"/>
      <c r="J8" s="46" t="s">
        <v>669</v>
      </c>
      <c r="K8" s="47">
        <f>G9</f>
        <v>0</v>
      </c>
    </row>
    <row r="9" ht="25" customHeight="1" spans="1:11">
      <c r="A9" s="108"/>
      <c r="B9" s="393"/>
      <c r="C9" s="27"/>
      <c r="D9" s="393"/>
      <c r="E9" s="25"/>
      <c r="F9" s="29"/>
      <c r="G9" s="168"/>
      <c r="H9" s="393"/>
      <c r="J9" s="46" t="s">
        <v>16</v>
      </c>
      <c r="K9" s="47">
        <f>B11</f>
        <v>0</v>
      </c>
    </row>
    <row r="10" ht="27.95" customHeight="1" spans="1:11">
      <c r="A10" s="36" t="s">
        <v>697</v>
      </c>
      <c r="B10" s="37">
        <f>SUM(C7:C9)</f>
        <v>854082.68</v>
      </c>
      <c r="C10" s="716"/>
      <c r="D10" s="717"/>
      <c r="E10" s="717"/>
      <c r="F10" s="717"/>
      <c r="G10" s="717"/>
      <c r="H10" s="718"/>
      <c r="J10" s="46" t="s">
        <v>17</v>
      </c>
      <c r="K10" s="47">
        <f>B12</f>
        <v>854082.68</v>
      </c>
    </row>
    <row r="11" ht="27.95" customHeight="1" spans="1:8">
      <c r="A11" s="36" t="s">
        <v>699</v>
      </c>
      <c r="B11" s="614">
        <f>SUM(G7:G9)</f>
        <v>0</v>
      </c>
      <c r="C11" s="13"/>
      <c r="D11" s="13"/>
      <c r="E11" s="13"/>
      <c r="F11" s="13"/>
      <c r="G11" s="13"/>
      <c r="H11" s="13"/>
    </row>
    <row r="12" ht="27.95" customHeight="1" spans="1:8">
      <c r="A12" s="36" t="s">
        <v>701</v>
      </c>
      <c r="B12" s="618">
        <f>B10-B11</f>
        <v>854082.68</v>
      </c>
      <c r="C12" s="716"/>
      <c r="D12" s="717"/>
      <c r="E12" s="717"/>
      <c r="F12" s="717"/>
      <c r="G12" s="717"/>
      <c r="H12" s="718"/>
    </row>
    <row r="13" ht="27.95" customHeight="1" spans="6:8">
      <c r="F13" s="6" t="s">
        <v>703</v>
      </c>
      <c r="G13" s="6"/>
      <c r="H13" s="6"/>
    </row>
    <row r="14" ht="27.95" customHeight="1" spans="2:7">
      <c r="B14" s="43"/>
      <c r="F14" s="41" t="s">
        <v>705</v>
      </c>
      <c r="G14" s="41"/>
    </row>
    <row r="15" ht="27.95" customHeight="1" spans="1:8">
      <c r="A15" s="44" t="s">
        <v>707</v>
      </c>
      <c r="B15" s="44"/>
      <c r="C15" s="44"/>
      <c r="D15" s="44"/>
      <c r="E15" s="44"/>
      <c r="F15" s="44"/>
      <c r="G15" s="44"/>
      <c r="H15" s="44"/>
    </row>
  </sheetData>
  <mergeCells count="12">
    <mergeCell ref="A1:H1"/>
    <mergeCell ref="B3:E3"/>
    <mergeCell ref="G3:H3"/>
    <mergeCell ref="A4:H4"/>
    <mergeCell ref="A5:D5"/>
    <mergeCell ref="E5:H5"/>
    <mergeCell ref="C10:H10"/>
    <mergeCell ref="C11:H11"/>
    <mergeCell ref="C12:H12"/>
    <mergeCell ref="F13:G13"/>
    <mergeCell ref="F14:G14"/>
    <mergeCell ref="A15:G15"/>
  </mergeCells>
  <pageMargins left="0.511805555555556" right="0.511805555555556" top="0.747916666666667" bottom="0.747916666666667" header="0.313888888888889" footer="0.313888888888889"/>
  <pageSetup paperSize="9" scale="78" orientation="landscape"/>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3.625"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8659</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381</v>
      </c>
      <c r="C3" s="11"/>
      <c r="D3" s="11"/>
      <c r="E3" s="11"/>
      <c r="F3" s="12" t="s">
        <v>650</v>
      </c>
      <c r="G3" s="11" t="s">
        <v>380</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45748</v>
      </c>
      <c r="B7" s="26" t="s">
        <v>382</v>
      </c>
      <c r="C7" s="27">
        <v>100000</v>
      </c>
      <c r="D7" s="28"/>
      <c r="E7" s="25"/>
      <c r="F7" s="29"/>
      <c r="G7" s="30"/>
      <c r="H7" s="28"/>
      <c r="J7" s="46" t="s">
        <v>14</v>
      </c>
      <c r="K7" s="47">
        <f>B8</f>
        <v>100000</v>
      </c>
    </row>
    <row r="8" ht="27" customHeight="1" spans="1:17">
      <c r="A8" s="31" t="s">
        <v>697</v>
      </c>
      <c r="B8" s="32">
        <f>SUM(C7:C7)</f>
        <v>100000</v>
      </c>
      <c r="C8" s="33"/>
      <c r="D8" s="34"/>
      <c r="E8" s="34"/>
      <c r="F8" s="34"/>
      <c r="G8" s="34"/>
      <c r="H8" s="35"/>
      <c r="J8" s="46" t="s">
        <v>669</v>
      </c>
      <c r="K8" s="47">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100000</v>
      </c>
      <c r="C10" s="33"/>
      <c r="D10" s="34"/>
      <c r="E10" s="34"/>
      <c r="F10" s="34"/>
      <c r="G10" s="34"/>
      <c r="H10" s="35"/>
      <c r="J10" s="46" t="s">
        <v>17</v>
      </c>
      <c r="K10" s="47">
        <f>B10</f>
        <v>100000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6" orientation="landscape"/>
  <headerFooter/>
  <rowBreaks count="1" manualBreakCount="1">
    <brk id="7" max="16383" man="1"/>
  </rowBreaks>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Q22"/>
  <sheetViews>
    <sheetView showGridLines="0" workbookViewId="0">
      <selection activeCell="G27" sqref="G27"/>
    </sheetView>
  </sheetViews>
  <sheetFormatPr defaultColWidth="8.1" defaultRowHeight="14.25"/>
  <cols>
    <col min="1" max="1" width="16.7666666666667" style="2" customWidth="1"/>
    <col min="2" max="2" width="23.625" style="2" customWidth="1"/>
    <col min="3" max="3" width="16.7666666666667" style="3" customWidth="1"/>
    <col min="4" max="5" width="16.7666666666667" style="2" customWidth="1"/>
    <col min="6" max="6" width="17.8" style="4" customWidth="1"/>
    <col min="7" max="7" width="16.7666666666667" style="3" customWidth="1"/>
    <col min="8" max="8" width="26.6" style="2" customWidth="1"/>
    <col min="9" max="9" width="10.3" style="2" customWidth="1"/>
    <col min="10" max="10" width="8.1" style="2"/>
    <col min="11" max="11" width="12" style="2"/>
    <col min="12" max="16384" width="8.1" style="2"/>
  </cols>
  <sheetData>
    <row r="1" ht="40.5" customHeight="1" spans="1:8">
      <c r="A1" s="5" t="s">
        <v>8660</v>
      </c>
      <c r="B1" s="5"/>
      <c r="C1" s="5"/>
      <c r="D1" s="5"/>
      <c r="E1" s="5"/>
      <c r="F1" s="5"/>
      <c r="G1" s="5"/>
      <c r="H1" s="5"/>
    </row>
    <row r="2" ht="23.25" customHeight="1" spans="1:8">
      <c r="A2" s="6" t="s">
        <v>647</v>
      </c>
      <c r="B2" s="6"/>
      <c r="C2" s="7"/>
      <c r="D2" s="6"/>
      <c r="E2" s="6"/>
      <c r="F2" s="8"/>
      <c r="G2" s="7"/>
      <c r="H2" s="6"/>
    </row>
    <row r="3" s="1" customFormat="1" ht="24.75" customHeight="1" spans="1:8">
      <c r="A3" s="9" t="s">
        <v>648</v>
      </c>
      <c r="B3" s="10" t="s">
        <v>386</v>
      </c>
      <c r="C3" s="11"/>
      <c r="D3" s="11"/>
      <c r="E3" s="11"/>
      <c r="F3" s="12" t="s">
        <v>650</v>
      </c>
      <c r="G3" s="11" t="s">
        <v>385</v>
      </c>
      <c r="H3" s="13"/>
    </row>
    <row r="4" ht="16.5" customHeight="1" spans="1:8">
      <c r="A4" s="14" t="s">
        <v>652</v>
      </c>
      <c r="B4" s="15"/>
      <c r="C4" s="15"/>
      <c r="D4" s="15"/>
      <c r="E4" s="15"/>
      <c r="F4" s="15"/>
      <c r="G4" s="15"/>
      <c r="H4" s="16"/>
    </row>
    <row r="5" ht="23.25" customHeight="1" spans="1:8">
      <c r="A5" s="17" t="s">
        <v>657</v>
      </c>
      <c r="B5" s="18"/>
      <c r="C5" s="18"/>
      <c r="D5" s="19"/>
      <c r="E5" s="20" t="s">
        <v>658</v>
      </c>
      <c r="F5" s="21"/>
      <c r="G5" s="21"/>
      <c r="H5" s="13"/>
    </row>
    <row r="6" ht="24.75" customHeight="1" spans="1:8">
      <c r="A6" s="22" t="s">
        <v>6</v>
      </c>
      <c r="B6" s="22" t="s">
        <v>5</v>
      </c>
      <c r="C6" s="23" t="s">
        <v>662</v>
      </c>
      <c r="D6" s="22" t="s">
        <v>13</v>
      </c>
      <c r="E6" s="22" t="s">
        <v>663</v>
      </c>
      <c r="F6" s="24" t="s">
        <v>7</v>
      </c>
      <c r="G6" s="23" t="s">
        <v>664</v>
      </c>
      <c r="H6" s="22" t="s">
        <v>13</v>
      </c>
    </row>
    <row r="7" ht="56" customHeight="1" spans="1:11">
      <c r="A7" s="25">
        <v>45839</v>
      </c>
      <c r="B7" s="26" t="s">
        <v>324</v>
      </c>
      <c r="C7" s="27">
        <v>1000000</v>
      </c>
      <c r="D7" s="28"/>
      <c r="E7" s="25"/>
      <c r="F7" s="29"/>
      <c r="G7" s="30"/>
      <c r="H7" s="28"/>
      <c r="J7" s="46" t="s">
        <v>14</v>
      </c>
      <c r="K7" s="47">
        <f>B8</f>
        <v>1000000</v>
      </c>
    </row>
    <row r="8" ht="27" customHeight="1" spans="1:17">
      <c r="A8" s="31" t="s">
        <v>697</v>
      </c>
      <c r="B8" s="32">
        <f>SUM(C7:C7)</f>
        <v>1000000</v>
      </c>
      <c r="C8" s="33"/>
      <c r="D8" s="34"/>
      <c r="E8" s="34"/>
      <c r="F8" s="34"/>
      <c r="G8" s="34"/>
      <c r="H8" s="35"/>
      <c r="J8" s="46" t="s">
        <v>669</v>
      </c>
      <c r="K8" s="47">
        <v>0</v>
      </c>
      <c r="Q8" s="2" t="s">
        <v>1425</v>
      </c>
    </row>
    <row r="9" ht="27" customHeight="1" spans="1:11">
      <c r="A9" s="36" t="s">
        <v>699</v>
      </c>
      <c r="B9" s="37">
        <f>SUM(G7:G7)</f>
        <v>0</v>
      </c>
      <c r="C9" s="38"/>
      <c r="D9" s="39"/>
      <c r="E9" s="39"/>
      <c r="F9" s="39"/>
      <c r="G9" s="39"/>
      <c r="H9" s="40"/>
      <c r="J9" s="46" t="s">
        <v>16</v>
      </c>
      <c r="K9" s="47">
        <f>B9</f>
        <v>0</v>
      </c>
    </row>
    <row r="10" ht="25.5" customHeight="1" spans="1:11">
      <c r="A10" s="36" t="s">
        <v>701</v>
      </c>
      <c r="B10" s="32">
        <f>B8-B9</f>
        <v>1000000</v>
      </c>
      <c r="C10" s="33"/>
      <c r="D10" s="34"/>
      <c r="E10" s="34"/>
      <c r="F10" s="34"/>
      <c r="G10" s="34"/>
      <c r="H10" s="35"/>
      <c r="J10" s="46" t="s">
        <v>17</v>
      </c>
      <c r="K10" s="47">
        <f>B10</f>
        <v>1000000</v>
      </c>
    </row>
    <row r="11" ht="22.5" customHeight="1" spans="1:8">
      <c r="A11" s="41"/>
      <c r="B11" s="41"/>
      <c r="C11" s="42"/>
      <c r="D11" s="41"/>
      <c r="E11" s="41"/>
      <c r="F11" s="6" t="s">
        <v>703</v>
      </c>
      <c r="G11" s="6"/>
      <c r="H11" s="6"/>
    </row>
    <row r="12" spans="1:8">
      <c r="A12" s="41"/>
      <c r="B12" s="43"/>
      <c r="C12" s="42"/>
      <c r="D12" s="41"/>
      <c r="E12" s="41"/>
      <c r="F12" s="41" t="s">
        <v>705</v>
      </c>
      <c r="G12" s="41"/>
      <c r="H12" s="41"/>
    </row>
    <row r="13" spans="1:8">
      <c r="A13" s="44" t="s">
        <v>707</v>
      </c>
      <c r="B13" s="44"/>
      <c r="C13" s="44"/>
      <c r="D13" s="44"/>
      <c r="E13" s="44"/>
      <c r="F13" s="44"/>
      <c r="G13" s="44"/>
      <c r="H13" s="44"/>
    </row>
    <row r="14" spans="1:8">
      <c r="A14" s="41"/>
      <c r="B14" s="41"/>
      <c r="C14" s="42"/>
      <c r="D14" s="41"/>
      <c r="E14" s="41"/>
      <c r="F14" s="45"/>
      <c r="G14" s="42"/>
      <c r="H14" s="41"/>
    </row>
    <row r="15" spans="1:8">
      <c r="A15" s="41"/>
      <c r="B15" s="41"/>
      <c r="C15" s="42"/>
      <c r="D15" s="41"/>
      <c r="E15" s="41"/>
      <c r="F15" s="45"/>
      <c r="G15" s="42"/>
      <c r="H15" s="41"/>
    </row>
    <row r="16" spans="1:8">
      <c r="A16" s="41"/>
      <c r="B16" s="41"/>
      <c r="C16" s="42"/>
      <c r="D16" s="41"/>
      <c r="E16" s="41"/>
      <c r="F16" s="45"/>
      <c r="G16" s="42"/>
      <c r="H16" s="41"/>
    </row>
    <row r="17" spans="1:8">
      <c r="A17" s="41"/>
      <c r="B17" s="41"/>
      <c r="C17" s="42"/>
      <c r="D17" s="41"/>
      <c r="E17" s="41"/>
      <c r="F17" s="45"/>
      <c r="G17" s="42"/>
      <c r="H17" s="41"/>
    </row>
    <row r="18" spans="1:8">
      <c r="A18" s="41"/>
      <c r="B18" s="41"/>
      <c r="C18" s="42"/>
      <c r="D18" s="41"/>
      <c r="E18" s="41"/>
      <c r="F18" s="45"/>
      <c r="G18" s="42"/>
      <c r="H18" s="41"/>
    </row>
    <row r="19" spans="1:8">
      <c r="A19" s="41"/>
      <c r="B19" s="41"/>
      <c r="C19" s="42"/>
      <c r="D19" s="41"/>
      <c r="E19" s="41"/>
      <c r="F19" s="45"/>
      <c r="G19" s="42"/>
      <c r="H19" s="41"/>
    </row>
    <row r="20" spans="1:8">
      <c r="A20" s="41"/>
      <c r="B20" s="41"/>
      <c r="C20" s="42"/>
      <c r="D20" s="41"/>
      <c r="E20" s="41"/>
      <c r="F20" s="45"/>
      <c r="G20" s="42"/>
      <c r="H20" s="41"/>
    </row>
    <row r="21" spans="1:8">
      <c r="A21" s="41"/>
      <c r="B21" s="41"/>
      <c r="C21" s="42"/>
      <c r="D21" s="41"/>
      <c r="E21" s="41"/>
      <c r="F21" s="45"/>
      <c r="G21" s="42"/>
      <c r="H21" s="41"/>
    </row>
    <row r="22" spans="1:8">
      <c r="A22" s="41"/>
      <c r="B22" s="41"/>
      <c r="C22" s="42"/>
      <c r="D22" s="41"/>
      <c r="E22" s="41"/>
      <c r="F22" s="45"/>
      <c r="G22" s="42"/>
      <c r="H22" s="41"/>
    </row>
  </sheetData>
  <mergeCells count="12">
    <mergeCell ref="A1:H1"/>
    <mergeCell ref="B3:E3"/>
    <mergeCell ref="G3:H3"/>
    <mergeCell ref="A4:H4"/>
    <mergeCell ref="A5:D5"/>
    <mergeCell ref="E5:H5"/>
    <mergeCell ref="C8:H8"/>
    <mergeCell ref="C9:H9"/>
    <mergeCell ref="C10:H10"/>
    <mergeCell ref="F11:G11"/>
    <mergeCell ref="F12:G12"/>
    <mergeCell ref="A13:G13"/>
  </mergeCells>
  <pageMargins left="0.984027777777778" right="0.984027777777778" top="0.984027777777778" bottom="0.984027777777778" header="0.511805555555556" footer="0.511805555555556"/>
  <pageSetup paperSize="9" scale="76" orientation="landscape"/>
  <headerFooter/>
  <rowBreaks count="1" manualBreakCount="1">
    <brk id="7"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O128"/>
  <sheetViews>
    <sheetView showGridLines="0" zoomScale="85" zoomScaleNormal="85" workbookViewId="0">
      <selection activeCell="G27" sqref="G27"/>
    </sheetView>
  </sheetViews>
  <sheetFormatPr defaultColWidth="9" defaultRowHeight="13.5"/>
  <cols>
    <col min="1" max="2" width="18.625" style="120" customWidth="1"/>
    <col min="3" max="3" width="18.625" style="121" customWidth="1"/>
    <col min="4" max="5" width="18.625" style="120" customWidth="1"/>
    <col min="6" max="6" width="22.2333333333333" style="120" customWidth="1"/>
    <col min="7" max="7" width="18.625" style="121" customWidth="1"/>
    <col min="8" max="8" width="18.625" style="120" customWidth="1"/>
    <col min="9" max="10" width="9" style="120"/>
    <col min="11" max="11" width="12.4" style="120"/>
    <col min="12" max="12" width="9" style="703"/>
    <col min="13" max="13" width="8.75" style="703" customWidth="1"/>
    <col min="14" max="14" width="44.25" style="703" customWidth="1"/>
    <col min="15" max="15" width="16.125" style="703" customWidth="1"/>
    <col min="16" max="16384" width="9" style="120"/>
  </cols>
  <sheetData>
    <row r="1" ht="42" customHeight="1" spans="1:15">
      <c r="A1" s="5" t="s">
        <v>971</v>
      </c>
      <c r="B1" s="5"/>
      <c r="C1" s="5"/>
      <c r="D1" s="5"/>
      <c r="E1" s="5"/>
      <c r="F1" s="5"/>
      <c r="G1" s="5"/>
      <c r="H1" s="5"/>
      <c r="L1" s="707" t="s">
        <v>972</v>
      </c>
      <c r="M1" s="707"/>
      <c r="N1" s="707"/>
      <c r="O1" s="707"/>
    </row>
    <row r="2" ht="23.25" customHeight="1" spans="1:15">
      <c r="A2" s="6" t="s">
        <v>647</v>
      </c>
      <c r="B2" s="6"/>
      <c r="C2" s="7"/>
      <c r="D2" s="6"/>
      <c r="E2" s="6"/>
      <c r="F2" s="6"/>
      <c r="G2" s="7"/>
      <c r="H2" s="6"/>
      <c r="L2" s="708" t="s">
        <v>973</v>
      </c>
      <c r="M2" s="709" t="s">
        <v>654</v>
      </c>
      <c r="N2" s="709" t="s">
        <v>655</v>
      </c>
      <c r="O2" s="709" t="s">
        <v>661</v>
      </c>
    </row>
    <row r="3" ht="22.5" customHeight="1" spans="1:15">
      <c r="A3" s="124" t="s">
        <v>648</v>
      </c>
      <c r="B3" s="11" t="s">
        <v>974</v>
      </c>
      <c r="C3" s="11"/>
      <c r="D3" s="11"/>
      <c r="E3" s="11"/>
      <c r="F3" s="12" t="s">
        <v>650</v>
      </c>
      <c r="G3" s="11" t="s">
        <v>37</v>
      </c>
      <c r="H3" s="11"/>
      <c r="L3" s="710" t="s">
        <v>975</v>
      </c>
      <c r="M3" s="710"/>
      <c r="N3" s="710" t="s">
        <v>976</v>
      </c>
      <c r="O3" s="711">
        <v>15000</v>
      </c>
    </row>
    <row r="4" ht="16.5" customHeight="1" spans="1:15">
      <c r="A4" s="14" t="s">
        <v>652</v>
      </c>
      <c r="B4" s="15"/>
      <c r="C4" s="15"/>
      <c r="D4" s="15"/>
      <c r="E4" s="15"/>
      <c r="F4" s="15"/>
      <c r="G4" s="15"/>
      <c r="H4" s="16"/>
      <c r="L4" s="710" t="s">
        <v>977</v>
      </c>
      <c r="M4" s="710"/>
      <c r="N4" s="710" t="s">
        <v>978</v>
      </c>
      <c r="O4" s="711">
        <v>15000</v>
      </c>
    </row>
    <row r="5" ht="21.75" customHeight="1" spans="1:15">
      <c r="A5" s="17" t="s">
        <v>657</v>
      </c>
      <c r="B5" s="18"/>
      <c r="C5" s="18"/>
      <c r="D5" s="19"/>
      <c r="E5" s="20" t="s">
        <v>658</v>
      </c>
      <c r="F5" s="21"/>
      <c r="G5" s="21"/>
      <c r="H5" s="13"/>
      <c r="L5" s="710" t="s">
        <v>979</v>
      </c>
      <c r="M5" s="710"/>
      <c r="N5" s="710" t="s">
        <v>980</v>
      </c>
      <c r="O5" s="711">
        <v>15000</v>
      </c>
    </row>
    <row r="6" ht="29.25" customHeight="1" spans="1:15">
      <c r="A6" s="22" t="s">
        <v>6</v>
      </c>
      <c r="B6" s="22" t="s">
        <v>5</v>
      </c>
      <c r="C6" s="23" t="s">
        <v>662</v>
      </c>
      <c r="D6" s="22" t="s">
        <v>13</v>
      </c>
      <c r="E6" s="22" t="s">
        <v>663</v>
      </c>
      <c r="F6" s="22" t="s">
        <v>7</v>
      </c>
      <c r="G6" s="23" t="s">
        <v>664</v>
      </c>
      <c r="H6" s="22" t="s">
        <v>13</v>
      </c>
      <c r="L6" s="710" t="s">
        <v>981</v>
      </c>
      <c r="M6" s="710"/>
      <c r="N6" s="710" t="s">
        <v>982</v>
      </c>
      <c r="O6" s="711">
        <v>29898.36</v>
      </c>
    </row>
    <row r="7" ht="27.95" customHeight="1" spans="1:15">
      <c r="A7" s="25">
        <v>40574</v>
      </c>
      <c r="B7" s="155" t="s">
        <v>983</v>
      </c>
      <c r="C7" s="27">
        <v>10000000</v>
      </c>
      <c r="D7" s="28"/>
      <c r="E7" s="25" t="s">
        <v>984</v>
      </c>
      <c r="F7" s="155" t="s">
        <v>985</v>
      </c>
      <c r="G7" s="27">
        <f>O128</f>
        <v>2791625.06</v>
      </c>
      <c r="H7" s="154"/>
      <c r="J7" s="46" t="s">
        <v>14</v>
      </c>
      <c r="K7" s="47">
        <f>B12</f>
        <v>10100000</v>
      </c>
      <c r="L7" s="710" t="s">
        <v>986</v>
      </c>
      <c r="M7" s="710"/>
      <c r="N7" s="710" t="s">
        <v>987</v>
      </c>
      <c r="O7" s="711">
        <v>30000</v>
      </c>
    </row>
    <row r="8" ht="27.95" customHeight="1" spans="1:15">
      <c r="A8" s="25">
        <v>42095</v>
      </c>
      <c r="B8" s="155" t="s">
        <v>43</v>
      </c>
      <c r="C8" s="27">
        <v>100000</v>
      </c>
      <c r="D8" s="28"/>
      <c r="E8" s="108">
        <v>41998</v>
      </c>
      <c r="F8" s="155" t="s">
        <v>988</v>
      </c>
      <c r="G8" s="27">
        <v>2998000</v>
      </c>
      <c r="H8" s="154"/>
      <c r="J8" s="46" t="s">
        <v>669</v>
      </c>
      <c r="K8" s="47">
        <f>G10</f>
        <v>0</v>
      </c>
      <c r="L8" s="710" t="s">
        <v>989</v>
      </c>
      <c r="M8" s="710"/>
      <c r="N8" s="710" t="s">
        <v>990</v>
      </c>
      <c r="O8" s="711">
        <v>10000</v>
      </c>
    </row>
    <row r="9" ht="27.95" customHeight="1" spans="1:15">
      <c r="A9" s="155"/>
      <c r="B9" s="155"/>
      <c r="C9" s="155"/>
      <c r="D9" s="155"/>
      <c r="E9" s="108">
        <v>44449</v>
      </c>
      <c r="F9" s="155" t="s">
        <v>991</v>
      </c>
      <c r="G9" s="27">
        <v>-4383.05</v>
      </c>
      <c r="H9" s="26"/>
      <c r="J9" s="46" t="s">
        <v>16</v>
      </c>
      <c r="K9" s="47">
        <f>B13</f>
        <v>5785242.01</v>
      </c>
      <c r="L9" s="710" t="s">
        <v>992</v>
      </c>
      <c r="M9" s="710"/>
      <c r="N9" s="710" t="s">
        <v>993</v>
      </c>
      <c r="O9" s="711">
        <f>4000-1554.78</f>
        <v>2445.22</v>
      </c>
    </row>
    <row r="10" ht="27.95" customHeight="1" spans="1:15">
      <c r="A10" s="155"/>
      <c r="B10" s="155"/>
      <c r="C10" s="155"/>
      <c r="D10" s="155"/>
      <c r="E10" s="108"/>
      <c r="F10" s="155"/>
      <c r="G10" s="155"/>
      <c r="H10" s="155"/>
      <c r="J10" s="46" t="s">
        <v>17</v>
      </c>
      <c r="K10" s="47">
        <f>B14</f>
        <v>4314757.99</v>
      </c>
      <c r="L10" s="710" t="s">
        <v>994</v>
      </c>
      <c r="M10" s="710"/>
      <c r="N10" s="710" t="s">
        <v>995</v>
      </c>
      <c r="O10" s="711">
        <f>270000-27136.38</f>
        <v>242863.62</v>
      </c>
    </row>
    <row r="11" ht="27.95" customHeight="1" spans="1:15">
      <c r="A11" s="155"/>
      <c r="B11" s="155"/>
      <c r="C11" s="155"/>
      <c r="D11" s="155"/>
      <c r="E11" s="155"/>
      <c r="F11" s="155"/>
      <c r="G11" s="155"/>
      <c r="H11" s="155"/>
      <c r="L11" s="710" t="s">
        <v>996</v>
      </c>
      <c r="M11" s="710"/>
      <c r="N11" s="710" t="s">
        <v>997</v>
      </c>
      <c r="O11" s="711">
        <v>10000</v>
      </c>
    </row>
    <row r="12" ht="30" customHeight="1" spans="1:15">
      <c r="A12" s="543" t="s">
        <v>697</v>
      </c>
      <c r="B12" s="37">
        <f>SUM(C7:C8)</f>
        <v>10100000</v>
      </c>
      <c r="C12" s="704"/>
      <c r="D12" s="705"/>
      <c r="E12" s="705"/>
      <c r="F12" s="705"/>
      <c r="G12" s="705"/>
      <c r="H12" s="706"/>
      <c r="L12" s="710" t="s">
        <v>998</v>
      </c>
      <c r="M12" s="710"/>
      <c r="N12" s="710" t="s">
        <v>999</v>
      </c>
      <c r="O12" s="711">
        <v>15000</v>
      </c>
    </row>
    <row r="13" ht="30" customHeight="1" spans="1:15">
      <c r="A13" s="543" t="s">
        <v>699</v>
      </c>
      <c r="B13" s="37">
        <f>SUM(G7:G11)</f>
        <v>5785242.01</v>
      </c>
      <c r="C13" s="544"/>
      <c r="D13" s="544"/>
      <c r="E13" s="544"/>
      <c r="F13" s="544"/>
      <c r="G13" s="544"/>
      <c r="H13" s="544"/>
      <c r="L13" s="710" t="s">
        <v>1000</v>
      </c>
      <c r="M13" s="708" t="s">
        <v>1001</v>
      </c>
      <c r="N13" s="708" t="s">
        <v>1002</v>
      </c>
      <c r="O13" s="712">
        <v>15000</v>
      </c>
    </row>
    <row r="14" ht="24" customHeight="1" spans="1:15">
      <c r="A14" s="36" t="s">
        <v>701</v>
      </c>
      <c r="B14" s="32">
        <f>B12-B13</f>
        <v>4314757.99</v>
      </c>
      <c r="C14" s="33"/>
      <c r="D14" s="34"/>
      <c r="E14" s="34"/>
      <c r="F14" s="34"/>
      <c r="G14" s="34"/>
      <c r="H14" s="35"/>
      <c r="L14" s="710" t="s">
        <v>1000</v>
      </c>
      <c r="M14" s="708" t="s">
        <v>1001</v>
      </c>
      <c r="N14" s="708" t="s">
        <v>1003</v>
      </c>
      <c r="O14" s="712">
        <v>10000</v>
      </c>
    </row>
    <row r="15" spans="1:15">
      <c r="A15" s="41"/>
      <c r="B15" s="41"/>
      <c r="C15" s="42"/>
      <c r="D15" s="41"/>
      <c r="E15" s="41"/>
      <c r="F15" s="6" t="s">
        <v>703</v>
      </c>
      <c r="G15" s="6"/>
      <c r="H15" s="6"/>
      <c r="L15" s="710" t="s">
        <v>1004</v>
      </c>
      <c r="M15" s="708" t="s">
        <v>1005</v>
      </c>
      <c r="N15" s="708" t="s">
        <v>1006</v>
      </c>
      <c r="O15" s="712">
        <v>10000</v>
      </c>
    </row>
    <row r="16" ht="30" customHeight="1" spans="1:15">
      <c r="A16" s="41"/>
      <c r="B16" s="42"/>
      <c r="C16" s="42"/>
      <c r="D16" s="41"/>
      <c r="E16" s="41"/>
      <c r="F16" s="41" t="s">
        <v>705</v>
      </c>
      <c r="G16" s="41"/>
      <c r="H16" s="41"/>
      <c r="L16" s="710" t="s">
        <v>1007</v>
      </c>
      <c r="M16" s="708" t="s">
        <v>1008</v>
      </c>
      <c r="N16" s="708" t="s">
        <v>1009</v>
      </c>
      <c r="O16" s="712">
        <v>15000</v>
      </c>
    </row>
    <row r="17" ht="30" customHeight="1" spans="1:15">
      <c r="A17" s="44" t="s">
        <v>707</v>
      </c>
      <c r="B17" s="44"/>
      <c r="C17" s="44"/>
      <c r="D17" s="44"/>
      <c r="E17" s="44"/>
      <c r="F17" s="44"/>
      <c r="G17" s="44"/>
      <c r="H17" s="44"/>
      <c r="L17" s="710" t="s">
        <v>1007</v>
      </c>
      <c r="M17" s="708" t="s">
        <v>1010</v>
      </c>
      <c r="N17" s="708" t="s">
        <v>1011</v>
      </c>
      <c r="O17" s="712">
        <v>15000</v>
      </c>
    </row>
    <row r="18" ht="30" customHeight="1" spans="1:15">
      <c r="A18" s="41"/>
      <c r="B18" s="41"/>
      <c r="C18" s="42"/>
      <c r="D18" s="41"/>
      <c r="E18" s="41"/>
      <c r="F18" s="41"/>
      <c r="G18" s="42"/>
      <c r="H18" s="41"/>
      <c r="L18" s="710" t="s">
        <v>1007</v>
      </c>
      <c r="M18" s="708" t="s">
        <v>1012</v>
      </c>
      <c r="N18" s="708" t="s">
        <v>1013</v>
      </c>
      <c r="O18" s="712">
        <v>15000</v>
      </c>
    </row>
    <row r="19" ht="27" customHeight="1" spans="1:15">
      <c r="A19" s="41"/>
      <c r="B19" s="41"/>
      <c r="C19" s="42"/>
      <c r="D19" s="41"/>
      <c r="E19" s="41"/>
      <c r="F19" s="41"/>
      <c r="G19" s="42"/>
      <c r="H19" s="41"/>
      <c r="L19" s="710" t="s">
        <v>1014</v>
      </c>
      <c r="M19" s="708" t="s">
        <v>1015</v>
      </c>
      <c r="N19" s="708" t="s">
        <v>1016</v>
      </c>
      <c r="O19" s="712">
        <v>15000</v>
      </c>
    </row>
    <row r="20" ht="27" customHeight="1" spans="1:15">
      <c r="A20" s="41"/>
      <c r="B20" s="41"/>
      <c r="C20" s="42"/>
      <c r="D20" s="41"/>
      <c r="E20" s="41"/>
      <c r="F20" s="41"/>
      <c r="G20" s="42"/>
      <c r="H20" s="41"/>
      <c r="L20" s="710" t="s">
        <v>1014</v>
      </c>
      <c r="M20" s="708" t="s">
        <v>1017</v>
      </c>
      <c r="N20" s="708" t="s">
        <v>1018</v>
      </c>
      <c r="O20" s="712">
        <v>15000</v>
      </c>
    </row>
    <row r="21" ht="25.5" customHeight="1" spans="1:15">
      <c r="A21" s="41"/>
      <c r="B21" s="41"/>
      <c r="C21" s="42"/>
      <c r="D21" s="41"/>
      <c r="E21" s="41"/>
      <c r="F21" s="41"/>
      <c r="G21" s="42"/>
      <c r="H21" s="41"/>
      <c r="L21" s="710" t="s">
        <v>1019</v>
      </c>
      <c r="M21" s="708" t="s">
        <v>1020</v>
      </c>
      <c r="N21" s="708" t="s">
        <v>1021</v>
      </c>
      <c r="O21" s="712">
        <v>15000</v>
      </c>
    </row>
    <row r="22" ht="22.5" customHeight="1" spans="1:15">
      <c r="A22" s="41"/>
      <c r="B22" s="41"/>
      <c r="C22" s="42"/>
      <c r="D22" s="41"/>
      <c r="E22" s="41"/>
      <c r="F22" s="41"/>
      <c r="G22" s="42"/>
      <c r="H22" s="41"/>
      <c r="L22" s="710" t="s">
        <v>1022</v>
      </c>
      <c r="M22" s="708" t="s">
        <v>1023</v>
      </c>
      <c r="N22" s="708" t="s">
        <v>1024</v>
      </c>
      <c r="O22" s="712">
        <v>15000</v>
      </c>
    </row>
    <row r="23" spans="12:15">
      <c r="L23" s="710" t="s">
        <v>1022</v>
      </c>
      <c r="M23" s="708" t="s">
        <v>1025</v>
      </c>
      <c r="N23" s="708" t="s">
        <v>1026</v>
      </c>
      <c r="O23" s="712">
        <v>-6921.68</v>
      </c>
    </row>
    <row r="24" spans="12:15">
      <c r="L24" s="710" t="s">
        <v>1027</v>
      </c>
      <c r="M24" s="708" t="s">
        <v>1028</v>
      </c>
      <c r="N24" s="708" t="s">
        <v>1029</v>
      </c>
      <c r="O24" s="712">
        <v>10000</v>
      </c>
    </row>
    <row r="25" spans="12:15">
      <c r="L25" s="710" t="s">
        <v>1027</v>
      </c>
      <c r="M25" s="708" t="s">
        <v>1028</v>
      </c>
      <c r="N25" s="708" t="s">
        <v>1030</v>
      </c>
      <c r="O25" s="712">
        <v>15000</v>
      </c>
    </row>
    <row r="26" spans="12:15">
      <c r="L26" s="710" t="s">
        <v>1027</v>
      </c>
      <c r="M26" s="708" t="s">
        <v>1028</v>
      </c>
      <c r="N26" s="708" t="s">
        <v>1031</v>
      </c>
      <c r="O26" s="712">
        <v>15000</v>
      </c>
    </row>
    <row r="27" spans="12:15">
      <c r="L27" s="710" t="s">
        <v>1032</v>
      </c>
      <c r="M27" s="708" t="s">
        <v>1033</v>
      </c>
      <c r="N27" s="708" t="s">
        <v>1034</v>
      </c>
      <c r="O27" s="712">
        <f>15000-5335.34</f>
        <v>9664.66</v>
      </c>
    </row>
    <row r="28" spans="12:15">
      <c r="L28" s="710" t="s">
        <v>1035</v>
      </c>
      <c r="M28" s="708" t="s">
        <v>1036</v>
      </c>
      <c r="N28" s="708" t="s">
        <v>1037</v>
      </c>
      <c r="O28" s="712">
        <v>15000</v>
      </c>
    </row>
    <row r="29" spans="12:15">
      <c r="L29" s="710" t="s">
        <v>1038</v>
      </c>
      <c r="M29" s="708" t="s">
        <v>1039</v>
      </c>
      <c r="N29" s="708" t="s">
        <v>1040</v>
      </c>
      <c r="O29" s="712">
        <v>15000</v>
      </c>
    </row>
    <row r="30" spans="12:15">
      <c r="L30" s="710" t="s">
        <v>1041</v>
      </c>
      <c r="M30" s="708" t="s">
        <v>1042</v>
      </c>
      <c r="N30" s="708" t="s">
        <v>1043</v>
      </c>
      <c r="O30" s="712">
        <v>15000</v>
      </c>
    </row>
    <row r="31" spans="12:15">
      <c r="L31" s="710" t="s">
        <v>1041</v>
      </c>
      <c r="M31" s="708" t="s">
        <v>1042</v>
      </c>
      <c r="N31" s="708" t="s">
        <v>1044</v>
      </c>
      <c r="O31" s="712">
        <v>15000</v>
      </c>
    </row>
    <row r="32" spans="12:15">
      <c r="L32" s="710" t="s">
        <v>1045</v>
      </c>
      <c r="M32" s="708" t="s">
        <v>1046</v>
      </c>
      <c r="N32" s="708" t="s">
        <v>1047</v>
      </c>
      <c r="O32" s="712">
        <v>20000</v>
      </c>
    </row>
    <row r="33" spans="12:15">
      <c r="L33" s="710" t="s">
        <v>1048</v>
      </c>
      <c r="M33" s="708" t="s">
        <v>1049</v>
      </c>
      <c r="N33" s="708" t="s">
        <v>1050</v>
      </c>
      <c r="O33" s="712">
        <v>15000</v>
      </c>
    </row>
    <row r="34" ht="24" spans="12:15">
      <c r="L34" s="710" t="s">
        <v>1051</v>
      </c>
      <c r="M34" s="708" t="s">
        <v>1052</v>
      </c>
      <c r="N34" s="708" t="s">
        <v>1053</v>
      </c>
      <c r="O34" s="712">
        <v>15000</v>
      </c>
    </row>
    <row r="35" spans="12:15">
      <c r="L35" s="710" t="s">
        <v>1054</v>
      </c>
      <c r="M35" s="708" t="s">
        <v>1055</v>
      </c>
      <c r="N35" s="708" t="s">
        <v>1056</v>
      </c>
      <c r="O35" s="712">
        <v>15000</v>
      </c>
    </row>
    <row r="36" spans="12:15">
      <c r="L36" s="710" t="s">
        <v>1057</v>
      </c>
      <c r="M36" s="708" t="s">
        <v>1058</v>
      </c>
      <c r="N36" s="708" t="s">
        <v>1059</v>
      </c>
      <c r="O36" s="712">
        <v>15000</v>
      </c>
    </row>
    <row r="37" spans="12:15">
      <c r="L37" s="710" t="s">
        <v>1060</v>
      </c>
      <c r="M37" s="708" t="s">
        <v>1061</v>
      </c>
      <c r="N37" s="708" t="s">
        <v>1062</v>
      </c>
      <c r="O37" s="712">
        <v>15000</v>
      </c>
    </row>
    <row r="38" spans="12:15">
      <c r="L38" s="710" t="s">
        <v>1063</v>
      </c>
      <c r="M38" s="708" t="s">
        <v>1064</v>
      </c>
      <c r="N38" s="708" t="s">
        <v>1065</v>
      </c>
      <c r="O38" s="712">
        <v>15000</v>
      </c>
    </row>
    <row r="39" spans="12:15">
      <c r="L39" s="710" t="s">
        <v>1066</v>
      </c>
      <c r="M39" s="708" t="s">
        <v>1067</v>
      </c>
      <c r="N39" s="708" t="s">
        <v>1068</v>
      </c>
      <c r="O39" s="712">
        <v>15000</v>
      </c>
    </row>
    <row r="40" spans="12:15">
      <c r="L40" s="710" t="s">
        <v>1066</v>
      </c>
      <c r="M40" s="708" t="s">
        <v>1067</v>
      </c>
      <c r="N40" s="708" t="s">
        <v>1069</v>
      </c>
      <c r="O40" s="712">
        <v>15000</v>
      </c>
    </row>
    <row r="41" spans="12:15">
      <c r="L41" s="710" t="s">
        <v>1070</v>
      </c>
      <c r="M41" s="708" t="s">
        <v>1071</v>
      </c>
      <c r="N41" s="708" t="s">
        <v>1072</v>
      </c>
      <c r="O41" s="712">
        <v>15000</v>
      </c>
    </row>
    <row r="42" spans="12:15">
      <c r="L42" s="710" t="s">
        <v>1073</v>
      </c>
      <c r="M42" s="708" t="s">
        <v>1074</v>
      </c>
      <c r="N42" s="708" t="s">
        <v>1075</v>
      </c>
      <c r="O42" s="712">
        <v>15000</v>
      </c>
    </row>
    <row r="43" spans="12:15">
      <c r="L43" s="710" t="s">
        <v>1073</v>
      </c>
      <c r="M43" s="708" t="s">
        <v>1074</v>
      </c>
      <c r="N43" s="708" t="s">
        <v>1076</v>
      </c>
      <c r="O43" s="712">
        <v>15000</v>
      </c>
    </row>
    <row r="44" spans="12:15">
      <c r="L44" s="710" t="s">
        <v>1077</v>
      </c>
      <c r="M44" s="708" t="s">
        <v>1078</v>
      </c>
      <c r="N44" s="708" t="s">
        <v>1079</v>
      </c>
      <c r="O44" s="712">
        <v>15000</v>
      </c>
    </row>
    <row r="45" spans="12:15">
      <c r="L45" s="710" t="s">
        <v>1077</v>
      </c>
      <c r="M45" s="708" t="s">
        <v>1078</v>
      </c>
      <c r="N45" s="708" t="s">
        <v>1080</v>
      </c>
      <c r="O45" s="712">
        <v>28000</v>
      </c>
    </row>
    <row r="46" spans="12:15">
      <c r="L46" s="710" t="s">
        <v>1081</v>
      </c>
      <c r="M46" s="708" t="s">
        <v>1082</v>
      </c>
      <c r="N46" s="708" t="s">
        <v>1083</v>
      </c>
      <c r="O46" s="712">
        <v>15000</v>
      </c>
    </row>
    <row r="47" spans="12:15">
      <c r="L47" s="710" t="s">
        <v>1084</v>
      </c>
      <c r="M47" s="708" t="s">
        <v>1085</v>
      </c>
      <c r="N47" s="708" t="s">
        <v>1086</v>
      </c>
      <c r="O47" s="712">
        <v>6010.93</v>
      </c>
    </row>
    <row r="48" spans="12:15">
      <c r="L48" s="710" t="s">
        <v>1087</v>
      </c>
      <c r="M48" s="708" t="s">
        <v>1088</v>
      </c>
      <c r="N48" s="708" t="s">
        <v>1089</v>
      </c>
      <c r="O48" s="712">
        <v>15000</v>
      </c>
    </row>
    <row r="49" spans="12:15">
      <c r="L49" s="710" t="s">
        <v>1087</v>
      </c>
      <c r="M49" s="708" t="s">
        <v>1088</v>
      </c>
      <c r="N49" s="708" t="s">
        <v>1090</v>
      </c>
      <c r="O49" s="712">
        <v>15000</v>
      </c>
    </row>
    <row r="50" spans="12:15">
      <c r="L50" s="710" t="s">
        <v>1087</v>
      </c>
      <c r="M50" s="708" t="s">
        <v>1088</v>
      </c>
      <c r="N50" s="708" t="s">
        <v>1091</v>
      </c>
      <c r="O50" s="712">
        <v>15000</v>
      </c>
    </row>
    <row r="51" spans="12:15">
      <c r="L51" s="710" t="s">
        <v>1087</v>
      </c>
      <c r="M51" s="708" t="s">
        <v>1088</v>
      </c>
      <c r="N51" s="708" t="s">
        <v>1092</v>
      </c>
      <c r="O51" s="712">
        <v>10000</v>
      </c>
    </row>
    <row r="52" spans="12:15">
      <c r="L52" s="710" t="s">
        <v>1087</v>
      </c>
      <c r="M52" s="708" t="s">
        <v>1088</v>
      </c>
      <c r="N52" s="708" t="s">
        <v>1093</v>
      </c>
      <c r="O52" s="712">
        <v>10000</v>
      </c>
    </row>
    <row r="53" spans="12:15">
      <c r="L53" s="710" t="s">
        <v>1094</v>
      </c>
      <c r="M53" s="708" t="s">
        <v>1095</v>
      </c>
      <c r="N53" s="708" t="s">
        <v>1096</v>
      </c>
      <c r="O53" s="712">
        <v>15000</v>
      </c>
    </row>
    <row r="54" spans="12:15">
      <c r="L54" s="710" t="s">
        <v>1097</v>
      </c>
      <c r="M54" s="708" t="s">
        <v>1098</v>
      </c>
      <c r="N54" s="708" t="s">
        <v>1099</v>
      </c>
      <c r="O54" s="712">
        <v>15000</v>
      </c>
    </row>
    <row r="55" spans="12:15">
      <c r="L55" s="710" t="s">
        <v>1100</v>
      </c>
      <c r="M55" s="708" t="s">
        <v>1101</v>
      </c>
      <c r="N55" s="708" t="s">
        <v>1102</v>
      </c>
      <c r="O55" s="712">
        <v>15000</v>
      </c>
    </row>
    <row r="56" spans="12:15">
      <c r="L56" s="710" t="s">
        <v>1103</v>
      </c>
      <c r="M56" s="708" t="s">
        <v>1104</v>
      </c>
      <c r="N56" s="708" t="s">
        <v>1105</v>
      </c>
      <c r="O56" s="712">
        <v>15000</v>
      </c>
    </row>
    <row r="57" spans="12:15">
      <c r="L57" s="710" t="s">
        <v>1103</v>
      </c>
      <c r="M57" s="708" t="s">
        <v>1104</v>
      </c>
      <c r="N57" s="708" t="s">
        <v>1106</v>
      </c>
      <c r="O57" s="712">
        <v>15000</v>
      </c>
    </row>
    <row r="58" spans="12:15">
      <c r="L58" s="710" t="s">
        <v>1107</v>
      </c>
      <c r="M58" s="708" t="s">
        <v>1108</v>
      </c>
      <c r="N58" s="708" t="s">
        <v>1109</v>
      </c>
      <c r="O58" s="712">
        <v>15000</v>
      </c>
    </row>
    <row r="59" spans="12:15">
      <c r="L59" s="710" t="s">
        <v>1110</v>
      </c>
      <c r="M59" s="708" t="s">
        <v>1111</v>
      </c>
      <c r="N59" s="708" t="s">
        <v>1112</v>
      </c>
      <c r="O59" s="712">
        <v>15000</v>
      </c>
    </row>
    <row r="60" spans="12:15">
      <c r="L60" s="710" t="s">
        <v>1110</v>
      </c>
      <c r="M60" s="708" t="s">
        <v>1111</v>
      </c>
      <c r="N60" s="708" t="s">
        <v>1113</v>
      </c>
      <c r="O60" s="712">
        <v>15000</v>
      </c>
    </row>
    <row r="61" spans="12:15">
      <c r="L61" s="710" t="s">
        <v>1110</v>
      </c>
      <c r="M61" s="708" t="s">
        <v>1111</v>
      </c>
      <c r="N61" s="708" t="s">
        <v>1114</v>
      </c>
      <c r="O61" s="712">
        <v>20000</v>
      </c>
    </row>
    <row r="62" spans="12:15">
      <c r="L62" s="710" t="s">
        <v>1110</v>
      </c>
      <c r="M62" s="708" t="s">
        <v>1111</v>
      </c>
      <c r="N62" s="708" t="s">
        <v>1115</v>
      </c>
      <c r="O62" s="712">
        <v>15000</v>
      </c>
    </row>
    <row r="63" spans="12:15">
      <c r="L63" s="710" t="s">
        <v>1116</v>
      </c>
      <c r="M63" s="708" t="s">
        <v>1117</v>
      </c>
      <c r="N63" s="708" t="s">
        <v>1118</v>
      </c>
      <c r="O63" s="712">
        <v>15000</v>
      </c>
    </row>
    <row r="64" spans="12:15">
      <c r="L64" s="710" t="s">
        <v>1116</v>
      </c>
      <c r="M64" s="708" t="s">
        <v>1117</v>
      </c>
      <c r="N64" s="708" t="s">
        <v>1119</v>
      </c>
      <c r="O64" s="712">
        <v>15000</v>
      </c>
    </row>
    <row r="65" spans="12:15">
      <c r="L65" s="710" t="s">
        <v>1120</v>
      </c>
      <c r="M65" s="708" t="s">
        <v>1121</v>
      </c>
      <c r="N65" s="708" t="s">
        <v>1122</v>
      </c>
      <c r="O65" s="712">
        <v>59820.81</v>
      </c>
    </row>
    <row r="66" spans="12:15">
      <c r="L66" s="710" t="s">
        <v>1123</v>
      </c>
      <c r="M66" s="708" t="s">
        <v>1124</v>
      </c>
      <c r="N66" s="708" t="s">
        <v>1125</v>
      </c>
      <c r="O66" s="712">
        <v>15000</v>
      </c>
    </row>
    <row r="67" spans="12:15">
      <c r="L67" s="710" t="s">
        <v>1123</v>
      </c>
      <c r="M67" s="708" t="s">
        <v>1124</v>
      </c>
      <c r="N67" s="708" t="s">
        <v>1126</v>
      </c>
      <c r="O67" s="712">
        <v>15000</v>
      </c>
    </row>
    <row r="68" spans="12:15">
      <c r="L68" s="710" t="s">
        <v>1123</v>
      </c>
      <c r="M68" s="708" t="s">
        <v>1124</v>
      </c>
      <c r="N68" s="708" t="s">
        <v>1127</v>
      </c>
      <c r="O68" s="712">
        <v>15000</v>
      </c>
    </row>
    <row r="69" spans="12:15">
      <c r="L69" s="710" t="s">
        <v>1123</v>
      </c>
      <c r="M69" s="708" t="s">
        <v>1124</v>
      </c>
      <c r="N69" s="708" t="s">
        <v>1128</v>
      </c>
      <c r="O69" s="712">
        <v>15000</v>
      </c>
    </row>
    <row r="70" spans="12:15">
      <c r="L70" s="710" t="s">
        <v>1123</v>
      </c>
      <c r="M70" s="708" t="s">
        <v>1124</v>
      </c>
      <c r="N70" s="708" t="s">
        <v>1129</v>
      </c>
      <c r="O70" s="712">
        <v>15000</v>
      </c>
    </row>
    <row r="71" spans="12:15">
      <c r="L71" s="710" t="s">
        <v>1130</v>
      </c>
      <c r="M71" s="708" t="s">
        <v>1131</v>
      </c>
      <c r="N71" s="708" t="s">
        <v>1132</v>
      </c>
      <c r="O71" s="712">
        <v>93989.07</v>
      </c>
    </row>
    <row r="72" spans="12:15">
      <c r="L72" s="710" t="s">
        <v>1130</v>
      </c>
      <c r="M72" s="708" t="s">
        <v>1133</v>
      </c>
      <c r="N72" s="708" t="s">
        <v>1134</v>
      </c>
      <c r="O72" s="712">
        <v>10000</v>
      </c>
    </row>
    <row r="73" spans="12:15">
      <c r="L73" s="710" t="s">
        <v>1135</v>
      </c>
      <c r="M73" s="708" t="s">
        <v>1136</v>
      </c>
      <c r="N73" s="708" t="s">
        <v>1137</v>
      </c>
      <c r="O73" s="712">
        <v>15000</v>
      </c>
    </row>
    <row r="74" spans="12:15">
      <c r="L74" s="710" t="s">
        <v>1135</v>
      </c>
      <c r="M74" s="708" t="s">
        <v>1136</v>
      </c>
      <c r="N74" s="708" t="s">
        <v>1138</v>
      </c>
      <c r="O74" s="712">
        <v>15000</v>
      </c>
    </row>
    <row r="75" spans="12:15">
      <c r="L75" s="710" t="s">
        <v>1135</v>
      </c>
      <c r="M75" s="708" t="s">
        <v>1136</v>
      </c>
      <c r="N75" s="708" t="s">
        <v>1139</v>
      </c>
      <c r="O75" s="712">
        <v>15000</v>
      </c>
    </row>
    <row r="76" spans="12:15">
      <c r="L76" s="710" t="s">
        <v>1140</v>
      </c>
      <c r="M76" s="708" t="s">
        <v>1141</v>
      </c>
      <c r="N76" s="708" t="s">
        <v>1142</v>
      </c>
      <c r="O76" s="712">
        <v>15000</v>
      </c>
    </row>
    <row r="77" spans="12:15">
      <c r="L77" s="710" t="s">
        <v>1140</v>
      </c>
      <c r="M77" s="708" t="s">
        <v>1141</v>
      </c>
      <c r="N77" s="708" t="s">
        <v>1143</v>
      </c>
      <c r="O77" s="712">
        <v>-15000</v>
      </c>
    </row>
    <row r="78" spans="12:15">
      <c r="L78" s="710" t="s">
        <v>1144</v>
      </c>
      <c r="M78" s="708" t="s">
        <v>1145</v>
      </c>
      <c r="N78" s="708" t="s">
        <v>1146</v>
      </c>
      <c r="O78" s="712">
        <v>15000</v>
      </c>
    </row>
    <row r="79" spans="12:15">
      <c r="L79" s="710" t="s">
        <v>1144</v>
      </c>
      <c r="M79" s="708" t="s">
        <v>1147</v>
      </c>
      <c r="N79" s="708" t="s">
        <v>1148</v>
      </c>
      <c r="O79" s="712">
        <v>15000</v>
      </c>
    </row>
    <row r="80" spans="12:15">
      <c r="L80" s="710" t="s">
        <v>1144</v>
      </c>
      <c r="M80" s="708" t="s">
        <v>1147</v>
      </c>
      <c r="N80" s="708" t="s">
        <v>1149</v>
      </c>
      <c r="O80" s="712">
        <v>15000</v>
      </c>
    </row>
    <row r="81" spans="12:15">
      <c r="L81" s="710" t="s">
        <v>1144</v>
      </c>
      <c r="M81" s="708" t="s">
        <v>1150</v>
      </c>
      <c r="N81" s="708" t="s">
        <v>1151</v>
      </c>
      <c r="O81" s="712">
        <v>-15000</v>
      </c>
    </row>
    <row r="82" spans="12:15">
      <c r="L82" s="710" t="s">
        <v>1152</v>
      </c>
      <c r="M82" s="708" t="s">
        <v>1153</v>
      </c>
      <c r="N82" s="708" t="s">
        <v>1154</v>
      </c>
      <c r="O82" s="712">
        <v>15000</v>
      </c>
    </row>
    <row r="83" spans="12:15">
      <c r="L83" s="710" t="s">
        <v>1152</v>
      </c>
      <c r="M83" s="708" t="s">
        <v>1153</v>
      </c>
      <c r="N83" s="708" t="s">
        <v>1155</v>
      </c>
      <c r="O83" s="712">
        <v>15000</v>
      </c>
    </row>
    <row r="84" spans="12:15">
      <c r="L84" s="710" t="s">
        <v>1152</v>
      </c>
      <c r="M84" s="708" t="s">
        <v>1156</v>
      </c>
      <c r="N84" s="708" t="s">
        <v>1157</v>
      </c>
      <c r="O84" s="712">
        <v>15000</v>
      </c>
    </row>
    <row r="85" spans="12:15">
      <c r="L85" s="710" t="s">
        <v>1152</v>
      </c>
      <c r="M85" s="708" t="s">
        <v>1158</v>
      </c>
      <c r="N85" s="708" t="s">
        <v>1159</v>
      </c>
      <c r="O85" s="712">
        <v>15000</v>
      </c>
    </row>
    <row r="86" spans="12:15">
      <c r="L86" s="710" t="s">
        <v>1152</v>
      </c>
      <c r="M86" s="708" t="s">
        <v>1160</v>
      </c>
      <c r="N86" s="708" t="s">
        <v>1161</v>
      </c>
      <c r="O86" s="712">
        <v>15000</v>
      </c>
    </row>
    <row r="87" spans="12:15">
      <c r="L87" s="710" t="s">
        <v>1162</v>
      </c>
      <c r="M87" s="708" t="s">
        <v>1163</v>
      </c>
      <c r="N87" s="708" t="s">
        <v>1164</v>
      </c>
      <c r="O87" s="712">
        <v>15000</v>
      </c>
    </row>
    <row r="88" spans="12:15">
      <c r="L88" s="710" t="s">
        <v>1165</v>
      </c>
      <c r="M88" s="708" t="s">
        <v>1166</v>
      </c>
      <c r="N88" s="708" t="s">
        <v>1167</v>
      </c>
      <c r="O88" s="712">
        <v>20000</v>
      </c>
    </row>
    <row r="89" spans="12:15">
      <c r="L89" s="710" t="s">
        <v>1165</v>
      </c>
      <c r="M89" s="708" t="s">
        <v>1168</v>
      </c>
      <c r="N89" s="708" t="s">
        <v>1169</v>
      </c>
      <c r="O89" s="712">
        <v>8000</v>
      </c>
    </row>
    <row r="90" spans="12:15">
      <c r="L90" s="710" t="s">
        <v>1170</v>
      </c>
      <c r="M90" s="708" t="s">
        <v>1171</v>
      </c>
      <c r="N90" s="708" t="s">
        <v>1172</v>
      </c>
      <c r="O90" s="712">
        <v>15000</v>
      </c>
    </row>
    <row r="91" spans="12:15">
      <c r="L91" s="710" t="s">
        <v>1173</v>
      </c>
      <c r="M91" s="708" t="s">
        <v>1174</v>
      </c>
      <c r="N91" s="708" t="s">
        <v>1175</v>
      </c>
      <c r="O91" s="712">
        <v>15000</v>
      </c>
    </row>
    <row r="92" spans="12:15">
      <c r="L92" s="710" t="s">
        <v>1173</v>
      </c>
      <c r="M92" s="708" t="s">
        <v>1174</v>
      </c>
      <c r="N92" s="708" t="s">
        <v>1176</v>
      </c>
      <c r="O92" s="712">
        <v>15000</v>
      </c>
    </row>
    <row r="93" spans="12:15">
      <c r="L93" s="710" t="s">
        <v>1173</v>
      </c>
      <c r="M93" s="708" t="s">
        <v>1174</v>
      </c>
      <c r="N93" s="708" t="s">
        <v>1177</v>
      </c>
      <c r="O93" s="712">
        <v>15000</v>
      </c>
    </row>
    <row r="94" spans="12:15">
      <c r="L94" s="710" t="s">
        <v>1173</v>
      </c>
      <c r="M94" s="708" t="s">
        <v>1174</v>
      </c>
      <c r="N94" s="708" t="s">
        <v>1178</v>
      </c>
      <c r="O94" s="712">
        <v>15000</v>
      </c>
    </row>
    <row r="95" spans="12:15">
      <c r="L95" s="710" t="s">
        <v>1179</v>
      </c>
      <c r="M95" s="708" t="s">
        <v>1180</v>
      </c>
      <c r="N95" s="708" t="s">
        <v>1181</v>
      </c>
      <c r="O95" s="712">
        <v>15000</v>
      </c>
    </row>
    <row r="96" spans="12:15">
      <c r="L96" s="710" t="s">
        <v>1182</v>
      </c>
      <c r="M96" s="708" t="s">
        <v>1183</v>
      </c>
      <c r="N96" s="708" t="s">
        <v>1184</v>
      </c>
      <c r="O96" s="712">
        <v>10000</v>
      </c>
    </row>
    <row r="97" spans="12:15">
      <c r="L97" s="710" t="s">
        <v>1185</v>
      </c>
      <c r="M97" s="708" t="s">
        <v>1186</v>
      </c>
      <c r="N97" s="708" t="s">
        <v>1187</v>
      </c>
      <c r="O97" s="712">
        <v>15000</v>
      </c>
    </row>
    <row r="98" spans="12:15">
      <c r="L98" s="710" t="s">
        <v>1188</v>
      </c>
      <c r="M98" s="708" t="s">
        <v>1189</v>
      </c>
      <c r="N98" s="708" t="s">
        <v>1190</v>
      </c>
      <c r="O98" s="712">
        <v>15000</v>
      </c>
    </row>
    <row r="99" spans="12:15">
      <c r="L99" s="710" t="s">
        <v>1191</v>
      </c>
      <c r="M99" s="708" t="s">
        <v>1192</v>
      </c>
      <c r="N99" s="708" t="s">
        <v>1193</v>
      </c>
      <c r="O99" s="712">
        <v>10000</v>
      </c>
    </row>
    <row r="100" spans="12:15">
      <c r="L100" s="710" t="s">
        <v>1194</v>
      </c>
      <c r="M100" s="708" t="s">
        <v>1195</v>
      </c>
      <c r="N100" s="708" t="s">
        <v>1196</v>
      </c>
      <c r="O100" s="712">
        <v>15000</v>
      </c>
    </row>
    <row r="101" spans="12:15">
      <c r="L101" s="710" t="s">
        <v>1197</v>
      </c>
      <c r="M101" s="708" t="s">
        <v>1198</v>
      </c>
      <c r="N101" s="708" t="s">
        <v>1199</v>
      </c>
      <c r="O101" s="712">
        <v>15000</v>
      </c>
    </row>
    <row r="102" spans="12:15">
      <c r="L102" s="710" t="s">
        <v>1200</v>
      </c>
      <c r="M102" s="708" t="s">
        <v>1201</v>
      </c>
      <c r="N102" s="708" t="s">
        <v>1202</v>
      </c>
      <c r="O102" s="712">
        <v>15000</v>
      </c>
    </row>
    <row r="103" spans="12:15">
      <c r="L103" s="710" t="s">
        <v>1203</v>
      </c>
      <c r="M103" s="708" t="s">
        <v>1204</v>
      </c>
      <c r="N103" s="708" t="s">
        <v>1205</v>
      </c>
      <c r="O103" s="712">
        <v>15000</v>
      </c>
    </row>
    <row r="104" spans="12:15">
      <c r="L104" s="710" t="s">
        <v>1206</v>
      </c>
      <c r="M104" s="708" t="s">
        <v>1207</v>
      </c>
      <c r="N104" s="708" t="s">
        <v>1208</v>
      </c>
      <c r="O104" s="712">
        <v>15000</v>
      </c>
    </row>
    <row r="105" spans="12:15">
      <c r="L105" s="710" t="s">
        <v>1209</v>
      </c>
      <c r="M105" s="708" t="s">
        <v>1210</v>
      </c>
      <c r="N105" s="708" t="s">
        <v>1211</v>
      </c>
      <c r="O105" s="712">
        <v>18887.42</v>
      </c>
    </row>
    <row r="106" spans="12:15">
      <c r="L106" s="710" t="s">
        <v>1212</v>
      </c>
      <c r="M106" s="708" t="s">
        <v>1213</v>
      </c>
      <c r="N106" s="708" t="s">
        <v>1214</v>
      </c>
      <c r="O106" s="712">
        <v>15000</v>
      </c>
    </row>
    <row r="107" spans="12:15">
      <c r="L107" s="710" t="s">
        <v>1215</v>
      </c>
      <c r="M107" s="708" t="s">
        <v>1216</v>
      </c>
      <c r="N107" s="708" t="s">
        <v>1217</v>
      </c>
      <c r="O107" s="712">
        <v>2585.16</v>
      </c>
    </row>
    <row r="108" spans="12:15">
      <c r="L108" s="710" t="s">
        <v>1218</v>
      </c>
      <c r="M108" s="708" t="s">
        <v>1219</v>
      </c>
      <c r="N108" s="708" t="s">
        <v>1220</v>
      </c>
      <c r="O108" s="712">
        <v>20000</v>
      </c>
    </row>
    <row r="109" spans="12:15">
      <c r="L109" s="710" t="s">
        <v>1221</v>
      </c>
      <c r="M109" s="708" t="s">
        <v>1222</v>
      </c>
      <c r="N109" s="708" t="s">
        <v>1223</v>
      </c>
      <c r="O109" s="712">
        <v>2263.74</v>
      </c>
    </row>
    <row r="110" spans="12:15">
      <c r="L110" s="710" t="s">
        <v>1224</v>
      </c>
      <c r="M110" s="708" t="s">
        <v>1225</v>
      </c>
      <c r="N110" s="708" t="s">
        <v>1226</v>
      </c>
      <c r="O110" s="712">
        <v>65514.5</v>
      </c>
    </row>
    <row r="111" spans="12:15">
      <c r="L111" s="710" t="s">
        <v>1227</v>
      </c>
      <c r="M111" s="708" t="s">
        <v>1228</v>
      </c>
      <c r="N111" s="708" t="s">
        <v>1229</v>
      </c>
      <c r="O111" s="712">
        <v>15000</v>
      </c>
    </row>
    <row r="112" spans="12:15">
      <c r="L112" s="710" t="s">
        <v>1230</v>
      </c>
      <c r="M112" s="708" t="s">
        <v>1231</v>
      </c>
      <c r="N112" s="708" t="s">
        <v>1232</v>
      </c>
      <c r="O112" s="712">
        <v>15000</v>
      </c>
    </row>
    <row r="113" spans="12:15">
      <c r="L113" s="710" t="s">
        <v>1233</v>
      </c>
      <c r="M113" s="708" t="s">
        <v>1234</v>
      </c>
      <c r="N113" s="708" t="s">
        <v>1235</v>
      </c>
      <c r="O113" s="712">
        <v>69506.45</v>
      </c>
    </row>
    <row r="114" spans="12:15">
      <c r="L114" s="710" t="s">
        <v>1236</v>
      </c>
      <c r="M114" s="708" t="s">
        <v>1237</v>
      </c>
      <c r="N114" s="708" t="s">
        <v>1238</v>
      </c>
      <c r="O114" s="712">
        <v>20000</v>
      </c>
    </row>
    <row r="115" spans="12:15">
      <c r="L115" s="710" t="s">
        <v>1239</v>
      </c>
      <c r="M115" s="708" t="s">
        <v>1240</v>
      </c>
      <c r="N115" s="708" t="s">
        <v>1241</v>
      </c>
      <c r="O115" s="712">
        <v>2603.98</v>
      </c>
    </row>
    <row r="116" spans="12:15">
      <c r="L116" s="710" t="s">
        <v>1242</v>
      </c>
      <c r="M116" s="708" t="s">
        <v>1243</v>
      </c>
      <c r="N116" s="708" t="s">
        <v>1244</v>
      </c>
      <c r="O116" s="712">
        <v>3553.27</v>
      </c>
    </row>
    <row r="117" spans="12:15">
      <c r="L117" s="710" t="s">
        <v>1245</v>
      </c>
      <c r="M117" s="708" t="s">
        <v>1246</v>
      </c>
      <c r="N117" s="708" t="s">
        <v>1247</v>
      </c>
      <c r="O117" s="712">
        <v>167682.14</v>
      </c>
    </row>
    <row r="118" spans="12:15">
      <c r="L118" s="710" t="s">
        <v>1248</v>
      </c>
      <c r="M118" s="708" t="s">
        <v>1249</v>
      </c>
      <c r="N118" s="708" t="s">
        <v>1250</v>
      </c>
      <c r="O118" s="712">
        <v>909.04</v>
      </c>
    </row>
    <row r="119" spans="12:15">
      <c r="L119" s="710" t="s">
        <v>1251</v>
      </c>
      <c r="M119" s="708" t="s">
        <v>1252</v>
      </c>
      <c r="N119" s="708" t="s">
        <v>1253</v>
      </c>
      <c r="O119" s="712">
        <v>2623.86</v>
      </c>
    </row>
    <row r="120" spans="12:15">
      <c r="L120" s="710" t="s">
        <v>1254</v>
      </c>
      <c r="M120" s="708" t="s">
        <v>1255</v>
      </c>
      <c r="N120" s="708" t="s">
        <v>1256</v>
      </c>
      <c r="O120" s="712">
        <v>3724.59</v>
      </c>
    </row>
    <row r="121" spans="12:15">
      <c r="L121" s="710" t="s">
        <v>1257</v>
      </c>
      <c r="M121" s="708" t="s">
        <v>1258</v>
      </c>
      <c r="N121" s="708" t="s">
        <v>1259</v>
      </c>
      <c r="O121" s="712">
        <v>15000</v>
      </c>
    </row>
    <row r="122" spans="12:15">
      <c r="L122" s="710" t="s">
        <v>1260</v>
      </c>
      <c r="M122" s="708" t="s">
        <v>1261</v>
      </c>
      <c r="N122" s="708" t="s">
        <v>1262</v>
      </c>
      <c r="O122" s="712">
        <v>259856.26</v>
      </c>
    </row>
    <row r="123" spans="12:15">
      <c r="L123" s="710" t="s">
        <v>1263</v>
      </c>
      <c r="M123" s="708" t="s">
        <v>1023</v>
      </c>
      <c r="N123" s="708" t="s">
        <v>1264</v>
      </c>
      <c r="O123" s="712">
        <v>15000</v>
      </c>
    </row>
    <row r="124" spans="12:15">
      <c r="L124" s="710" t="s">
        <v>1265</v>
      </c>
      <c r="M124" s="708" t="s">
        <v>1266</v>
      </c>
      <c r="N124" s="708" t="s">
        <v>1267</v>
      </c>
      <c r="O124" s="712">
        <v>18850.2</v>
      </c>
    </row>
    <row r="125" spans="12:15">
      <c r="L125" s="710" t="s">
        <v>1268</v>
      </c>
      <c r="M125" s="708" t="s">
        <v>1269</v>
      </c>
      <c r="N125" s="708" t="s">
        <v>1270</v>
      </c>
      <c r="O125" s="712">
        <v>20000</v>
      </c>
    </row>
    <row r="126" spans="12:15">
      <c r="L126" s="710" t="s">
        <v>1271</v>
      </c>
      <c r="M126" s="708" t="s">
        <v>1272</v>
      </c>
      <c r="N126" s="708" t="s">
        <v>1273</v>
      </c>
      <c r="O126" s="712">
        <v>55201.48</v>
      </c>
    </row>
    <row r="127" spans="12:15">
      <c r="L127" s="710" t="s">
        <v>1274</v>
      </c>
      <c r="M127" s="708" t="s">
        <v>1275</v>
      </c>
      <c r="N127" s="708" t="s">
        <v>1276</v>
      </c>
      <c r="O127" s="712">
        <v>209091.98</v>
      </c>
    </row>
    <row r="128" spans="12:15">
      <c r="L128" s="713" t="s">
        <v>389</v>
      </c>
      <c r="M128" s="714"/>
      <c r="N128" s="714"/>
      <c r="O128" s="715">
        <f>SUM(O3:O127)</f>
        <v>2791625.06</v>
      </c>
    </row>
  </sheetData>
  <mergeCells count="13">
    <mergeCell ref="A1:H1"/>
    <mergeCell ref="L1:O1"/>
    <mergeCell ref="B3:E3"/>
    <mergeCell ref="G3:H3"/>
    <mergeCell ref="A4:H4"/>
    <mergeCell ref="A5:D5"/>
    <mergeCell ref="E5:H5"/>
    <mergeCell ref="C12:H12"/>
    <mergeCell ref="C13:H13"/>
    <mergeCell ref="C14:H14"/>
    <mergeCell ref="F15:G15"/>
    <mergeCell ref="F16:G16"/>
    <mergeCell ref="A17:G17"/>
  </mergeCells>
  <pageMargins left="0.511805555555556" right="0.511805555555556" top="0.747916666666667" bottom="0.747916666666667" header="0.313888888888889" footer="0.313888888888889"/>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81</vt:i4>
      </vt:variant>
    </vt:vector>
  </HeadingPairs>
  <TitlesOfParts>
    <vt:vector size="81" baseType="lpstr">
      <vt:lpstr>资金</vt:lpstr>
      <vt:lpstr>20-22年抗疫资金项目汇总表 (2)</vt:lpstr>
      <vt:lpstr>腾讯重症</vt:lpstr>
      <vt:lpstr>腾讯医护</vt:lpstr>
      <vt:lpstr>腾讯新冠疫苗</vt:lpstr>
      <vt:lpstr>1.同朋周卉仙</vt:lpstr>
      <vt:lpstr>2-1.曾宪梓百年院庆（人才培养）</vt:lpstr>
      <vt:lpstr>2-2.曾宪梓百年院庆 (肾科)</vt:lpstr>
      <vt:lpstr>3、4.碧桂园扶贫</vt:lpstr>
      <vt:lpstr>5.天河城科研</vt:lpstr>
      <vt:lpstr>6.先声</vt:lpstr>
      <vt:lpstr>7.碧迪</vt:lpstr>
      <vt:lpstr>8.吴华林</vt:lpstr>
      <vt:lpstr>9.曾宪梓科研</vt:lpstr>
      <vt:lpstr>10.特需</vt:lpstr>
      <vt:lpstr>11.15.广发</vt:lpstr>
      <vt:lpstr>12.大药房</vt:lpstr>
      <vt:lpstr>13.曾宪梓临床医学出国</vt:lpstr>
      <vt:lpstr>14.深圳维世达</vt:lpstr>
      <vt:lpstr>16.易方达管理培训</vt:lpstr>
      <vt:lpstr>17.澳门柯麟奖</vt:lpstr>
      <vt:lpstr>18.刘銮雄医学综合大楼</vt:lpstr>
      <vt:lpstr>19.易方达短期研修</vt:lpstr>
      <vt:lpstr>20.碧桂园人才培养项目</vt:lpstr>
      <vt:lpstr>21.时代地产-院长基金</vt:lpstr>
      <vt:lpstr>22.刘銮雄医疗器材</vt:lpstr>
      <vt:lpstr>23.合生珠江</vt:lpstr>
      <vt:lpstr>24-1刘永生（出境）</vt:lpstr>
      <vt:lpstr>24-2刘永生期刊</vt:lpstr>
      <vt:lpstr>25.Q121雅居乐</vt:lpstr>
      <vt:lpstr>26-1.祈紫禧</vt:lpstr>
      <vt:lpstr>26-2.祈紫禧利息</vt:lpstr>
      <vt:lpstr>27.玖龙管理</vt:lpstr>
      <vt:lpstr>28.Q151玖龙柯星</vt:lpstr>
      <vt:lpstr>29.Ocean博济</vt:lpstr>
      <vt:lpstr>30.易方达柯星</vt:lpstr>
      <vt:lpstr>31.恒大</vt:lpstr>
      <vt:lpstr>32.汇领移植</vt:lpstr>
      <vt:lpstr>33.时代学者</vt:lpstr>
      <vt:lpstr>34.长江妇科</vt:lpstr>
      <vt:lpstr>35.新世界地产-高水平医院</vt:lpstr>
      <vt:lpstr>36.彩虹桥</vt:lpstr>
      <vt:lpstr>37.许智宏博济</vt:lpstr>
      <vt:lpstr>38.承毓</vt:lpstr>
      <vt:lpstr>39-1炳胜眼科</vt:lpstr>
      <vt:lpstr>39-2炳胜耳科</vt:lpstr>
      <vt:lpstr>39-3.炳胜学科</vt:lpstr>
      <vt:lpstr>40.大湾区精准人才（国强）</vt:lpstr>
      <vt:lpstr>41.呼吸人才</vt:lpstr>
      <vt:lpstr>42.中地君豪学科</vt:lpstr>
      <vt:lpstr>43.炳胜学科（二）</vt:lpstr>
      <vt:lpstr>44.陈思嫦博济</vt:lpstr>
      <vt:lpstr>45.省慈善总会</vt:lpstr>
      <vt:lpstr>47.62.胡斌锋</vt:lpstr>
      <vt:lpstr>48.南湖</vt:lpstr>
      <vt:lpstr>49.柯麟优秀护理人才</vt:lpstr>
      <vt:lpstr>50.国家医学中心</vt:lpstr>
      <vt:lpstr>51.不凡之星（三）</vt:lpstr>
      <vt:lpstr>52.安利医学技术交流</vt:lpstr>
      <vt:lpstr>53.梅骅临床专科</vt:lpstr>
      <vt:lpstr>54.三七临床</vt:lpstr>
      <vt:lpstr>55.唯爱同行（一）</vt:lpstr>
      <vt:lpstr>56.易娱妇科</vt:lpstr>
      <vt:lpstr>57.极尚妇科</vt:lpstr>
      <vt:lpstr>58.恒力医学</vt:lpstr>
      <vt:lpstr>59.嘉元学科</vt:lpstr>
      <vt:lpstr>60.金岭糖业</vt:lpstr>
      <vt:lpstr>61.Q058易方达柯星（2023-2027）</vt:lpstr>
      <vt:lpstr>63.Q217捷成</vt:lpstr>
      <vt:lpstr>64.中烟优质医疗</vt:lpstr>
      <vt:lpstr>65.胃肠外科青年人才培养项目</vt:lpstr>
      <vt:lpstr>66.Q220广汽集团</vt:lpstr>
      <vt:lpstr>67.Q221明珠讲坛</vt:lpstr>
      <vt:lpstr>68.Q222基层医疗帮扶义诊</vt:lpstr>
      <vt:lpstr>69.Q503吴金龙</vt:lpstr>
      <vt:lpstr>70.Q223唯爱同行（三）</vt:lpstr>
      <vt:lpstr>71.Q225教育捐赠（TCL）</vt:lpstr>
      <vt:lpstr>72.Q226教育捐赠（腾讯）</vt:lpstr>
      <vt:lpstr>73.Q601益世界</vt:lpstr>
      <vt:lpstr>74.Q602Scott爱心计划</vt:lpstr>
      <vt:lpstr>75.金岭糖业2025年捐赠项目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PZY</cp:lastModifiedBy>
  <dcterms:created xsi:type="dcterms:W3CDTF">2006-09-13T11:21:00Z</dcterms:created>
  <dcterms:modified xsi:type="dcterms:W3CDTF">2026-04-24T03:38:27Z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81D7187517904730AE22F4B0211450E6_13</vt:lpwstr>
  </property>
  <property fmtid="{D5CDD505-2E9C-101B-9397-08002B2CF9AE}" pid="4" name="KSOReadingLayout">
    <vt:bool>false</vt:bool>
  </property>
  <property fmtid="{D5CDD505-2E9C-101B-9397-08002B2CF9AE}" pid="5" name="CalculationRule">
    <vt:i4>0</vt:i4>
  </property>
</Properties>
</file>